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tables/table5.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tables/table6.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tables/table7.xml" ContentType="application/vnd.openxmlformats-officedocument.spreadsheetml.table+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autoCompressPictures="0"/>
  <mc:AlternateContent xmlns:mc="http://schemas.openxmlformats.org/markup-compatibility/2006">
    <mc:Choice Requires="x15">
      <x15ac:absPath xmlns:x15ac="http://schemas.microsoft.com/office/spreadsheetml/2010/11/ac" url="https://marinestewardshipcouncil-my.sharepoint.com/personal/rachel_leahy_msc_org/Documents/Documents/Accessibility/"/>
    </mc:Choice>
  </mc:AlternateContent>
  <xr:revisionPtr revIDLastSave="0" documentId="8_{5BD73213-A1A8-4C06-8800-3B9D76FC975D}" xr6:coauthVersionLast="47" xr6:coauthVersionMax="47" xr10:uidLastSave="{00000000-0000-0000-0000-000000000000}"/>
  <bookViews>
    <workbookView xWindow="-120" yWindow="-16320" windowWidth="29040" windowHeight="15840" tabRatio="845" activeTab="7" xr2:uid="{00000000-000D-0000-FFFF-FFFF00000000}"/>
  </bookViews>
  <sheets>
    <sheet name="0. Front Sheet" sheetId="8" r:id="rId1"/>
    <sheet name="1. BMT UoA 1" sheetId="20" r:id="rId2"/>
    <sheet name="2. BMT UoA 2" sheetId="35" r:id="rId3"/>
    <sheet name="3. BMT UoA 3" sheetId="36" r:id="rId4"/>
    <sheet name="4. BMT UoA 4" sheetId="37" r:id="rId5"/>
    <sheet name="5. BMT UoA 5" sheetId="38" r:id="rId6"/>
    <sheet name="6. BMT UoA 6" sheetId="39" r:id="rId7"/>
    <sheet name="Example" sheetId="29" r:id="rId8"/>
    <sheet name="User Guide" sheetId="9" r:id="rId9"/>
  </sheets>
  <externalReferences>
    <externalReference r:id="rId10"/>
    <externalReference r:id="rId11"/>
    <externalReference r:id="rId12"/>
  </externalReferences>
  <definedNames>
    <definedName name="Audit_type" hidden="1">[1]LK!$AV$2:$AW$5</definedName>
    <definedName name="AuditType">[2]List!$G$2:$G$6</definedName>
    <definedName name="CAB" hidden="1">[1]LK!$AY$2:$AZ$26</definedName>
    <definedName name="country">[2]List!$BC$2:$BC$254</definedName>
    <definedName name="Expected" localSheetId="1">'1. BMT UoA 1'!$I$3:$AB$30</definedName>
    <definedName name="Expected" localSheetId="2">'2. BMT UoA 2'!$I$3:$AB$30</definedName>
    <definedName name="Expected" localSheetId="3">'3. BMT UoA 3'!$I$3:$AB$30</definedName>
    <definedName name="Expected" localSheetId="4">'4. BMT UoA 4'!$I$3:$AB$30</definedName>
    <definedName name="Expected" localSheetId="5">'5. BMT UoA 5'!$I$3:$AB$30</definedName>
    <definedName name="Expected" localSheetId="6">'6. BMT UoA 6'!$I$3:$AB$30</definedName>
    <definedName name="Expected" localSheetId="7">Example!$I$3:$AB$30</definedName>
    <definedName name="Expected">#REF!</definedName>
    <definedName name="LK_CAB">[2]List!$A$2:$A$28</definedName>
    <definedName name="LK_Y">[3]LK!$D$2:$D$3</definedName>
    <definedName name="LK_YN">[2]List!$D$2:$D$4</definedName>
    <definedName name="PK_Surveillance" hidden="1">[1]LK!$AP$2:$AQ$7</definedName>
    <definedName name="_xlnm.Print_Area" localSheetId="0">'0. Front Sheet'!$B$2:$J$53</definedName>
    <definedName name="_xlnm.Print_Area" localSheetId="1">'1. BMT UoA 1'!$A$36:$M$110,'1. BMT UoA 1'!$A$112:$M$162</definedName>
    <definedName name="_xlnm.Print_Area" localSheetId="2">'2. BMT UoA 2'!$A$36:$M$110,'2. BMT UoA 2'!$A$112:$M$162</definedName>
    <definedName name="_xlnm.Print_Area" localSheetId="3">'3. BMT UoA 3'!$A$36:$M$110,'3. BMT UoA 3'!$A$112:$M$162</definedName>
    <definedName name="_xlnm.Print_Area" localSheetId="4">'4. BMT UoA 4'!$A$36:$M$110,'4. BMT UoA 4'!$A$112:$M$162</definedName>
    <definedName name="_xlnm.Print_Area" localSheetId="5">'5. BMT UoA 5'!$A$36:$M$110,'5. BMT UoA 5'!$A$112:$M$162</definedName>
    <definedName name="_xlnm.Print_Area" localSheetId="6">'6. BMT UoA 6'!$A$36:$M$110,'6. BMT UoA 6'!$A$112:$M$162</definedName>
    <definedName name="_xlnm.Print_Area" localSheetId="7">Example!$A$36:$M$110,Example!$A$112:$M$162</definedName>
    <definedName name="Surveillance">[2]List!$J$2:$J$7</definedName>
    <definedName name="this_article" localSheetId="8">'User Guide'!$C$9</definedName>
    <definedName name="ValidDepts" localSheetId="1">'1. BMT UoA 1'!$BE$3:$BE$6</definedName>
    <definedName name="ValidDepts" localSheetId="2">'2. BMT UoA 2'!$BE$3:$BE$6</definedName>
    <definedName name="ValidDepts" localSheetId="3">'3. BMT UoA 3'!$BE$3:$BE$6</definedName>
    <definedName name="ValidDepts" localSheetId="4">'4. BMT UoA 4'!$BE$3:$BE$6</definedName>
    <definedName name="ValidDepts" localSheetId="5">'5. BMT UoA 5'!$BE$3:$BE$6</definedName>
    <definedName name="ValidDepts" localSheetId="6">'6. BMT UoA 6'!$BE$3:$BE$6</definedName>
    <definedName name="ValidDepts" localSheetId="7">Example!$BE$3:$BE$6</definedName>
    <definedName name="ValidDepts">#REF!</definedName>
    <definedName name="ValidScoringLevels" localSheetId="1">'1. BMT UoA 1'!$BE$4:$BE$6</definedName>
    <definedName name="ValidScoringLevels" localSheetId="2">'2. BMT UoA 2'!$BE$4:$BE$6</definedName>
    <definedName name="ValidScoringLevels" localSheetId="3">'3. BMT UoA 3'!$BE$4:$BE$6</definedName>
    <definedName name="ValidScoringLevels" localSheetId="4">'4. BMT UoA 4'!$BE$4:$BE$6</definedName>
    <definedName name="ValidScoringLevels" localSheetId="5">'5. BMT UoA 5'!$BE$4:$BE$6</definedName>
    <definedName name="ValidScoringLevels" localSheetId="6">'6. BMT UoA 6'!$BE$4:$BE$6</definedName>
    <definedName name="ValidScoringLevels" localSheetId="7">Example!$BE$4:$BE$6</definedName>
    <definedName name="ValidScoringLevels">#REF!</definedName>
    <definedName name="Year0Range" localSheetId="1">'1. BMT UoA 1'!$H$3:$H$30</definedName>
    <definedName name="Year0Range" localSheetId="2">'2. BMT UoA 2'!$H$3:$H$30</definedName>
    <definedName name="Year0Range" localSheetId="3">'3. BMT UoA 3'!$H$3:$H$30</definedName>
    <definedName name="Year0Range" localSheetId="4">'4. BMT UoA 4'!$H$3:$H$30</definedName>
    <definedName name="Year0Range" localSheetId="5">'5. BMT UoA 5'!$H$3:$H$30</definedName>
    <definedName name="Year0Range" localSheetId="6">'6. BMT UoA 6'!$H$3:$H$30</definedName>
    <definedName name="Year0Range" localSheetId="7">Example!$H$3:$H$30</definedName>
    <definedName name="Year0Range">#REF!</definedName>
    <definedName name="Year10Expected" localSheetId="1">'1. BMT UoA 1'!$AH$3:$AH$30</definedName>
    <definedName name="Year10Expected" localSheetId="2">'2. BMT UoA 2'!$AH$3:$AH$30</definedName>
    <definedName name="Year10Expected" localSheetId="3">'3. BMT UoA 3'!$AH$3:$AH$30</definedName>
    <definedName name="Year10Expected" localSheetId="4">'4. BMT UoA 4'!$AH$3:$AH$30</definedName>
    <definedName name="Year10Expected" localSheetId="5">'5. BMT UoA 5'!$AH$3:$AH$30</definedName>
    <definedName name="Year10Expected" localSheetId="6">'6. BMT UoA 6'!$AH$3:$AH$30</definedName>
    <definedName name="Year10Expected" localSheetId="7">Example!$AH$3:$AH$30</definedName>
    <definedName name="Year10Expected">#REF!</definedName>
    <definedName name="Year10Range" localSheetId="1">'1. BMT UoA 1'!$R$3:$R$30</definedName>
    <definedName name="Year10Range" localSheetId="2">'2. BMT UoA 2'!$R$3:$R$30</definedName>
    <definedName name="Year10Range" localSheetId="3">'3. BMT UoA 3'!$R$3:$R$30</definedName>
    <definedName name="Year10Range" localSheetId="4">'4. BMT UoA 4'!$R$3:$R$30</definedName>
    <definedName name="Year10Range" localSheetId="5">'5. BMT UoA 5'!$R$3:$R$30</definedName>
    <definedName name="Year10Range" localSheetId="6">'6. BMT UoA 6'!$R$3:$R$30</definedName>
    <definedName name="Year10Range" localSheetId="7">Example!$R$3:$R$30</definedName>
    <definedName name="Year10Range">#REF!</definedName>
    <definedName name="Year1Expected" localSheetId="1">'1. BMT UoA 1'!$Y$3:$Y$30</definedName>
    <definedName name="Year1Expected" localSheetId="2">'2. BMT UoA 2'!$Y$3:$Y$30</definedName>
    <definedName name="Year1Expected" localSheetId="3">'3. BMT UoA 3'!$Y$3:$Y$30</definedName>
    <definedName name="Year1Expected" localSheetId="4">'4. BMT UoA 4'!$Y$3:$Y$30</definedName>
    <definedName name="Year1Expected" localSheetId="5">'5. BMT UoA 5'!$Y$3:$Y$30</definedName>
    <definedName name="Year1Expected" localSheetId="6">'6. BMT UoA 6'!$Y$3:$Y$30</definedName>
    <definedName name="Year1Expected" localSheetId="7">Example!$Y$3:$Y$30</definedName>
    <definedName name="Year1Expected">#REF!</definedName>
    <definedName name="Year1Range" localSheetId="1">'1. BMT UoA 1'!$I$3:$I$30</definedName>
    <definedName name="Year1Range" localSheetId="2">'2. BMT UoA 2'!$I$3:$I$30</definedName>
    <definedName name="Year1Range" localSheetId="3">'3. BMT UoA 3'!$I$3:$I$30</definedName>
    <definedName name="Year1Range" localSheetId="4">'4. BMT UoA 4'!$I$3:$I$30</definedName>
    <definedName name="Year1Range" localSheetId="5">'5. BMT UoA 5'!$I$3:$I$30</definedName>
    <definedName name="Year1Range" localSheetId="6">'6. BMT UoA 6'!$I$3:$I$30</definedName>
    <definedName name="Year1Range" localSheetId="7">Example!$I$3:$I$30</definedName>
    <definedName name="Year1Range">#REF!</definedName>
    <definedName name="Year2Expected" localSheetId="1">'1. BMT UoA 1'!$Z$3:$Z$30</definedName>
    <definedName name="Year2Expected" localSheetId="2">'2. BMT UoA 2'!$Z$3:$Z$30</definedName>
    <definedName name="Year2Expected" localSheetId="3">'3. BMT UoA 3'!$Z$3:$Z$30</definedName>
    <definedName name="Year2Expected" localSheetId="4">'4. BMT UoA 4'!$Z$3:$Z$30</definedName>
    <definedName name="Year2Expected" localSheetId="5">'5. BMT UoA 5'!$Z$3:$Z$30</definedName>
    <definedName name="Year2Expected" localSheetId="6">'6. BMT UoA 6'!$Z$3:$Z$30</definedName>
    <definedName name="Year2Expected" localSheetId="7">Example!$Z$3:$Z$30</definedName>
    <definedName name="Year2Expected">#REF!</definedName>
    <definedName name="Year2Range" localSheetId="1">'1. BMT UoA 1'!$J$3:$J$30</definedName>
    <definedName name="Year2Range" localSheetId="2">'2. BMT UoA 2'!$J$3:$J$30</definedName>
    <definedName name="Year2Range" localSheetId="3">'3. BMT UoA 3'!$J$3:$J$30</definedName>
    <definedName name="Year2Range" localSheetId="4">'4. BMT UoA 4'!$J$3:$J$30</definedName>
    <definedName name="Year2Range" localSheetId="5">'5. BMT UoA 5'!$J$3:$J$30</definedName>
    <definedName name="Year2Range" localSheetId="6">'6. BMT UoA 6'!$J$3:$J$30</definedName>
    <definedName name="Year2Range" localSheetId="7">Example!$J$3:$J$30</definedName>
    <definedName name="Year2Range">#REF!</definedName>
    <definedName name="Year3Expected" localSheetId="1">'1. BMT UoA 1'!$AA$3:$AA$30</definedName>
    <definedName name="Year3Expected" localSheetId="2">'2. BMT UoA 2'!$AA$3:$AA$30</definedName>
    <definedName name="Year3Expected" localSheetId="3">'3. BMT UoA 3'!$AA$3:$AA$30</definedName>
    <definedName name="Year3Expected" localSheetId="4">'4. BMT UoA 4'!$AA$3:$AA$30</definedName>
    <definedName name="Year3Expected" localSheetId="5">'5. BMT UoA 5'!$AA$3:$AA$30</definedName>
    <definedName name="Year3Expected" localSheetId="6">'6. BMT UoA 6'!$AA$3:$AA$30</definedName>
    <definedName name="Year3Expected" localSheetId="7">Example!$AA$3:$AA$30</definedName>
    <definedName name="Year3Expected">#REF!</definedName>
    <definedName name="Year3Range" localSheetId="1">'1. BMT UoA 1'!$K$3:$K$30</definedName>
    <definedName name="Year3Range" localSheetId="2">'2. BMT UoA 2'!$K$3:$K$30</definedName>
    <definedName name="Year3Range" localSheetId="3">'3. BMT UoA 3'!$K$3:$K$30</definedName>
    <definedName name="Year3Range" localSheetId="4">'4. BMT UoA 4'!$K$3:$K$30</definedName>
    <definedName name="Year3Range" localSheetId="5">'5. BMT UoA 5'!$K$3:$K$30</definedName>
    <definedName name="Year3Range" localSheetId="6">'6. BMT UoA 6'!$K$3:$K$30</definedName>
    <definedName name="Year3Range" localSheetId="7">Example!$K$3:$K$30</definedName>
    <definedName name="Year3Range">#REF!</definedName>
    <definedName name="Year4Expected" localSheetId="1">'1. BMT UoA 1'!$AB$3:$AB$30</definedName>
    <definedName name="Year4Expected" localSheetId="2">'2. BMT UoA 2'!$AB$3:$AB$30</definedName>
    <definedName name="Year4Expected" localSheetId="3">'3. BMT UoA 3'!$AB$3:$AB$30</definedName>
    <definedName name="Year4Expected" localSheetId="4">'4. BMT UoA 4'!$AB$3:$AB$30</definedName>
    <definedName name="Year4Expected" localSheetId="5">'5. BMT UoA 5'!$AB$3:$AB$30</definedName>
    <definedName name="Year4Expected" localSheetId="6">'6. BMT UoA 6'!$AB$3:$AB$30</definedName>
    <definedName name="Year4Expected" localSheetId="7">Example!$AB$3:$AB$30</definedName>
    <definedName name="Year4Expected">#REF!</definedName>
    <definedName name="Year4Range" localSheetId="1">'1. BMT UoA 1'!$L$3:$L$30</definedName>
    <definedName name="Year4Range" localSheetId="2">'2. BMT UoA 2'!$L$3:$L$30</definedName>
    <definedName name="Year4Range" localSheetId="3">'3. BMT UoA 3'!$L$3:$L$30</definedName>
    <definedName name="Year4Range" localSheetId="4">'4. BMT UoA 4'!$L$3:$L$30</definedName>
    <definedName name="Year4Range" localSheetId="5">'5. BMT UoA 5'!$L$3:$L$30</definedName>
    <definedName name="Year4Range" localSheetId="6">'6. BMT UoA 6'!$L$3:$L$30</definedName>
    <definedName name="Year4Range" localSheetId="7">Example!$L$3:$L$30</definedName>
    <definedName name="Year4Range">#REF!</definedName>
    <definedName name="Year5Expected" localSheetId="1">'1. BMT UoA 1'!$AC$3:$AC$30</definedName>
    <definedName name="Year5Expected" localSheetId="2">'2. BMT UoA 2'!$AC$3:$AC$30</definedName>
    <definedName name="Year5Expected" localSheetId="3">'3. BMT UoA 3'!$AC$3:$AC$30</definedName>
    <definedName name="Year5Expected" localSheetId="4">'4. BMT UoA 4'!$AC$3:$AC$30</definedName>
    <definedName name="Year5Expected" localSheetId="5">'5. BMT UoA 5'!$AC$3:$AC$30</definedName>
    <definedName name="Year5Expected" localSheetId="6">'6. BMT UoA 6'!$AC$3:$AC$30</definedName>
    <definedName name="Year5Expected" localSheetId="7">Example!$AC$3:$AC$30</definedName>
    <definedName name="Year5Expected">#REF!</definedName>
    <definedName name="Year5Range" localSheetId="1">'1. BMT UoA 1'!$M$3:$M$30</definedName>
    <definedName name="Year5Range" localSheetId="2">'2. BMT UoA 2'!$M$3:$M$30</definedName>
    <definedName name="Year5Range" localSheetId="3">'3. BMT UoA 3'!$M$3:$M$30</definedName>
    <definedName name="Year5Range" localSheetId="4">'4. BMT UoA 4'!$M$3:$M$30</definedName>
    <definedName name="Year5Range" localSheetId="5">'5. BMT UoA 5'!$M$3:$M$30</definedName>
    <definedName name="Year5Range" localSheetId="6">'6. BMT UoA 6'!$M$3:$M$30</definedName>
    <definedName name="Year5Range" localSheetId="7">Example!$M$3:$M$30</definedName>
    <definedName name="Year5Range">#REF!</definedName>
    <definedName name="Year6Expected" localSheetId="1">'1. BMT UoA 1'!$AD$3:$AD$30</definedName>
    <definedName name="Year6Expected" localSheetId="2">'2. BMT UoA 2'!$AD$3:$AD$30</definedName>
    <definedName name="Year6Expected" localSheetId="3">'3. BMT UoA 3'!$AD$3:$AD$30</definedName>
    <definedName name="Year6Expected" localSheetId="4">'4. BMT UoA 4'!$AD$3:$AD$30</definedName>
    <definedName name="Year6Expected" localSheetId="5">'5. BMT UoA 5'!$AD$3:$AD$30</definedName>
    <definedName name="Year6Expected" localSheetId="6">'6. BMT UoA 6'!$AD$3:$AD$30</definedName>
    <definedName name="Year6Expected" localSheetId="7">Example!$AD$3:$AD$30</definedName>
    <definedName name="Year6Expected">#REF!</definedName>
    <definedName name="Year6Range" localSheetId="1">'1. BMT UoA 1'!$N$3:$N$30</definedName>
    <definedName name="Year6Range" localSheetId="2">'2. BMT UoA 2'!$N$3:$N$30</definedName>
    <definedName name="Year6Range" localSheetId="3">'3. BMT UoA 3'!$N$3:$N$30</definedName>
    <definedName name="Year6Range" localSheetId="4">'4. BMT UoA 4'!$N$3:$N$30</definedName>
    <definedName name="Year6Range" localSheetId="5">'5. BMT UoA 5'!$N$3:$N$30</definedName>
    <definedName name="Year6Range" localSheetId="6">'6. BMT UoA 6'!$N$3:$N$30</definedName>
    <definedName name="Year6Range" localSheetId="7">Example!$N$3:$N$30</definedName>
    <definedName name="Year6Range">#REF!</definedName>
    <definedName name="Year7Expected" localSheetId="1">'1. BMT UoA 1'!$AE$3:$AE$30</definedName>
    <definedName name="Year7Expected" localSheetId="2">'2. BMT UoA 2'!$AE$3:$AE$30</definedName>
    <definedName name="Year7Expected" localSheetId="3">'3. BMT UoA 3'!$AE$3:$AE$30</definedName>
    <definedName name="Year7Expected" localSheetId="4">'4. BMT UoA 4'!$AE$3:$AE$30</definedName>
    <definedName name="Year7Expected" localSheetId="5">'5. BMT UoA 5'!$AE$3:$AE$30</definedName>
    <definedName name="Year7Expected" localSheetId="6">'6. BMT UoA 6'!$AE$3:$AE$30</definedName>
    <definedName name="Year7Expected" localSheetId="7">Example!$AE$3:$AE$30</definedName>
    <definedName name="Year7Expected">#REF!</definedName>
    <definedName name="Year7Range" localSheetId="1">'1. BMT UoA 1'!$O$3:$O$30</definedName>
    <definedName name="Year7Range" localSheetId="2">'2. BMT UoA 2'!$O$3:$O$30</definedName>
    <definedName name="Year7Range" localSheetId="3">'3. BMT UoA 3'!$O$3:$O$30</definedName>
    <definedName name="Year7Range" localSheetId="4">'4. BMT UoA 4'!$O$3:$O$30</definedName>
    <definedName name="Year7Range" localSheetId="5">'5. BMT UoA 5'!$O$3:$O$30</definedName>
    <definedName name="Year7Range" localSheetId="6">'6. BMT UoA 6'!$O$3:$O$30</definedName>
    <definedName name="Year7Range" localSheetId="7">Example!$O$3:$O$30</definedName>
    <definedName name="Year7Range">#REF!</definedName>
    <definedName name="Year8Expected" localSheetId="1">'1. BMT UoA 1'!$AF$3:$AF$30</definedName>
    <definedName name="Year8Expected" localSheetId="2">'2. BMT UoA 2'!$AF$3:$AF$30</definedName>
    <definedName name="Year8Expected" localSheetId="3">'3. BMT UoA 3'!$AF$3:$AF$30</definedName>
    <definedName name="Year8Expected" localSheetId="4">'4. BMT UoA 4'!$AF$3:$AF$30</definedName>
    <definedName name="Year8Expected" localSheetId="5">'5. BMT UoA 5'!$AF$3:$AF$30</definedName>
    <definedName name="Year8Expected" localSheetId="6">'6. BMT UoA 6'!$AF$3:$AF$30</definedName>
    <definedName name="Year8Expected" localSheetId="7">Example!$AF$3:$AF$30</definedName>
    <definedName name="Year8Expected">#REF!</definedName>
    <definedName name="Year8Range" localSheetId="1">'1. BMT UoA 1'!$P$3:$P$30</definedName>
    <definedName name="Year8Range" localSheetId="2">'2. BMT UoA 2'!$P$3:$P$30</definedName>
    <definedName name="Year8Range" localSheetId="3">'3. BMT UoA 3'!$P$3:$P$30</definedName>
    <definedName name="Year8Range" localSheetId="4">'4. BMT UoA 4'!$P$3:$P$30</definedName>
    <definedName name="Year8Range" localSheetId="5">'5. BMT UoA 5'!$P$3:$P$30</definedName>
    <definedName name="Year8Range" localSheetId="6">'6. BMT UoA 6'!$P$3:$P$30</definedName>
    <definedName name="Year8Range" localSheetId="7">Example!$P$3:$P$30</definedName>
    <definedName name="Year8Range">#REF!</definedName>
    <definedName name="Year9Expected" localSheetId="1">'1. BMT UoA 1'!$AG$3:$AG$30</definedName>
    <definedName name="Year9Expected" localSheetId="2">'2. BMT UoA 2'!$AG$3:$AG$30</definedName>
    <definedName name="Year9Expected" localSheetId="3">'3. BMT UoA 3'!$AG$3:$AG$30</definedName>
    <definedName name="Year9Expected" localSheetId="4">'4. BMT UoA 4'!$AG$3:$AG$30</definedName>
    <definedName name="Year9Expected" localSheetId="5">'5. BMT UoA 5'!$AG$3:$AG$30</definedName>
    <definedName name="Year9Expected" localSheetId="6">'6. BMT UoA 6'!$AG$3:$AG$30</definedName>
    <definedName name="Year9Expected" localSheetId="7">Example!$AG$3:$AG$30</definedName>
    <definedName name="Year9Expected">#REF!</definedName>
    <definedName name="Year9Range" localSheetId="1">'1. BMT UoA 1'!$Q$3:$Q$30</definedName>
    <definedName name="Year9Range" localSheetId="2">'2. BMT UoA 2'!$Q$3:$Q$30</definedName>
    <definedName name="Year9Range" localSheetId="3">'3. BMT UoA 3'!$Q$3:$Q$30</definedName>
    <definedName name="Year9Range" localSheetId="4">'4. BMT UoA 4'!$Q$3:$Q$30</definedName>
    <definedName name="Year9Range" localSheetId="5">'5. BMT UoA 5'!$Q$3:$Q$30</definedName>
    <definedName name="Year9Range" localSheetId="6">'6. BMT UoA 6'!$Q$3:$Q$30</definedName>
    <definedName name="Year9Range" localSheetId="7">Example!$Q$3:$Q$30</definedName>
    <definedName name="Year9Range">#REF!</definedName>
    <definedName name="YNSelect" hidden="1">[1]LK!$A$2:$B$4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39" l="1"/>
  <c r="B47" i="39"/>
  <c r="B48" i="39"/>
  <c r="AK3" i="39"/>
  <c r="AL3" i="39"/>
  <c r="AM3" i="39"/>
  <c r="AN3" i="39"/>
  <c r="AO3" i="39"/>
  <c r="BB3" i="39" s="1"/>
  <c r="J114" i="39" s="1"/>
  <c r="AP3" i="39"/>
  <c r="AQ3" i="39"/>
  <c r="AR3" i="39"/>
  <c r="AS3" i="39"/>
  <c r="AT3" i="39"/>
  <c r="AX3" i="39"/>
  <c r="I114" i="39" s="1"/>
  <c r="AZ3" i="39"/>
  <c r="H114" i="39" s="1"/>
  <c r="BC3" i="39"/>
  <c r="K114" i="39" s="1"/>
  <c r="BJ3" i="39"/>
  <c r="BK3" i="39"/>
  <c r="BL3" i="39"/>
  <c r="BM3" i="39"/>
  <c r="BN3" i="39"/>
  <c r="BO3" i="39"/>
  <c r="BP3" i="39"/>
  <c r="BQ3" i="39"/>
  <c r="BR3" i="39"/>
  <c r="BS3" i="39"/>
  <c r="BT3" i="39"/>
  <c r="BV3" i="39"/>
  <c r="BW3" i="39"/>
  <c r="BX3" i="39"/>
  <c r="BY3" i="39"/>
  <c r="BZ3" i="39"/>
  <c r="CA3" i="39"/>
  <c r="CB3" i="39"/>
  <c r="CC3" i="39"/>
  <c r="CD3" i="39"/>
  <c r="CE3" i="39"/>
  <c r="AK4" i="39"/>
  <c r="AL4" i="39"/>
  <c r="AM4" i="39"/>
  <c r="AN4" i="39"/>
  <c r="AO4" i="39"/>
  <c r="AP4" i="39"/>
  <c r="BB4" i="39" s="1"/>
  <c r="J115" i="39" s="1"/>
  <c r="AQ4" i="39"/>
  <c r="AR4" i="39"/>
  <c r="AS4" i="39"/>
  <c r="AT4" i="39"/>
  <c r="AX4" i="39"/>
  <c r="AY4" i="39" s="1"/>
  <c r="AZ4" i="39"/>
  <c r="H115" i="39" s="1"/>
  <c r="BA4" i="39"/>
  <c r="BC4" i="39"/>
  <c r="K115" i="39" s="1"/>
  <c r="BJ4" i="39"/>
  <c r="BK4" i="39"/>
  <c r="BL4" i="39"/>
  <c r="BM4" i="39"/>
  <c r="BN4" i="39"/>
  <c r="BO4" i="39"/>
  <c r="BP4" i="39"/>
  <c r="BQ4" i="39"/>
  <c r="BR4" i="39"/>
  <c r="BS4" i="39"/>
  <c r="BT4" i="39"/>
  <c r="BV4" i="39"/>
  <c r="BW4" i="39"/>
  <c r="BX4" i="39"/>
  <c r="BY4" i="39"/>
  <c r="BZ4" i="39"/>
  <c r="CA4" i="39"/>
  <c r="CB4" i="39"/>
  <c r="CC4" i="39"/>
  <c r="CD4" i="39"/>
  <c r="CE4" i="39"/>
  <c r="AK5" i="39"/>
  <c r="AL5" i="39"/>
  <c r="AM5" i="39"/>
  <c r="AN5" i="39"/>
  <c r="AO5" i="39"/>
  <c r="BB5" i="39" s="1"/>
  <c r="J116" i="39" s="1"/>
  <c r="AP5" i="39"/>
  <c r="AQ5" i="39"/>
  <c r="AR5" i="39"/>
  <c r="AS5" i="39"/>
  <c r="AT5" i="39"/>
  <c r="AX5" i="39"/>
  <c r="I116" i="39" s="1"/>
  <c r="AZ5" i="39"/>
  <c r="H116" i="39" s="1"/>
  <c r="BA5" i="39"/>
  <c r="BC5" i="39"/>
  <c r="K116" i="39" s="1"/>
  <c r="BJ5" i="39"/>
  <c r="BK5" i="39"/>
  <c r="BL5" i="39"/>
  <c r="BM5" i="39"/>
  <c r="BN5" i="39"/>
  <c r="BO5" i="39"/>
  <c r="BP5" i="39"/>
  <c r="BQ5" i="39"/>
  <c r="BR5" i="39"/>
  <c r="BS5" i="39"/>
  <c r="BT5" i="39"/>
  <c r="BV5" i="39"/>
  <c r="BW5" i="39"/>
  <c r="BX5" i="39"/>
  <c r="BY5" i="39"/>
  <c r="BZ5" i="39"/>
  <c r="CA5" i="39"/>
  <c r="CB5" i="39"/>
  <c r="CC5" i="39"/>
  <c r="CD5" i="39"/>
  <c r="CE5" i="39"/>
  <c r="AK6" i="39"/>
  <c r="AL6" i="39"/>
  <c r="AM6" i="39"/>
  <c r="AN6" i="39"/>
  <c r="AO6" i="39"/>
  <c r="BB6" i="39" s="1"/>
  <c r="J117" i="39" s="1"/>
  <c r="AP6" i="39"/>
  <c r="AQ6" i="39"/>
  <c r="AR6" i="39"/>
  <c r="AS6" i="39"/>
  <c r="AT6" i="39"/>
  <c r="AX6" i="39"/>
  <c r="I117" i="39" s="1"/>
  <c r="AY6" i="39"/>
  <c r="AZ6" i="39"/>
  <c r="H117" i="39" s="1"/>
  <c r="BA6" i="39"/>
  <c r="BC6" i="39"/>
  <c r="K117" i="39" s="1"/>
  <c r="BJ6" i="39"/>
  <c r="BK6" i="39"/>
  <c r="BL6" i="39"/>
  <c r="BM6" i="39"/>
  <c r="BN6" i="39"/>
  <c r="BO6" i="39"/>
  <c r="BP6" i="39"/>
  <c r="BQ6" i="39"/>
  <c r="BR6" i="39"/>
  <c r="BS6" i="39"/>
  <c r="BT6" i="39"/>
  <c r="BV6" i="39"/>
  <c r="BW6" i="39"/>
  <c r="BX6" i="39"/>
  <c r="BY6" i="39"/>
  <c r="BZ6" i="39"/>
  <c r="CA6" i="39"/>
  <c r="CB6" i="39"/>
  <c r="CC6" i="39"/>
  <c r="CD6" i="39"/>
  <c r="CE6" i="39"/>
  <c r="AK7" i="39"/>
  <c r="AL7" i="39"/>
  <c r="AM7" i="39"/>
  <c r="AN7" i="39"/>
  <c r="AO7" i="39"/>
  <c r="AP7" i="39"/>
  <c r="AQ7" i="39"/>
  <c r="AR7" i="39"/>
  <c r="AS7" i="39"/>
  <c r="AT7" i="39"/>
  <c r="AX7" i="39"/>
  <c r="I118" i="39" s="1"/>
  <c r="AY7" i="39"/>
  <c r="AZ7" i="39"/>
  <c r="H118" i="39" s="1"/>
  <c r="BA7" i="39"/>
  <c r="BB7" i="39"/>
  <c r="J118" i="39" s="1"/>
  <c r="BC7" i="39"/>
  <c r="K118" i="39" s="1"/>
  <c r="BJ7" i="39"/>
  <c r="BK7" i="39"/>
  <c r="BL7" i="39"/>
  <c r="BM7" i="39"/>
  <c r="BN7" i="39"/>
  <c r="BO7" i="39"/>
  <c r="BP7" i="39"/>
  <c r="BQ7" i="39"/>
  <c r="BR7" i="39"/>
  <c r="BS7" i="39"/>
  <c r="BT7" i="39"/>
  <c r="BV7" i="39"/>
  <c r="BW7" i="39"/>
  <c r="BX7" i="39"/>
  <c r="BY7" i="39"/>
  <c r="BZ7" i="39"/>
  <c r="CA7" i="39"/>
  <c r="CB7" i="39"/>
  <c r="CC7" i="39"/>
  <c r="CD7" i="39"/>
  <c r="CE7" i="39"/>
  <c r="AK8" i="39"/>
  <c r="AL8" i="39"/>
  <c r="AM8" i="39"/>
  <c r="AN8" i="39"/>
  <c r="AO8" i="39"/>
  <c r="AP8" i="39"/>
  <c r="AQ8" i="39"/>
  <c r="AR8" i="39"/>
  <c r="AS8" i="39"/>
  <c r="BB8" i="39" s="1"/>
  <c r="J119" i="39" s="1"/>
  <c r="AT8" i="39"/>
  <c r="AX8" i="39"/>
  <c r="I119" i="39" s="1"/>
  <c r="AY8" i="39"/>
  <c r="AZ8" i="39"/>
  <c r="H119" i="39" s="1"/>
  <c r="BA8" i="39"/>
  <c r="BC8" i="39"/>
  <c r="K119" i="39" s="1"/>
  <c r="BJ8" i="39"/>
  <c r="BK8" i="39"/>
  <c r="BL8" i="39"/>
  <c r="BM8" i="39"/>
  <c r="BN8" i="39"/>
  <c r="BO8" i="39"/>
  <c r="BP8" i="39"/>
  <c r="BQ8" i="39"/>
  <c r="BR8" i="39"/>
  <c r="BS8" i="39"/>
  <c r="BT8" i="39"/>
  <c r="BV8" i="39"/>
  <c r="BW8" i="39"/>
  <c r="BX8" i="39"/>
  <c r="BY8" i="39"/>
  <c r="BZ8" i="39"/>
  <c r="CA8" i="39"/>
  <c r="CB8" i="39"/>
  <c r="CC8" i="39"/>
  <c r="CD8" i="39"/>
  <c r="CE8" i="39"/>
  <c r="AK9" i="39"/>
  <c r="AL9" i="39"/>
  <c r="AM9" i="39"/>
  <c r="AN9" i="39"/>
  <c r="AO9" i="39"/>
  <c r="BB9" i="39" s="1"/>
  <c r="J120" i="39" s="1"/>
  <c r="AP9" i="39"/>
  <c r="AQ9" i="39"/>
  <c r="AR9" i="39"/>
  <c r="AS9" i="39"/>
  <c r="AT9" i="39"/>
  <c r="AX9" i="39"/>
  <c r="I120" i="39" s="1"/>
  <c r="AY9" i="39"/>
  <c r="AZ9" i="39"/>
  <c r="H120" i="39" s="1"/>
  <c r="BC9" i="39"/>
  <c r="K120" i="39" s="1"/>
  <c r="BJ9" i="39"/>
  <c r="BK9" i="39"/>
  <c r="BL9" i="39"/>
  <c r="BM9" i="39"/>
  <c r="BN9" i="39"/>
  <c r="BO9" i="39"/>
  <c r="BP9" i="39"/>
  <c r="BQ9" i="39"/>
  <c r="BR9" i="39"/>
  <c r="BS9" i="39"/>
  <c r="BT9" i="39"/>
  <c r="BV9" i="39"/>
  <c r="BW9" i="39"/>
  <c r="BX9" i="39"/>
  <c r="BY9" i="39"/>
  <c r="BZ9" i="39"/>
  <c r="CA9" i="39"/>
  <c r="CB9" i="39"/>
  <c r="CC9" i="39"/>
  <c r="CD9" i="39"/>
  <c r="CE9" i="39"/>
  <c r="AK10" i="39"/>
  <c r="AL10" i="39"/>
  <c r="AM10" i="39"/>
  <c r="AN10" i="39"/>
  <c r="AO10" i="39"/>
  <c r="AP10" i="39"/>
  <c r="AQ10" i="39"/>
  <c r="AR10" i="39"/>
  <c r="BB10" i="39" s="1"/>
  <c r="J121" i="39" s="1"/>
  <c r="AS10" i="39"/>
  <c r="AT10" i="39"/>
  <c r="AX10" i="39"/>
  <c r="I121" i="39" s="1"/>
  <c r="AY10" i="39"/>
  <c r="AZ10" i="39"/>
  <c r="H121" i="39" s="1"/>
  <c r="BC10" i="39"/>
  <c r="K121" i="39" s="1"/>
  <c r="BJ10" i="39"/>
  <c r="BK10" i="39"/>
  <c r="BL10" i="39"/>
  <c r="BM10" i="39"/>
  <c r="BN10" i="39"/>
  <c r="BO10" i="39"/>
  <c r="BP10" i="39"/>
  <c r="BQ10" i="39"/>
  <c r="BR10" i="39"/>
  <c r="BS10" i="39"/>
  <c r="BT10" i="39"/>
  <c r="BV10" i="39"/>
  <c r="BW10" i="39"/>
  <c r="BX10" i="39"/>
  <c r="BY10" i="39"/>
  <c r="BZ10" i="39"/>
  <c r="CA10" i="39"/>
  <c r="CB10" i="39"/>
  <c r="CC10" i="39"/>
  <c r="CD10" i="39"/>
  <c r="CE10" i="39"/>
  <c r="AK11" i="39"/>
  <c r="AL11" i="39"/>
  <c r="AM11" i="39"/>
  <c r="AN11" i="39"/>
  <c r="AO11" i="39"/>
  <c r="BB11" i="39" s="1"/>
  <c r="J122" i="39" s="1"/>
  <c r="AP11" i="39"/>
  <c r="AQ11" i="39"/>
  <c r="AR11" i="39"/>
  <c r="AS11" i="39"/>
  <c r="AT11" i="39"/>
  <c r="AX11" i="39"/>
  <c r="I122" i="39" s="1"/>
  <c r="AZ11" i="39"/>
  <c r="H122" i="39" s="1"/>
  <c r="BC11" i="39"/>
  <c r="K122" i="39" s="1"/>
  <c r="BJ11" i="39"/>
  <c r="BK11" i="39"/>
  <c r="BL11" i="39"/>
  <c r="BM11" i="39"/>
  <c r="BN11" i="39"/>
  <c r="BO11" i="39"/>
  <c r="BP11" i="39"/>
  <c r="BQ11" i="39"/>
  <c r="BR11" i="39"/>
  <c r="BS11" i="39"/>
  <c r="BT11" i="39"/>
  <c r="BV11" i="39"/>
  <c r="BW11" i="39"/>
  <c r="BX11" i="39"/>
  <c r="BY11" i="39"/>
  <c r="BZ11" i="39"/>
  <c r="CA11" i="39"/>
  <c r="CB11" i="39"/>
  <c r="CC11" i="39"/>
  <c r="CD11" i="39"/>
  <c r="CE11" i="39"/>
  <c r="AK12" i="39"/>
  <c r="AL12" i="39"/>
  <c r="AM12" i="39"/>
  <c r="AN12" i="39"/>
  <c r="AO12" i="39"/>
  <c r="BB12" i="39" s="1"/>
  <c r="J123" i="39" s="1"/>
  <c r="AP12" i="39"/>
  <c r="AQ12" i="39"/>
  <c r="AR12" i="39"/>
  <c r="AS12" i="39"/>
  <c r="AT12" i="39"/>
  <c r="AX12" i="39"/>
  <c r="AY12" i="39" s="1"/>
  <c r="AZ12" i="39"/>
  <c r="H123" i="39" s="1"/>
  <c r="BA12" i="39"/>
  <c r="BC12" i="39"/>
  <c r="K123" i="39" s="1"/>
  <c r="BJ12" i="39"/>
  <c r="BK12" i="39"/>
  <c r="BL12" i="39"/>
  <c r="BM12" i="39"/>
  <c r="BN12" i="39"/>
  <c r="BO12" i="39"/>
  <c r="BP12" i="39"/>
  <c r="BQ12" i="39"/>
  <c r="BR12" i="39"/>
  <c r="BS12" i="39"/>
  <c r="BT12" i="39"/>
  <c r="BV12" i="39"/>
  <c r="BW12" i="39"/>
  <c r="BX12" i="39"/>
  <c r="BY12" i="39"/>
  <c r="BZ12" i="39"/>
  <c r="CA12" i="39"/>
  <c r="CB12" i="39"/>
  <c r="CC12" i="39"/>
  <c r="CD12" i="39"/>
  <c r="CE12" i="39"/>
  <c r="AK13" i="39"/>
  <c r="AL13" i="39"/>
  <c r="AM13" i="39"/>
  <c r="AN13" i="39"/>
  <c r="AO13" i="39"/>
  <c r="BB13" i="39" s="1"/>
  <c r="J124" i="39" s="1"/>
  <c r="AP13" i="39"/>
  <c r="AQ13" i="39"/>
  <c r="AR13" i="39"/>
  <c r="AS13" i="39"/>
  <c r="AT13" i="39"/>
  <c r="AX13" i="39"/>
  <c r="I124" i="39" s="1"/>
  <c r="AZ13" i="39"/>
  <c r="H124" i="39" s="1"/>
  <c r="BA13" i="39"/>
  <c r="BC13" i="39"/>
  <c r="K124" i="39" s="1"/>
  <c r="BJ13" i="39"/>
  <c r="BK13" i="39"/>
  <c r="BL13" i="39"/>
  <c r="BM13" i="39"/>
  <c r="BN13" i="39"/>
  <c r="BO13" i="39"/>
  <c r="BP13" i="39"/>
  <c r="BQ13" i="39"/>
  <c r="BR13" i="39"/>
  <c r="BS13" i="39"/>
  <c r="BT13" i="39"/>
  <c r="BV13" i="39"/>
  <c r="BW13" i="39"/>
  <c r="BX13" i="39"/>
  <c r="BY13" i="39"/>
  <c r="BZ13" i="39"/>
  <c r="CA13" i="39"/>
  <c r="CB13" i="39"/>
  <c r="CC13" i="39"/>
  <c r="CD13" i="39"/>
  <c r="CE13" i="39"/>
  <c r="AK14" i="39"/>
  <c r="AL14" i="39"/>
  <c r="AM14" i="39"/>
  <c r="AN14" i="39"/>
  <c r="AO14" i="39"/>
  <c r="BB14" i="39" s="1"/>
  <c r="J125" i="39" s="1"/>
  <c r="AP14" i="39"/>
  <c r="AQ14" i="39"/>
  <c r="AR14" i="39"/>
  <c r="AS14" i="39"/>
  <c r="AT14" i="39"/>
  <c r="AX14" i="39"/>
  <c r="I125" i="39" s="1"/>
  <c r="AY14" i="39"/>
  <c r="AZ14" i="39"/>
  <c r="H125" i="39" s="1"/>
  <c r="BA14" i="39"/>
  <c r="BC14" i="39"/>
  <c r="K125" i="39" s="1"/>
  <c r="BJ14" i="39"/>
  <c r="BK14" i="39"/>
  <c r="BL14" i="39"/>
  <c r="BM14" i="39"/>
  <c r="BN14" i="39"/>
  <c r="BO14" i="39"/>
  <c r="BP14" i="39"/>
  <c r="BQ14" i="39"/>
  <c r="BR14" i="39"/>
  <c r="BS14" i="39"/>
  <c r="BT14" i="39"/>
  <c r="BV14" i="39"/>
  <c r="BW14" i="39"/>
  <c r="BX14" i="39"/>
  <c r="BY14" i="39"/>
  <c r="BZ14" i="39"/>
  <c r="CA14" i="39"/>
  <c r="CB14" i="39"/>
  <c r="CC14" i="39"/>
  <c r="CD14" i="39"/>
  <c r="CE14" i="39"/>
  <c r="AK15" i="39"/>
  <c r="AL15" i="39"/>
  <c r="AM15" i="39"/>
  <c r="AN15" i="39"/>
  <c r="AO15" i="39"/>
  <c r="AP15" i="39"/>
  <c r="AQ15" i="39"/>
  <c r="AR15" i="39"/>
  <c r="AS15" i="39"/>
  <c r="AT15" i="39"/>
  <c r="AX15" i="39"/>
  <c r="I126" i="39" s="1"/>
  <c r="AY15" i="39"/>
  <c r="AZ15" i="39"/>
  <c r="H126" i="39" s="1"/>
  <c r="BA15" i="39"/>
  <c r="BB15" i="39"/>
  <c r="J126" i="39" s="1"/>
  <c r="BC15" i="39"/>
  <c r="K126" i="39" s="1"/>
  <c r="BJ15" i="39"/>
  <c r="BK15" i="39"/>
  <c r="BL15" i="39"/>
  <c r="BM15" i="39"/>
  <c r="BN15" i="39"/>
  <c r="BO15" i="39"/>
  <c r="BP15" i="39"/>
  <c r="BQ15" i="39"/>
  <c r="BR15" i="39"/>
  <c r="BS15" i="39"/>
  <c r="BT15" i="39"/>
  <c r="BV15" i="39"/>
  <c r="BW15" i="39"/>
  <c r="BX15" i="39"/>
  <c r="BY15" i="39"/>
  <c r="BZ15" i="39"/>
  <c r="CA15" i="39"/>
  <c r="CB15" i="39"/>
  <c r="CC15" i="39"/>
  <c r="CD15" i="39"/>
  <c r="CE15" i="39"/>
  <c r="AK16" i="39"/>
  <c r="AL16" i="39"/>
  <c r="AM16" i="39"/>
  <c r="AN16" i="39"/>
  <c r="AO16" i="39"/>
  <c r="AP16" i="39"/>
  <c r="AQ16" i="39"/>
  <c r="AR16" i="39"/>
  <c r="AS16" i="39"/>
  <c r="BB16" i="39" s="1"/>
  <c r="J127" i="39" s="1"/>
  <c r="AT16" i="39"/>
  <c r="AX16" i="39"/>
  <c r="I127" i="39" s="1"/>
  <c r="AY16" i="39"/>
  <c r="AZ16" i="39"/>
  <c r="H127" i="39" s="1"/>
  <c r="BA16" i="39"/>
  <c r="BC16" i="39"/>
  <c r="K127" i="39" s="1"/>
  <c r="BJ16" i="39"/>
  <c r="BK16" i="39"/>
  <c r="BL16" i="39"/>
  <c r="BM16" i="39"/>
  <c r="BN16" i="39"/>
  <c r="BO16" i="39"/>
  <c r="BP16" i="39"/>
  <c r="BQ16" i="39"/>
  <c r="BR16" i="39"/>
  <c r="BS16" i="39"/>
  <c r="BT16" i="39"/>
  <c r="BV16" i="39"/>
  <c r="BW16" i="39"/>
  <c r="BX16" i="39"/>
  <c r="BY16" i="39"/>
  <c r="BZ16" i="39"/>
  <c r="CA16" i="39"/>
  <c r="CB16" i="39"/>
  <c r="CC16" i="39"/>
  <c r="CD16" i="39"/>
  <c r="CE16" i="39"/>
  <c r="AK17" i="39"/>
  <c r="AL17" i="39"/>
  <c r="AM17" i="39"/>
  <c r="AN17" i="39"/>
  <c r="AO17" i="39"/>
  <c r="BB17" i="39" s="1"/>
  <c r="J128" i="39" s="1"/>
  <c r="AP17" i="39"/>
  <c r="AQ17" i="39"/>
  <c r="AR17" i="39"/>
  <c r="AS17" i="39"/>
  <c r="AT17" i="39"/>
  <c r="AX17" i="39"/>
  <c r="I128" i="39" s="1"/>
  <c r="AY17" i="39"/>
  <c r="AZ17" i="39"/>
  <c r="H128" i="39" s="1"/>
  <c r="BC17" i="39"/>
  <c r="K128" i="39" s="1"/>
  <c r="BJ17" i="39"/>
  <c r="BK17" i="39"/>
  <c r="BL17" i="39"/>
  <c r="BM17" i="39"/>
  <c r="BN17" i="39"/>
  <c r="BO17" i="39"/>
  <c r="BP17" i="39"/>
  <c r="BQ17" i="39"/>
  <c r="BR17" i="39"/>
  <c r="BS17" i="39"/>
  <c r="BT17" i="39"/>
  <c r="BV17" i="39"/>
  <c r="BW17" i="39"/>
  <c r="BX17" i="39"/>
  <c r="BY17" i="39"/>
  <c r="BZ17" i="39"/>
  <c r="CA17" i="39"/>
  <c r="CB17" i="39"/>
  <c r="CC17" i="39"/>
  <c r="CD17" i="39"/>
  <c r="CE17" i="39"/>
  <c r="AK18" i="39"/>
  <c r="AL18" i="39"/>
  <c r="AM18" i="39"/>
  <c r="AN18" i="39"/>
  <c r="AO18" i="39"/>
  <c r="AP18" i="39"/>
  <c r="AQ18" i="39"/>
  <c r="AR18" i="39"/>
  <c r="BB18" i="39" s="1"/>
  <c r="J129" i="39" s="1"/>
  <c r="AS18" i="39"/>
  <c r="AT18" i="39"/>
  <c r="AX18" i="39"/>
  <c r="I129" i="39" s="1"/>
  <c r="AY18" i="39"/>
  <c r="AZ18" i="39"/>
  <c r="H129" i="39" s="1"/>
  <c r="BC18" i="39"/>
  <c r="K129" i="39" s="1"/>
  <c r="BJ18" i="39"/>
  <c r="BK18" i="39"/>
  <c r="BL18" i="39"/>
  <c r="BM18" i="39"/>
  <c r="BN18" i="39"/>
  <c r="BO18" i="39"/>
  <c r="BP18" i="39"/>
  <c r="BQ18" i="39"/>
  <c r="BR18" i="39"/>
  <c r="BS18" i="39"/>
  <c r="BT18" i="39"/>
  <c r="BV18" i="39"/>
  <c r="BW18" i="39"/>
  <c r="BX18" i="39"/>
  <c r="BY18" i="39"/>
  <c r="BZ18" i="39"/>
  <c r="CA18" i="39"/>
  <c r="CB18" i="39"/>
  <c r="CC18" i="39"/>
  <c r="CD18" i="39"/>
  <c r="CE18" i="39"/>
  <c r="AK19" i="39"/>
  <c r="AL19" i="39"/>
  <c r="AM19" i="39"/>
  <c r="AN19" i="39"/>
  <c r="AO19" i="39"/>
  <c r="BB19" i="39" s="1"/>
  <c r="J130" i="39" s="1"/>
  <c r="AP19" i="39"/>
  <c r="AQ19" i="39"/>
  <c r="AR19" i="39"/>
  <c r="AS19" i="39"/>
  <c r="AT19" i="39"/>
  <c r="AX19" i="39"/>
  <c r="I130" i="39" s="1"/>
  <c r="AZ19" i="39"/>
  <c r="H130" i="39" s="1"/>
  <c r="BC19" i="39"/>
  <c r="K130" i="39" s="1"/>
  <c r="BJ19" i="39"/>
  <c r="BK19" i="39"/>
  <c r="BL19" i="39"/>
  <c r="BM19" i="39"/>
  <c r="BN19" i="39"/>
  <c r="BO19" i="39"/>
  <c r="BP19" i="39"/>
  <c r="BQ19" i="39"/>
  <c r="BR19" i="39"/>
  <c r="BS19" i="39"/>
  <c r="BT19" i="39"/>
  <c r="BV19" i="39"/>
  <c r="BW19" i="39"/>
  <c r="BX19" i="39"/>
  <c r="BY19" i="39"/>
  <c r="BZ19" i="39"/>
  <c r="CA19" i="39"/>
  <c r="CB19" i="39"/>
  <c r="CC19" i="39"/>
  <c r="CD19" i="39"/>
  <c r="CE19" i="39"/>
  <c r="AK20" i="39"/>
  <c r="AL20" i="39"/>
  <c r="AM20" i="39"/>
  <c r="AN20" i="39"/>
  <c r="AO20" i="39"/>
  <c r="BB20" i="39" s="1"/>
  <c r="J131" i="39" s="1"/>
  <c r="AP20" i="39"/>
  <c r="AQ20" i="39"/>
  <c r="AR20" i="39"/>
  <c r="AS20" i="39"/>
  <c r="AT20" i="39"/>
  <c r="AX20" i="39"/>
  <c r="AY20" i="39" s="1"/>
  <c r="AZ20" i="39"/>
  <c r="H131" i="39" s="1"/>
  <c r="BA20" i="39"/>
  <c r="BC20" i="39"/>
  <c r="K131" i="39" s="1"/>
  <c r="BJ20" i="39"/>
  <c r="BK20" i="39"/>
  <c r="BL20" i="39"/>
  <c r="BM20" i="39"/>
  <c r="BN20" i="39"/>
  <c r="BO20" i="39"/>
  <c r="BP20" i="39"/>
  <c r="BQ20" i="39"/>
  <c r="BR20" i="39"/>
  <c r="BS20" i="39"/>
  <c r="BT20" i="39"/>
  <c r="BV20" i="39"/>
  <c r="BW20" i="39"/>
  <c r="BX20" i="39"/>
  <c r="BY20" i="39"/>
  <c r="BZ20" i="39"/>
  <c r="CA20" i="39"/>
  <c r="CB20" i="39"/>
  <c r="CC20" i="39"/>
  <c r="CD20" i="39"/>
  <c r="CE20" i="39"/>
  <c r="AK21" i="39"/>
  <c r="AL21" i="39"/>
  <c r="AM21" i="39"/>
  <c r="AN21" i="39"/>
  <c r="AO21" i="39"/>
  <c r="BB21" i="39" s="1"/>
  <c r="J132" i="39" s="1"/>
  <c r="AP21" i="39"/>
  <c r="AQ21" i="39"/>
  <c r="AR21" i="39"/>
  <c r="AS21" i="39"/>
  <c r="AT21" i="39"/>
  <c r="AX21" i="39"/>
  <c r="I132" i="39" s="1"/>
  <c r="AZ21" i="39"/>
  <c r="H132" i="39" s="1"/>
  <c r="BA21" i="39"/>
  <c r="BC21" i="39"/>
  <c r="K132" i="39" s="1"/>
  <c r="BJ21" i="39"/>
  <c r="BK21" i="39"/>
  <c r="BL21" i="39"/>
  <c r="BM21" i="39"/>
  <c r="BN21" i="39"/>
  <c r="BO21" i="39"/>
  <c r="BP21" i="39"/>
  <c r="BQ21" i="39"/>
  <c r="BR21" i="39"/>
  <c r="BS21" i="39"/>
  <c r="BT21" i="39"/>
  <c r="BV21" i="39"/>
  <c r="BW21" i="39"/>
  <c r="BX21" i="39"/>
  <c r="BY21" i="39"/>
  <c r="BZ21" i="39"/>
  <c r="CA21" i="39"/>
  <c r="CB21" i="39"/>
  <c r="CC21" i="39"/>
  <c r="CD21" i="39"/>
  <c r="CE21" i="39"/>
  <c r="AK22" i="39"/>
  <c r="AL22" i="39"/>
  <c r="AM22" i="39"/>
  <c r="AN22" i="39"/>
  <c r="AO22" i="39"/>
  <c r="BB22" i="39" s="1"/>
  <c r="J133" i="39" s="1"/>
  <c r="AP22" i="39"/>
  <c r="AQ22" i="39"/>
  <c r="AR22" i="39"/>
  <c r="AS22" i="39"/>
  <c r="AT22" i="39"/>
  <c r="AX22" i="39"/>
  <c r="I133" i="39" s="1"/>
  <c r="AY22" i="39"/>
  <c r="AZ22" i="39"/>
  <c r="H133" i="39" s="1"/>
  <c r="BA22" i="39"/>
  <c r="BC22" i="39"/>
  <c r="K133" i="39" s="1"/>
  <c r="BJ22" i="39"/>
  <c r="BK22" i="39"/>
  <c r="BL22" i="39"/>
  <c r="BM22" i="39"/>
  <c r="BN22" i="39"/>
  <c r="BO22" i="39"/>
  <c r="BP22" i="39"/>
  <c r="BQ22" i="39"/>
  <c r="BR22" i="39"/>
  <c r="BS22" i="39"/>
  <c r="BT22" i="39"/>
  <c r="BV22" i="39"/>
  <c r="BW22" i="39"/>
  <c r="BX22" i="39"/>
  <c r="BY22" i="39"/>
  <c r="BZ22" i="39"/>
  <c r="CA22" i="39"/>
  <c r="CB22" i="39"/>
  <c r="CC22" i="39"/>
  <c r="CD22" i="39"/>
  <c r="CE22" i="39"/>
  <c r="AK23" i="39"/>
  <c r="AL23" i="39"/>
  <c r="AM23" i="39"/>
  <c r="AN23" i="39"/>
  <c r="AO23" i="39"/>
  <c r="AP23" i="39"/>
  <c r="AQ23" i="39"/>
  <c r="AR23" i="39"/>
  <c r="AS23" i="39"/>
  <c r="AT23" i="39"/>
  <c r="AX23" i="39"/>
  <c r="I134" i="39" s="1"/>
  <c r="AY23" i="39"/>
  <c r="AZ23" i="39"/>
  <c r="H134" i="39" s="1"/>
  <c r="BA23" i="39"/>
  <c r="BB23" i="39"/>
  <c r="J134" i="39" s="1"/>
  <c r="BC23" i="39"/>
  <c r="K134" i="39" s="1"/>
  <c r="BJ23" i="39"/>
  <c r="BK23" i="39"/>
  <c r="BL23" i="39"/>
  <c r="BM23" i="39"/>
  <c r="BN23" i="39"/>
  <c r="BO23" i="39"/>
  <c r="BP23" i="39"/>
  <c r="BQ23" i="39"/>
  <c r="BR23" i="39"/>
  <c r="BS23" i="39"/>
  <c r="BT23" i="39"/>
  <c r="BV23" i="39"/>
  <c r="BW23" i="39"/>
  <c r="BX23" i="39"/>
  <c r="BY23" i="39"/>
  <c r="BZ23" i="39"/>
  <c r="CA23" i="39"/>
  <c r="CB23" i="39"/>
  <c r="CC23" i="39"/>
  <c r="CD23" i="39"/>
  <c r="CE23" i="39"/>
  <c r="AK24" i="39"/>
  <c r="AL24" i="39"/>
  <c r="AM24" i="39"/>
  <c r="AN24" i="39"/>
  <c r="AO24" i="39"/>
  <c r="AP24" i="39"/>
  <c r="AQ24" i="39"/>
  <c r="AR24" i="39"/>
  <c r="AS24" i="39"/>
  <c r="BB24" i="39" s="1"/>
  <c r="J135" i="39" s="1"/>
  <c r="AT24" i="39"/>
  <c r="AX24" i="39"/>
  <c r="I135" i="39" s="1"/>
  <c r="AY24" i="39"/>
  <c r="AZ24" i="39"/>
  <c r="H135" i="39" s="1"/>
  <c r="BA24" i="39"/>
  <c r="BC24" i="39"/>
  <c r="K135" i="39" s="1"/>
  <c r="BJ24" i="39"/>
  <c r="BK24" i="39"/>
  <c r="BL24" i="39"/>
  <c r="BM24" i="39"/>
  <c r="BN24" i="39"/>
  <c r="BO24" i="39"/>
  <c r="BP24" i="39"/>
  <c r="BQ24" i="39"/>
  <c r="BR24" i="39"/>
  <c r="BS24" i="39"/>
  <c r="BT24" i="39"/>
  <c r="BV24" i="39"/>
  <c r="BW24" i="39"/>
  <c r="BX24" i="39"/>
  <c r="BY24" i="39"/>
  <c r="BZ24" i="39"/>
  <c r="CA24" i="39"/>
  <c r="CB24" i="39"/>
  <c r="CC24" i="39"/>
  <c r="CD24" i="39"/>
  <c r="CE24" i="39"/>
  <c r="AK25" i="39"/>
  <c r="AL25" i="39"/>
  <c r="AM25" i="39"/>
  <c r="AN25" i="39"/>
  <c r="AO25" i="39"/>
  <c r="BB25" i="39" s="1"/>
  <c r="J136" i="39" s="1"/>
  <c r="AP25" i="39"/>
  <c r="AQ25" i="39"/>
  <c r="AR25" i="39"/>
  <c r="AS25" i="39"/>
  <c r="AT25" i="39"/>
  <c r="AX25" i="39"/>
  <c r="I136" i="39" s="1"/>
  <c r="AY25" i="39"/>
  <c r="AZ25" i="39"/>
  <c r="H136" i="39" s="1"/>
  <c r="BC25" i="39"/>
  <c r="K136" i="39" s="1"/>
  <c r="BJ25" i="39"/>
  <c r="BK25" i="39"/>
  <c r="BL25" i="39"/>
  <c r="BM25" i="39"/>
  <c r="BN25" i="39"/>
  <c r="BO25" i="39"/>
  <c r="BP25" i="39"/>
  <c r="BQ25" i="39"/>
  <c r="BR25" i="39"/>
  <c r="BS25" i="39"/>
  <c r="BT25" i="39"/>
  <c r="BV25" i="39"/>
  <c r="BW25" i="39"/>
  <c r="BX25" i="39"/>
  <c r="BY25" i="39"/>
  <c r="BZ25" i="39"/>
  <c r="CA25" i="39"/>
  <c r="CB25" i="39"/>
  <c r="CC25" i="39"/>
  <c r="CD25" i="39"/>
  <c r="CE25" i="39"/>
  <c r="AK26" i="39"/>
  <c r="AL26" i="39"/>
  <c r="AM26" i="39"/>
  <c r="AN26" i="39"/>
  <c r="AO26" i="39"/>
  <c r="AP26" i="39"/>
  <c r="AQ26" i="39"/>
  <c r="AR26" i="39"/>
  <c r="BB26" i="39" s="1"/>
  <c r="J137" i="39" s="1"/>
  <c r="AS26" i="39"/>
  <c r="AT26" i="39"/>
  <c r="AX26" i="39"/>
  <c r="I137" i="39" s="1"/>
  <c r="AY26" i="39"/>
  <c r="AZ26" i="39"/>
  <c r="H137" i="39" s="1"/>
  <c r="BC26" i="39"/>
  <c r="K137" i="39" s="1"/>
  <c r="BJ26" i="39"/>
  <c r="BK26" i="39"/>
  <c r="BL26" i="39"/>
  <c r="BM26" i="39"/>
  <c r="BN26" i="39"/>
  <c r="BO26" i="39"/>
  <c r="BP26" i="39"/>
  <c r="BQ26" i="39"/>
  <c r="BR26" i="39"/>
  <c r="BS26" i="39"/>
  <c r="BT26" i="39"/>
  <c r="BV26" i="39"/>
  <c r="BW26" i="39"/>
  <c r="BX26" i="39"/>
  <c r="BY26" i="39"/>
  <c r="BZ26" i="39"/>
  <c r="CA26" i="39"/>
  <c r="CB26" i="39"/>
  <c r="CC26" i="39"/>
  <c r="CD26" i="39"/>
  <c r="CE26" i="39"/>
  <c r="AK27" i="39"/>
  <c r="AL27" i="39"/>
  <c r="AM27" i="39"/>
  <c r="AN27" i="39"/>
  <c r="AO27" i="39"/>
  <c r="BB27" i="39" s="1"/>
  <c r="J138" i="39" s="1"/>
  <c r="AP27" i="39"/>
  <c r="AQ27" i="39"/>
  <c r="AR27" i="39"/>
  <c r="AS27" i="39"/>
  <c r="AT27" i="39"/>
  <c r="AX27" i="39"/>
  <c r="I138" i="39" s="1"/>
  <c r="AZ27" i="39"/>
  <c r="H138" i="39" s="1"/>
  <c r="BC27" i="39"/>
  <c r="K138" i="39" s="1"/>
  <c r="BJ27" i="39"/>
  <c r="BK27" i="39"/>
  <c r="BL27" i="39"/>
  <c r="BM27" i="39"/>
  <c r="BN27" i="39"/>
  <c r="BO27" i="39"/>
  <c r="BP27" i="39"/>
  <c r="BQ27" i="39"/>
  <c r="BR27" i="39"/>
  <c r="BS27" i="39"/>
  <c r="BT27" i="39"/>
  <c r="BV27" i="39"/>
  <c r="BW27" i="39"/>
  <c r="BX27" i="39"/>
  <c r="BY27" i="39"/>
  <c r="BZ27" i="39"/>
  <c r="CA27" i="39"/>
  <c r="CB27" i="39"/>
  <c r="CC27" i="39"/>
  <c r="CD27" i="39"/>
  <c r="CE27" i="39"/>
  <c r="AK28" i="39"/>
  <c r="AL28" i="39"/>
  <c r="AM28" i="39"/>
  <c r="AN28" i="39"/>
  <c r="AO28" i="39"/>
  <c r="BB28" i="39" s="1"/>
  <c r="J139" i="39" s="1"/>
  <c r="AP28" i="39"/>
  <c r="AQ28" i="39"/>
  <c r="AR28" i="39"/>
  <c r="AS28" i="39"/>
  <c r="AT28" i="39"/>
  <c r="AX28" i="39"/>
  <c r="AY28" i="39" s="1"/>
  <c r="AZ28" i="39"/>
  <c r="H139" i="39" s="1"/>
  <c r="BA28" i="39"/>
  <c r="BC28" i="39"/>
  <c r="K139" i="39" s="1"/>
  <c r="BJ28" i="39"/>
  <c r="BK28" i="39"/>
  <c r="BL28" i="39"/>
  <c r="BM28" i="39"/>
  <c r="BN28" i="39"/>
  <c r="BO28" i="39"/>
  <c r="BP28" i="39"/>
  <c r="BQ28" i="39"/>
  <c r="BR28" i="39"/>
  <c r="BS28" i="39"/>
  <c r="BT28" i="39"/>
  <c r="BV28" i="39"/>
  <c r="BW28" i="39"/>
  <c r="BX28" i="39"/>
  <c r="BY28" i="39"/>
  <c r="BZ28" i="39"/>
  <c r="CA28" i="39"/>
  <c r="CB28" i="39"/>
  <c r="CC28" i="39"/>
  <c r="CD28" i="39"/>
  <c r="CE28" i="39"/>
  <c r="AK29" i="39"/>
  <c r="AL29" i="39"/>
  <c r="AM29" i="39"/>
  <c r="AN29" i="39"/>
  <c r="AO29" i="39"/>
  <c r="BB29" i="39" s="1"/>
  <c r="J140" i="39" s="1"/>
  <c r="AP29" i="39"/>
  <c r="AQ29" i="39"/>
  <c r="AR29" i="39"/>
  <c r="AS29" i="39"/>
  <c r="AT29" i="39"/>
  <c r="AX29" i="39"/>
  <c r="I140" i="39" s="1"/>
  <c r="AZ29" i="39"/>
  <c r="H140" i="39" s="1"/>
  <c r="BA29" i="39"/>
  <c r="BC29" i="39"/>
  <c r="K140" i="39" s="1"/>
  <c r="BJ29" i="39"/>
  <c r="BK29" i="39"/>
  <c r="BL29" i="39"/>
  <c r="BM29" i="39"/>
  <c r="BN29" i="39"/>
  <c r="BO29" i="39"/>
  <c r="BP29" i="39"/>
  <c r="BQ29" i="39"/>
  <c r="BR29" i="39"/>
  <c r="BS29" i="39"/>
  <c r="BT29" i="39"/>
  <c r="BV29" i="39"/>
  <c r="BW29" i="39"/>
  <c r="BX29" i="39"/>
  <c r="BY29" i="39"/>
  <c r="BZ29" i="39"/>
  <c r="CA29" i="39"/>
  <c r="CB29" i="39"/>
  <c r="CC29" i="39"/>
  <c r="CD29" i="39"/>
  <c r="CE29" i="39"/>
  <c r="AK30" i="39"/>
  <c r="AL30" i="39"/>
  <c r="AM30" i="39"/>
  <c r="AN30" i="39"/>
  <c r="AO30" i="39"/>
  <c r="AP30" i="39"/>
  <c r="BB30" i="39" s="1"/>
  <c r="J141" i="39" s="1"/>
  <c r="AQ30" i="39"/>
  <c r="AR30" i="39"/>
  <c r="AS30" i="39"/>
  <c r="AT30" i="39"/>
  <c r="AX30" i="39"/>
  <c r="I141" i="39" s="1"/>
  <c r="AY30" i="39"/>
  <c r="AZ30" i="39"/>
  <c r="H141" i="39" s="1"/>
  <c r="BA30" i="39"/>
  <c r="BC30" i="39"/>
  <c r="K141" i="39" s="1"/>
  <c r="BJ30" i="39"/>
  <c r="BK30" i="39"/>
  <c r="BL30" i="39"/>
  <c r="BM30" i="39"/>
  <c r="BN30" i="39"/>
  <c r="BO30" i="39"/>
  <c r="BP30" i="39"/>
  <c r="BQ30" i="39"/>
  <c r="BR30" i="39"/>
  <c r="BS30" i="39"/>
  <c r="BT30" i="39"/>
  <c r="BV30" i="39"/>
  <c r="BW30" i="39"/>
  <c r="BX30" i="39"/>
  <c r="BY30" i="39"/>
  <c r="BZ30" i="39"/>
  <c r="CA30" i="39"/>
  <c r="CB30" i="39"/>
  <c r="CC30" i="39"/>
  <c r="CD30" i="39"/>
  <c r="CE30" i="39"/>
  <c r="H31" i="39"/>
  <c r="I31" i="39"/>
  <c r="J31" i="39"/>
  <c r="K31" i="39"/>
  <c r="L31" i="39"/>
  <c r="M31" i="39"/>
  <c r="N31" i="39"/>
  <c r="O31" i="39"/>
  <c r="P31" i="39"/>
  <c r="Q31" i="39"/>
  <c r="R31" i="39"/>
  <c r="Y31" i="39"/>
  <c r="Z31" i="39"/>
  <c r="AA31" i="39"/>
  <c r="AB31" i="39"/>
  <c r="AC31" i="39"/>
  <c r="AD31" i="39"/>
  <c r="AE31" i="39"/>
  <c r="AF31" i="39"/>
  <c r="AG31" i="39"/>
  <c r="AH31" i="39"/>
  <c r="BJ31" i="39"/>
  <c r="BK31" i="39"/>
  <c r="BL31" i="39"/>
  <c r="BM31" i="39"/>
  <c r="BN31" i="39"/>
  <c r="BO31" i="39"/>
  <c r="BP31" i="39"/>
  <c r="BQ31" i="39"/>
  <c r="BR31" i="39"/>
  <c r="BS31" i="39"/>
  <c r="BT31" i="39"/>
  <c r="BV31" i="39"/>
  <c r="BW31" i="39"/>
  <c r="BX31" i="39"/>
  <c r="BY31" i="39"/>
  <c r="BZ31" i="39"/>
  <c r="CA31" i="39"/>
  <c r="CB31" i="39"/>
  <c r="CC31" i="39"/>
  <c r="CD31" i="39"/>
  <c r="CE31" i="39"/>
  <c r="H32" i="39"/>
  <c r="I32" i="39"/>
  <c r="J32" i="39"/>
  <c r="K32" i="39"/>
  <c r="L32" i="39"/>
  <c r="M32" i="39"/>
  <c r="N32" i="39"/>
  <c r="O32" i="39"/>
  <c r="P32" i="39"/>
  <c r="Q32" i="39"/>
  <c r="R32" i="39"/>
  <c r="Y32" i="39"/>
  <c r="Z32" i="39"/>
  <c r="AA32" i="39"/>
  <c r="AB32" i="39"/>
  <c r="AC32" i="39"/>
  <c r="AD32" i="39"/>
  <c r="AE32" i="39"/>
  <c r="AF32" i="39"/>
  <c r="AG32" i="39"/>
  <c r="AH32" i="39"/>
  <c r="BJ32" i="39"/>
  <c r="BK32" i="39"/>
  <c r="BL32" i="39"/>
  <c r="BM32" i="39"/>
  <c r="BN32" i="39"/>
  <c r="BO32" i="39"/>
  <c r="BP32" i="39"/>
  <c r="BQ32" i="39"/>
  <c r="BR32" i="39"/>
  <c r="BS32" i="39"/>
  <c r="BT32" i="39"/>
  <c r="BV32" i="39"/>
  <c r="BW32" i="39"/>
  <c r="BX32" i="39"/>
  <c r="BY32" i="39"/>
  <c r="BZ32" i="39"/>
  <c r="CA32" i="39"/>
  <c r="CB32" i="39"/>
  <c r="CC32" i="39"/>
  <c r="CD32" i="39"/>
  <c r="CE32" i="39"/>
  <c r="H33" i="39"/>
  <c r="I33" i="39"/>
  <c r="J33" i="39"/>
  <c r="K33" i="39"/>
  <c r="L33" i="39"/>
  <c r="M33" i="39"/>
  <c r="N33" i="39"/>
  <c r="O33" i="39"/>
  <c r="P33" i="39"/>
  <c r="Q33" i="39"/>
  <c r="R33" i="39"/>
  <c r="Y33" i="39"/>
  <c r="Z33" i="39"/>
  <c r="AA33" i="39"/>
  <c r="AB33" i="39"/>
  <c r="AC33" i="39"/>
  <c r="AD33" i="39"/>
  <c r="AE33" i="39"/>
  <c r="AF33" i="39"/>
  <c r="AG33" i="39"/>
  <c r="AH33" i="39"/>
  <c r="BJ33" i="39"/>
  <c r="BK33" i="39"/>
  <c r="BL33" i="39"/>
  <c r="BM33" i="39"/>
  <c r="BN33" i="39"/>
  <c r="BO33" i="39"/>
  <c r="BP33" i="39"/>
  <c r="BQ33" i="39"/>
  <c r="BR33" i="39"/>
  <c r="BS33" i="39"/>
  <c r="BT33" i="39"/>
  <c r="BV33" i="39"/>
  <c r="BW33" i="39"/>
  <c r="BX33" i="39"/>
  <c r="BY33" i="39"/>
  <c r="BZ33" i="39"/>
  <c r="CA33" i="39"/>
  <c r="CB33" i="39"/>
  <c r="CC33" i="39"/>
  <c r="CD33" i="39"/>
  <c r="CE33" i="39"/>
  <c r="H34" i="39"/>
  <c r="AX31" i="39" s="1"/>
  <c r="I34" i="39"/>
  <c r="J34" i="39"/>
  <c r="K34" i="39"/>
  <c r="L34" i="39"/>
  <c r="M34" i="39"/>
  <c r="N34" i="39"/>
  <c r="O34" i="39"/>
  <c r="P34" i="39"/>
  <c r="Q34" i="39"/>
  <c r="R34" i="39"/>
  <c r="Y34" i="39"/>
  <c r="Z34" i="39"/>
  <c r="AA34" i="39"/>
  <c r="AB34" i="39"/>
  <c r="AC34" i="39"/>
  <c r="AD34" i="39"/>
  <c r="AE34" i="39"/>
  <c r="AF34" i="39"/>
  <c r="AG34" i="39"/>
  <c r="AH34" i="39"/>
  <c r="BJ34" i="39"/>
  <c r="Q89" i="39" s="1"/>
  <c r="F83" i="39" s="1"/>
  <c r="BK34" i="39"/>
  <c r="Q90" i="39" s="1"/>
  <c r="G83" i="39" s="1"/>
  <c r="BL34" i="39"/>
  <c r="Q91" i="39" s="1"/>
  <c r="H83" i="39" s="1"/>
  <c r="BM34" i="39"/>
  <c r="Q92" i="39" s="1"/>
  <c r="I83" i="39" s="1"/>
  <c r="BN34" i="39"/>
  <c r="Q93" i="39" s="1"/>
  <c r="J83" i="39" s="1"/>
  <c r="BO34" i="39"/>
  <c r="Q94" i="39" s="1"/>
  <c r="K83" i="39" s="1"/>
  <c r="BP34" i="39"/>
  <c r="Q95" i="39" s="1"/>
  <c r="BQ34" i="39"/>
  <c r="Q96" i="39" s="1"/>
  <c r="BR34" i="39"/>
  <c r="Q97" i="39" s="1"/>
  <c r="BS34" i="39"/>
  <c r="Q98" i="39" s="1"/>
  <c r="BT34" i="39"/>
  <c r="Q99" i="39" s="1"/>
  <c r="BV34" i="39"/>
  <c r="P90" i="39" s="1"/>
  <c r="G84" i="39" s="1"/>
  <c r="BW34" i="39"/>
  <c r="P91" i="39" s="1"/>
  <c r="H84" i="39" s="1"/>
  <c r="BX34" i="39"/>
  <c r="P92" i="39" s="1"/>
  <c r="I84" i="39" s="1"/>
  <c r="BY34" i="39"/>
  <c r="P93" i="39" s="1"/>
  <c r="J84" i="39" s="1"/>
  <c r="BZ34" i="39"/>
  <c r="P94" i="39" s="1"/>
  <c r="K84" i="39" s="1"/>
  <c r="CA34" i="39"/>
  <c r="P95" i="39" s="1"/>
  <c r="CB34" i="39"/>
  <c r="P96" i="39" s="1"/>
  <c r="CC34" i="39"/>
  <c r="P97" i="39" s="1"/>
  <c r="CD34" i="39"/>
  <c r="P98" i="39" s="1"/>
  <c r="CE34" i="39"/>
  <c r="P99" i="39" s="1"/>
  <c r="BJ35" i="39"/>
  <c r="S89" i="39" s="1"/>
  <c r="F77" i="39" s="1"/>
  <c r="BK35" i="39"/>
  <c r="S90" i="39" s="1"/>
  <c r="G77" i="39" s="1"/>
  <c r="BL35" i="39"/>
  <c r="S91" i="39" s="1"/>
  <c r="H77" i="39" s="1"/>
  <c r="BM35" i="39"/>
  <c r="S92" i="39" s="1"/>
  <c r="I77" i="39" s="1"/>
  <c r="BN35" i="39"/>
  <c r="S93" i="39" s="1"/>
  <c r="J77" i="39" s="1"/>
  <c r="BO35" i="39"/>
  <c r="S94" i="39" s="1"/>
  <c r="K77" i="39" s="1"/>
  <c r="BP35" i="39"/>
  <c r="S95" i="39" s="1"/>
  <c r="BQ35" i="39"/>
  <c r="S96" i="39" s="1"/>
  <c r="BR35" i="39"/>
  <c r="S97" i="39" s="1"/>
  <c r="BS35" i="39"/>
  <c r="S98" i="39" s="1"/>
  <c r="BT35" i="39"/>
  <c r="S99" i="39" s="1"/>
  <c r="BV35" i="39"/>
  <c r="R90" i="39" s="1"/>
  <c r="G78" i="39" s="1"/>
  <c r="BW35" i="39"/>
  <c r="R91" i="39" s="1"/>
  <c r="H78" i="39" s="1"/>
  <c r="BX35" i="39"/>
  <c r="R92" i="39" s="1"/>
  <c r="I78" i="39" s="1"/>
  <c r="BY35" i="39"/>
  <c r="R93" i="39" s="1"/>
  <c r="J78" i="39" s="1"/>
  <c r="BZ35" i="39"/>
  <c r="R94" i="39" s="1"/>
  <c r="K78" i="39" s="1"/>
  <c r="CA35" i="39"/>
  <c r="R95" i="39" s="1"/>
  <c r="CB35" i="39"/>
  <c r="R96" i="39" s="1"/>
  <c r="CC35" i="39"/>
  <c r="R97" i="39" s="1"/>
  <c r="CD35" i="39"/>
  <c r="R98" i="39" s="1"/>
  <c r="CE35" i="39"/>
  <c r="R99" i="39" s="1"/>
  <c r="BJ36" i="39"/>
  <c r="U89" i="39" s="1"/>
  <c r="F79" i="39" s="1"/>
  <c r="BK36" i="39"/>
  <c r="U90" i="39" s="1"/>
  <c r="G79" i="39" s="1"/>
  <c r="BL36" i="39"/>
  <c r="U91" i="39" s="1"/>
  <c r="H79" i="39" s="1"/>
  <c r="BM36" i="39"/>
  <c r="U92" i="39" s="1"/>
  <c r="I79" i="39" s="1"/>
  <c r="BN36" i="39"/>
  <c r="U93" i="39" s="1"/>
  <c r="J79" i="39" s="1"/>
  <c r="BO36" i="39"/>
  <c r="U94" i="39" s="1"/>
  <c r="K79" i="39" s="1"/>
  <c r="BP36" i="39"/>
  <c r="U95" i="39" s="1"/>
  <c r="BQ36" i="39"/>
  <c r="U96" i="39" s="1"/>
  <c r="BR36" i="39"/>
  <c r="U97" i="39" s="1"/>
  <c r="BS36" i="39"/>
  <c r="U98" i="39" s="1"/>
  <c r="BT36" i="39"/>
  <c r="U99" i="39" s="1"/>
  <c r="BV36" i="39"/>
  <c r="T90" i="39" s="1"/>
  <c r="G80" i="39" s="1"/>
  <c r="BW36" i="39"/>
  <c r="T91" i="39" s="1"/>
  <c r="H80" i="39" s="1"/>
  <c r="BX36" i="39"/>
  <c r="T92" i="39" s="1"/>
  <c r="I80" i="39" s="1"/>
  <c r="BY36" i="39"/>
  <c r="T93" i="39" s="1"/>
  <c r="J80" i="39" s="1"/>
  <c r="BZ36" i="39"/>
  <c r="T94" i="39" s="1"/>
  <c r="K80" i="39" s="1"/>
  <c r="CA36" i="39"/>
  <c r="T95" i="39" s="1"/>
  <c r="CB36" i="39"/>
  <c r="T96" i="39" s="1"/>
  <c r="CC36" i="39"/>
  <c r="T97" i="39" s="1"/>
  <c r="CD36" i="39"/>
  <c r="T98" i="39" s="1"/>
  <c r="CE36" i="39"/>
  <c r="T99" i="39" s="1"/>
  <c r="BJ37" i="39"/>
  <c r="W89" i="39" s="1"/>
  <c r="F81" i="39" s="1"/>
  <c r="BK37" i="39"/>
  <c r="W90" i="39" s="1"/>
  <c r="G81" i="39" s="1"/>
  <c r="BL37" i="39"/>
  <c r="W91" i="39" s="1"/>
  <c r="H81" i="39" s="1"/>
  <c r="BM37" i="39"/>
  <c r="W92" i="39" s="1"/>
  <c r="I81" i="39" s="1"/>
  <c r="BN37" i="39"/>
  <c r="W93" i="39" s="1"/>
  <c r="J81" i="39" s="1"/>
  <c r="BO37" i="39"/>
  <c r="W94" i="39" s="1"/>
  <c r="K81" i="39" s="1"/>
  <c r="BP37" i="39"/>
  <c r="W95" i="39" s="1"/>
  <c r="BQ37" i="39"/>
  <c r="W96" i="39" s="1"/>
  <c r="BR37" i="39"/>
  <c r="W97" i="39" s="1"/>
  <c r="BS37" i="39"/>
  <c r="W98" i="39" s="1"/>
  <c r="BT37" i="39"/>
  <c r="W99" i="39" s="1"/>
  <c r="BV37" i="39"/>
  <c r="V90" i="39" s="1"/>
  <c r="G82" i="39" s="1"/>
  <c r="BW37" i="39"/>
  <c r="V91" i="39" s="1"/>
  <c r="H82" i="39" s="1"/>
  <c r="BX37" i="39"/>
  <c r="V92" i="39" s="1"/>
  <c r="I82" i="39" s="1"/>
  <c r="BY37" i="39"/>
  <c r="V93" i="39" s="1"/>
  <c r="J82" i="39" s="1"/>
  <c r="BZ37" i="39"/>
  <c r="V94" i="39" s="1"/>
  <c r="K82" i="39" s="1"/>
  <c r="CA37" i="39"/>
  <c r="V95" i="39" s="1"/>
  <c r="CB37" i="39"/>
  <c r="V96" i="39" s="1"/>
  <c r="CC37" i="39"/>
  <c r="V97" i="39" s="1"/>
  <c r="CD37" i="39"/>
  <c r="V98" i="39" s="1"/>
  <c r="CE37" i="39"/>
  <c r="V99" i="39" s="1"/>
  <c r="BA40" i="39"/>
  <c r="I145" i="39" s="1"/>
  <c r="B46" i="38"/>
  <c r="B47" i="38"/>
  <c r="B48" i="38"/>
  <c r="AK3" i="38"/>
  <c r="AL3" i="38"/>
  <c r="AM3" i="38"/>
  <c r="BB3" i="38" s="1"/>
  <c r="J114" i="38" s="1"/>
  <c r="AN3" i="38"/>
  <c r="AO3" i="38"/>
  <c r="AP3" i="38"/>
  <c r="AQ3" i="38"/>
  <c r="AR3" i="38"/>
  <c r="AS3" i="38"/>
  <c r="AT3" i="38"/>
  <c r="AX3" i="38"/>
  <c r="I114" i="38" s="1"/>
  <c r="AZ3" i="38"/>
  <c r="H114" i="38" s="1"/>
  <c r="BC3" i="38"/>
  <c r="K114" i="38" s="1"/>
  <c r="BJ3" i="38"/>
  <c r="BK3" i="38"/>
  <c r="BL3" i="38"/>
  <c r="BM3" i="38"/>
  <c r="BN3" i="38"/>
  <c r="BO3" i="38"/>
  <c r="BP3" i="38"/>
  <c r="BQ3" i="38"/>
  <c r="BR3" i="38"/>
  <c r="BS3" i="38"/>
  <c r="BT3" i="38"/>
  <c r="BV3" i="38"/>
  <c r="BW3" i="38"/>
  <c r="BX3" i="38"/>
  <c r="BY3" i="38"/>
  <c r="BZ3" i="38"/>
  <c r="CA3" i="38"/>
  <c r="CB3" i="38"/>
  <c r="CC3" i="38"/>
  <c r="CD3" i="38"/>
  <c r="CE3" i="38"/>
  <c r="AK4" i="38"/>
  <c r="AL4" i="38"/>
  <c r="AM4" i="38"/>
  <c r="AN4" i="38"/>
  <c r="AO4" i="38"/>
  <c r="BB4" i="38" s="1"/>
  <c r="J115" i="38" s="1"/>
  <c r="AP4" i="38"/>
  <c r="AQ4" i="38"/>
  <c r="AR4" i="38"/>
  <c r="AS4" i="38"/>
  <c r="AT4" i="38"/>
  <c r="AX4" i="38"/>
  <c r="AZ4" i="38"/>
  <c r="H115" i="38" s="1"/>
  <c r="BC4" i="38"/>
  <c r="K115" i="38" s="1"/>
  <c r="BJ4" i="38"/>
  <c r="BK4" i="38"/>
  <c r="BL4" i="38"/>
  <c r="BM4" i="38"/>
  <c r="BN4" i="38"/>
  <c r="BO4" i="38"/>
  <c r="BP4" i="38"/>
  <c r="BQ4" i="38"/>
  <c r="BR4" i="38"/>
  <c r="BS4" i="38"/>
  <c r="BT4" i="38"/>
  <c r="BV4" i="38"/>
  <c r="BW4" i="38"/>
  <c r="BX4" i="38"/>
  <c r="BY4" i="38"/>
  <c r="BZ4" i="38"/>
  <c r="CA4" i="38"/>
  <c r="CB4" i="38"/>
  <c r="CC4" i="38"/>
  <c r="CD4" i="38"/>
  <c r="CE4" i="38"/>
  <c r="AK5" i="38"/>
  <c r="AL5" i="38"/>
  <c r="AM5" i="38"/>
  <c r="AN5" i="38"/>
  <c r="AO5" i="38"/>
  <c r="AP5" i="38"/>
  <c r="AQ5" i="38"/>
  <c r="AR5" i="38"/>
  <c r="BB5" i="38" s="1"/>
  <c r="J116" i="38" s="1"/>
  <c r="AS5" i="38"/>
  <c r="AT5" i="38"/>
  <c r="AX5" i="38"/>
  <c r="I116" i="38" s="1"/>
  <c r="AY5" i="38"/>
  <c r="AZ5" i="38"/>
  <c r="H116" i="38" s="1"/>
  <c r="BC5" i="38"/>
  <c r="K116" i="38" s="1"/>
  <c r="BJ5" i="38"/>
  <c r="BK5" i="38"/>
  <c r="BL5" i="38"/>
  <c r="BM5" i="38"/>
  <c r="BN5" i="38"/>
  <c r="BO5" i="38"/>
  <c r="BP5" i="38"/>
  <c r="BQ5" i="38"/>
  <c r="BR5" i="38"/>
  <c r="BS5" i="38"/>
  <c r="BT5" i="38"/>
  <c r="BV5" i="38"/>
  <c r="BW5" i="38"/>
  <c r="BX5" i="38"/>
  <c r="BY5" i="38"/>
  <c r="BZ5" i="38"/>
  <c r="CA5" i="38"/>
  <c r="CB5" i="38"/>
  <c r="CC5" i="38"/>
  <c r="CD5" i="38"/>
  <c r="CE5" i="38"/>
  <c r="AK6" i="38"/>
  <c r="AL6" i="38"/>
  <c r="AM6" i="38"/>
  <c r="AN6" i="38"/>
  <c r="AO6" i="38"/>
  <c r="AP6" i="38"/>
  <c r="AQ6" i="38"/>
  <c r="AR6" i="38"/>
  <c r="AS6" i="38"/>
  <c r="AT6" i="38"/>
  <c r="AX6" i="38"/>
  <c r="I117" i="38" s="1"/>
  <c r="AZ6" i="38"/>
  <c r="H117" i="38" s="1"/>
  <c r="BB6" i="38"/>
  <c r="J117" i="38" s="1"/>
  <c r="BC6" i="38"/>
  <c r="K117" i="38" s="1"/>
  <c r="BJ6" i="38"/>
  <c r="BK6" i="38"/>
  <c r="BL6" i="38"/>
  <c r="BM6" i="38"/>
  <c r="BN6" i="38"/>
  <c r="BO6" i="38"/>
  <c r="BP6" i="38"/>
  <c r="BQ6" i="38"/>
  <c r="BR6" i="38"/>
  <c r="BS6" i="38"/>
  <c r="BT6" i="38"/>
  <c r="BV6" i="38"/>
  <c r="BW6" i="38"/>
  <c r="BX6" i="38"/>
  <c r="BY6" i="38"/>
  <c r="BZ6" i="38"/>
  <c r="CA6" i="38"/>
  <c r="CB6" i="38"/>
  <c r="CC6" i="38"/>
  <c r="CD6" i="38"/>
  <c r="CE6" i="38"/>
  <c r="AK7" i="38"/>
  <c r="AL7" i="38"/>
  <c r="AM7" i="38"/>
  <c r="AN7" i="38"/>
  <c r="AO7" i="38"/>
  <c r="BB7" i="38" s="1"/>
  <c r="J118" i="38" s="1"/>
  <c r="AP7" i="38"/>
  <c r="AQ7" i="38"/>
  <c r="AR7" i="38"/>
  <c r="AS7" i="38"/>
  <c r="AT7" i="38"/>
  <c r="AX7" i="38"/>
  <c r="I118" i="38" s="1"/>
  <c r="AZ7" i="38"/>
  <c r="H118" i="38" s="1"/>
  <c r="BA7" i="38"/>
  <c r="BC7" i="38"/>
  <c r="K118" i="38" s="1"/>
  <c r="BJ7" i="38"/>
  <c r="BK7" i="38"/>
  <c r="BL7" i="38"/>
  <c r="BM7" i="38"/>
  <c r="BN7" i="38"/>
  <c r="BO7" i="38"/>
  <c r="BP7" i="38"/>
  <c r="BQ7" i="38"/>
  <c r="BR7" i="38"/>
  <c r="BS7" i="38"/>
  <c r="BT7" i="38"/>
  <c r="BV7" i="38"/>
  <c r="BW7" i="38"/>
  <c r="BX7" i="38"/>
  <c r="BY7" i="38"/>
  <c r="BZ7" i="38"/>
  <c r="CA7" i="38"/>
  <c r="CB7" i="38"/>
  <c r="CC7" i="38"/>
  <c r="CD7" i="38"/>
  <c r="CE7" i="38"/>
  <c r="AK8" i="38"/>
  <c r="AL8" i="38"/>
  <c r="AM8" i="38"/>
  <c r="AN8" i="38"/>
  <c r="AO8" i="38"/>
  <c r="BB8" i="38" s="1"/>
  <c r="J119" i="38" s="1"/>
  <c r="AP8" i="38"/>
  <c r="AQ8" i="38"/>
  <c r="AR8" i="38"/>
  <c r="AS8" i="38"/>
  <c r="AT8" i="38"/>
  <c r="AX8" i="38"/>
  <c r="I119" i="38" s="1"/>
  <c r="AZ8" i="38"/>
  <c r="H119" i="38" s="1"/>
  <c r="BC8" i="38"/>
  <c r="K119" i="38" s="1"/>
  <c r="BJ8" i="38"/>
  <c r="BK8" i="38"/>
  <c r="BL8" i="38"/>
  <c r="BM8" i="38"/>
  <c r="BN8" i="38"/>
  <c r="BO8" i="38"/>
  <c r="BP8" i="38"/>
  <c r="BQ8" i="38"/>
  <c r="BR8" i="38"/>
  <c r="BS8" i="38"/>
  <c r="BT8" i="38"/>
  <c r="BV8" i="38"/>
  <c r="BW8" i="38"/>
  <c r="BX8" i="38"/>
  <c r="BY8" i="38"/>
  <c r="BZ8" i="38"/>
  <c r="CA8" i="38"/>
  <c r="CB8" i="38"/>
  <c r="CC8" i="38"/>
  <c r="CD8" i="38"/>
  <c r="CE8" i="38"/>
  <c r="AK9" i="38"/>
  <c r="AL9" i="38"/>
  <c r="AM9" i="38"/>
  <c r="AN9" i="38"/>
  <c r="AO9" i="38"/>
  <c r="AP9" i="38"/>
  <c r="BB9" i="38" s="1"/>
  <c r="J120" i="38" s="1"/>
  <c r="AQ9" i="38"/>
  <c r="AR9" i="38"/>
  <c r="AS9" i="38"/>
  <c r="AT9" i="38"/>
  <c r="AX9" i="38"/>
  <c r="I120" i="38" s="1"/>
  <c r="AY9" i="38"/>
  <c r="AZ9" i="38"/>
  <c r="H120" i="38" s="1"/>
  <c r="BA9" i="38"/>
  <c r="BC9" i="38"/>
  <c r="K120" i="38" s="1"/>
  <c r="BJ9" i="38"/>
  <c r="BK9" i="38"/>
  <c r="BL9" i="38"/>
  <c r="BM9" i="38"/>
  <c r="BN9" i="38"/>
  <c r="BO9" i="38"/>
  <c r="BP9" i="38"/>
  <c r="BQ9" i="38"/>
  <c r="BR9" i="38"/>
  <c r="BS9" i="38"/>
  <c r="BT9" i="38"/>
  <c r="BV9" i="38"/>
  <c r="BW9" i="38"/>
  <c r="BX9" i="38"/>
  <c r="BY9" i="38"/>
  <c r="BZ9" i="38"/>
  <c r="CA9" i="38"/>
  <c r="CB9" i="38"/>
  <c r="CC9" i="38"/>
  <c r="CD9" i="38"/>
  <c r="CE9" i="38"/>
  <c r="AK10" i="38"/>
  <c r="AL10" i="38"/>
  <c r="AM10" i="38"/>
  <c r="BB10" i="38" s="1"/>
  <c r="J121" i="38" s="1"/>
  <c r="AN10" i="38"/>
  <c r="AO10" i="38"/>
  <c r="AP10" i="38"/>
  <c r="AQ10" i="38"/>
  <c r="AR10" i="38"/>
  <c r="AS10" i="38"/>
  <c r="AT10" i="38"/>
  <c r="AX10" i="38"/>
  <c r="I121" i="38" s="1"/>
  <c r="AZ10" i="38"/>
  <c r="H121" i="38" s="1"/>
  <c r="BA10" i="38"/>
  <c r="BC10" i="38"/>
  <c r="K121" i="38" s="1"/>
  <c r="BJ10" i="38"/>
  <c r="BK10" i="38"/>
  <c r="BL10" i="38"/>
  <c r="BM10" i="38"/>
  <c r="BN10" i="38"/>
  <c r="BO10" i="38"/>
  <c r="BP10" i="38"/>
  <c r="BQ10" i="38"/>
  <c r="BR10" i="38"/>
  <c r="BS10" i="38"/>
  <c r="BT10" i="38"/>
  <c r="BV10" i="38"/>
  <c r="BW10" i="38"/>
  <c r="BX10" i="38"/>
  <c r="BY10" i="38"/>
  <c r="BZ10" i="38"/>
  <c r="CA10" i="38"/>
  <c r="CB10" i="38"/>
  <c r="CC10" i="38"/>
  <c r="CD10" i="38"/>
  <c r="CE10" i="38"/>
  <c r="AK11" i="38"/>
  <c r="AL11" i="38"/>
  <c r="AM11" i="38"/>
  <c r="AN11" i="38"/>
  <c r="AO11" i="38"/>
  <c r="BB11" i="38" s="1"/>
  <c r="J122" i="38" s="1"/>
  <c r="AP11" i="38"/>
  <c r="AQ11" i="38"/>
  <c r="AR11" i="38"/>
  <c r="AS11" i="38"/>
  <c r="AT11" i="38"/>
  <c r="AX11" i="38"/>
  <c r="I122" i="38" s="1"/>
  <c r="AZ11" i="38"/>
  <c r="H122" i="38" s="1"/>
  <c r="BA11" i="38"/>
  <c r="BC11" i="38"/>
  <c r="K122" i="38" s="1"/>
  <c r="BJ11" i="38"/>
  <c r="BK11" i="38"/>
  <c r="BL11" i="38"/>
  <c r="BM11" i="38"/>
  <c r="BN11" i="38"/>
  <c r="BO11" i="38"/>
  <c r="BP11" i="38"/>
  <c r="BQ11" i="38"/>
  <c r="BR11" i="38"/>
  <c r="BS11" i="38"/>
  <c r="BT11" i="38"/>
  <c r="BV11" i="38"/>
  <c r="BW11" i="38"/>
  <c r="BX11" i="38"/>
  <c r="BY11" i="38"/>
  <c r="BZ11" i="38"/>
  <c r="CA11" i="38"/>
  <c r="CB11" i="38"/>
  <c r="CC11" i="38"/>
  <c r="CD11" i="38"/>
  <c r="CE11" i="38"/>
  <c r="AK12" i="38"/>
  <c r="AL12" i="38"/>
  <c r="AM12" i="38"/>
  <c r="AN12" i="38"/>
  <c r="AO12" i="38"/>
  <c r="BB12" i="38" s="1"/>
  <c r="J123" i="38" s="1"/>
  <c r="AP12" i="38"/>
  <c r="AQ12" i="38"/>
  <c r="AR12" i="38"/>
  <c r="AS12" i="38"/>
  <c r="AT12" i="38"/>
  <c r="AX12" i="38"/>
  <c r="I123" i="38" s="1"/>
  <c r="AY12" i="38"/>
  <c r="AZ12" i="38"/>
  <c r="H123" i="38" s="1"/>
  <c r="BC12" i="38"/>
  <c r="K123" i="38" s="1"/>
  <c r="BJ12" i="38"/>
  <c r="BK12" i="38"/>
  <c r="BL12" i="38"/>
  <c r="BM12" i="38"/>
  <c r="BN12" i="38"/>
  <c r="BO12" i="38"/>
  <c r="BP12" i="38"/>
  <c r="BQ12" i="38"/>
  <c r="BR12" i="38"/>
  <c r="BS12" i="38"/>
  <c r="BT12" i="38"/>
  <c r="BV12" i="38"/>
  <c r="BW12" i="38"/>
  <c r="BX12" i="38"/>
  <c r="BY12" i="38"/>
  <c r="BZ12" i="38"/>
  <c r="CA12" i="38"/>
  <c r="CB12" i="38"/>
  <c r="CC12" i="38"/>
  <c r="CD12" i="38"/>
  <c r="CE12" i="38"/>
  <c r="AK13" i="38"/>
  <c r="AL13" i="38"/>
  <c r="AM13" i="38"/>
  <c r="AN13" i="38"/>
  <c r="AO13" i="38"/>
  <c r="AP13" i="38"/>
  <c r="AQ13" i="38"/>
  <c r="AR13" i="38"/>
  <c r="BB13" i="38" s="1"/>
  <c r="J124" i="38" s="1"/>
  <c r="AS13" i="38"/>
  <c r="AT13" i="38"/>
  <c r="AX13" i="38"/>
  <c r="I124" i="38" s="1"/>
  <c r="AY13" i="38"/>
  <c r="AZ13" i="38"/>
  <c r="H124" i="38" s="1"/>
  <c r="BA13" i="38"/>
  <c r="BC13" i="38"/>
  <c r="K124" i="38" s="1"/>
  <c r="BJ13" i="38"/>
  <c r="BK13" i="38"/>
  <c r="BL13" i="38"/>
  <c r="BM13" i="38"/>
  <c r="BN13" i="38"/>
  <c r="BO13" i="38"/>
  <c r="BP13" i="38"/>
  <c r="BQ13" i="38"/>
  <c r="BR13" i="38"/>
  <c r="BS13" i="38"/>
  <c r="BT13" i="38"/>
  <c r="BV13" i="38"/>
  <c r="BW13" i="38"/>
  <c r="BX13" i="38"/>
  <c r="BY13" i="38"/>
  <c r="BZ13" i="38"/>
  <c r="CA13" i="38"/>
  <c r="CB13" i="38"/>
  <c r="CC13" i="38"/>
  <c r="CD13" i="38"/>
  <c r="CE13" i="38"/>
  <c r="AK14" i="38"/>
  <c r="AL14" i="38"/>
  <c r="AM14" i="38"/>
  <c r="AN14" i="38"/>
  <c r="AO14" i="38"/>
  <c r="AP14" i="38"/>
  <c r="AQ14" i="38"/>
  <c r="AR14" i="38"/>
  <c r="AS14" i="38"/>
  <c r="AT14" i="38"/>
  <c r="AX14" i="38"/>
  <c r="I125" i="38" s="1"/>
  <c r="AY14" i="38"/>
  <c r="AZ14" i="38"/>
  <c r="H125" i="38" s="1"/>
  <c r="BB14" i="38"/>
  <c r="J125" i="38" s="1"/>
  <c r="BC14" i="38"/>
  <c r="K125" i="38" s="1"/>
  <c r="BJ14" i="38"/>
  <c r="BK14" i="38"/>
  <c r="BL14" i="38"/>
  <c r="BM14" i="38"/>
  <c r="BN14" i="38"/>
  <c r="BO14" i="38"/>
  <c r="BP14" i="38"/>
  <c r="BQ14" i="38"/>
  <c r="BR14" i="38"/>
  <c r="BS14" i="38"/>
  <c r="BT14" i="38"/>
  <c r="BV14" i="38"/>
  <c r="BW14" i="38"/>
  <c r="BX14" i="38"/>
  <c r="BY14" i="38"/>
  <c r="BZ14" i="38"/>
  <c r="CA14" i="38"/>
  <c r="CB14" i="38"/>
  <c r="CC14" i="38"/>
  <c r="CD14" i="38"/>
  <c r="CE14" i="38"/>
  <c r="AK15" i="38"/>
  <c r="AL15" i="38"/>
  <c r="AM15" i="38"/>
  <c r="AN15" i="38"/>
  <c r="AO15" i="38"/>
  <c r="AP15" i="38"/>
  <c r="AQ15" i="38"/>
  <c r="AR15" i="38"/>
  <c r="AS15" i="38"/>
  <c r="AT15" i="38"/>
  <c r="BB15" i="38" s="1"/>
  <c r="J126" i="38" s="1"/>
  <c r="AX15" i="38"/>
  <c r="I126" i="38" s="1"/>
  <c r="AY15" i="38"/>
  <c r="AZ15" i="38"/>
  <c r="H126" i="38" s="1"/>
  <c r="BA15" i="38"/>
  <c r="BC15" i="38"/>
  <c r="K126" i="38" s="1"/>
  <c r="BJ15" i="38"/>
  <c r="BK15" i="38"/>
  <c r="BL15" i="38"/>
  <c r="BM15" i="38"/>
  <c r="BN15" i="38"/>
  <c r="BO15" i="38"/>
  <c r="BP15" i="38"/>
  <c r="BQ15" i="38"/>
  <c r="BR15" i="38"/>
  <c r="BS15" i="38"/>
  <c r="BT15" i="38"/>
  <c r="BV15" i="38"/>
  <c r="BW15" i="38"/>
  <c r="BX15" i="38"/>
  <c r="BY15" i="38"/>
  <c r="BZ15" i="38"/>
  <c r="CA15" i="38"/>
  <c r="CB15" i="38"/>
  <c r="CC15" i="38"/>
  <c r="CD15" i="38"/>
  <c r="CE15" i="38"/>
  <c r="AK16" i="38"/>
  <c r="AL16" i="38"/>
  <c r="AM16" i="38"/>
  <c r="AN16" i="38"/>
  <c r="AO16" i="38"/>
  <c r="BB16" i="38" s="1"/>
  <c r="J127" i="38" s="1"/>
  <c r="AP16" i="38"/>
  <c r="AQ16" i="38"/>
  <c r="AR16" i="38"/>
  <c r="AS16" i="38"/>
  <c r="AT16" i="38"/>
  <c r="AX16" i="38"/>
  <c r="I127" i="38" s="1"/>
  <c r="AZ16" i="38"/>
  <c r="H127" i="38" s="1"/>
  <c r="BC16" i="38"/>
  <c r="K127" i="38" s="1"/>
  <c r="BJ16" i="38"/>
  <c r="BK16" i="38"/>
  <c r="BL16" i="38"/>
  <c r="BM16" i="38"/>
  <c r="BN16" i="38"/>
  <c r="BN31" i="38" s="1"/>
  <c r="BO16" i="38"/>
  <c r="BP16" i="38"/>
  <c r="BQ16" i="38"/>
  <c r="BR16" i="38"/>
  <c r="BS16" i="38"/>
  <c r="BT16" i="38"/>
  <c r="BV16" i="38"/>
  <c r="BW16" i="38"/>
  <c r="BW31" i="38" s="1"/>
  <c r="BX16" i="38"/>
  <c r="BY16" i="38"/>
  <c r="BZ16" i="38"/>
  <c r="CA16" i="38"/>
  <c r="CB16" i="38"/>
  <c r="CC16" i="38"/>
  <c r="CD16" i="38"/>
  <c r="CE16" i="38"/>
  <c r="CE31" i="38" s="1"/>
  <c r="AK17" i="38"/>
  <c r="AL17" i="38"/>
  <c r="AM17" i="38"/>
  <c r="AN17" i="38"/>
  <c r="AO17" i="38"/>
  <c r="BB17" i="38" s="1"/>
  <c r="J128" i="38" s="1"/>
  <c r="AP17" i="38"/>
  <c r="AQ17" i="38"/>
  <c r="AR17" i="38"/>
  <c r="AS17" i="38"/>
  <c r="AT17" i="38"/>
  <c r="AX17" i="38"/>
  <c r="I128" i="38" s="1"/>
  <c r="AZ17" i="38"/>
  <c r="H128" i="38" s="1"/>
  <c r="BC17" i="38"/>
  <c r="K128" i="38" s="1"/>
  <c r="BJ17" i="38"/>
  <c r="BK17" i="38"/>
  <c r="BL17" i="38"/>
  <c r="BM17" i="38"/>
  <c r="BN17" i="38"/>
  <c r="BO17" i="38"/>
  <c r="BP17" i="38"/>
  <c r="BQ17" i="38"/>
  <c r="BR17" i="38"/>
  <c r="BS17" i="38"/>
  <c r="BT17" i="38"/>
  <c r="BV17" i="38"/>
  <c r="BW17" i="38"/>
  <c r="BX17" i="38"/>
  <c r="BY17" i="38"/>
  <c r="BZ17" i="38"/>
  <c r="CA17" i="38"/>
  <c r="CB17" i="38"/>
  <c r="CC17" i="38"/>
  <c r="CD17" i="38"/>
  <c r="CE17" i="38"/>
  <c r="AK18" i="38"/>
  <c r="AL18" i="38"/>
  <c r="AM18" i="38"/>
  <c r="AN18" i="38"/>
  <c r="AO18" i="38"/>
  <c r="AP18" i="38"/>
  <c r="BB18" i="38" s="1"/>
  <c r="J129" i="38" s="1"/>
  <c r="AQ18" i="38"/>
  <c r="AR18" i="38"/>
  <c r="AS18" i="38"/>
  <c r="AT18" i="38"/>
  <c r="AX18" i="38"/>
  <c r="I129" i="38" s="1"/>
  <c r="AZ18" i="38"/>
  <c r="H129" i="38" s="1"/>
  <c r="BA18" i="38"/>
  <c r="BC18" i="38"/>
  <c r="K129" i="38" s="1"/>
  <c r="BJ18" i="38"/>
  <c r="BK18" i="38"/>
  <c r="BL18" i="38"/>
  <c r="BM18" i="38"/>
  <c r="BN18" i="38"/>
  <c r="BO18" i="38"/>
  <c r="BP18" i="38"/>
  <c r="BQ18" i="38"/>
  <c r="BR18" i="38"/>
  <c r="BS18" i="38"/>
  <c r="BT18" i="38"/>
  <c r="BV18" i="38"/>
  <c r="BW18" i="38"/>
  <c r="BX18" i="38"/>
  <c r="BY18" i="38"/>
  <c r="BZ18" i="38"/>
  <c r="CA18" i="38"/>
  <c r="CB18" i="38"/>
  <c r="CC18" i="38"/>
  <c r="CD18" i="38"/>
  <c r="CE18" i="38"/>
  <c r="AK19" i="38"/>
  <c r="AL19" i="38"/>
  <c r="AM19" i="38"/>
  <c r="AN19" i="38"/>
  <c r="AO19" i="38"/>
  <c r="BB19" i="38" s="1"/>
  <c r="J130" i="38" s="1"/>
  <c r="AP19" i="38"/>
  <c r="AQ19" i="38"/>
  <c r="AR19" i="38"/>
  <c r="AS19" i="38"/>
  <c r="AT19" i="38"/>
  <c r="AX19" i="38"/>
  <c r="I130" i="38" s="1"/>
  <c r="AZ19" i="38"/>
  <c r="H130" i="38" s="1"/>
  <c r="BA19" i="38"/>
  <c r="BC19" i="38"/>
  <c r="K130" i="38" s="1"/>
  <c r="BJ19" i="38"/>
  <c r="BK19" i="38"/>
  <c r="BL19" i="38"/>
  <c r="BM19" i="38"/>
  <c r="BN19" i="38"/>
  <c r="BO19" i="38"/>
  <c r="BO31" i="38" s="1"/>
  <c r="BP19" i="38"/>
  <c r="BQ19" i="38"/>
  <c r="BR19" i="38"/>
  <c r="BS19" i="38"/>
  <c r="BT19" i="38"/>
  <c r="BV19" i="38"/>
  <c r="BW19" i="38"/>
  <c r="BX19" i="38"/>
  <c r="BX31" i="38" s="1"/>
  <c r="BY19" i="38"/>
  <c r="BZ19" i="38"/>
  <c r="CA19" i="38"/>
  <c r="CB19" i="38"/>
  <c r="CC19" i="38"/>
  <c r="CD19" i="38"/>
  <c r="CE19" i="38"/>
  <c r="AK20" i="38"/>
  <c r="AL20" i="38"/>
  <c r="AM20" i="38"/>
  <c r="AN20" i="38"/>
  <c r="AO20" i="38"/>
  <c r="BB20" i="38" s="1"/>
  <c r="J131" i="38" s="1"/>
  <c r="AP20" i="38"/>
  <c r="AQ20" i="38"/>
  <c r="AR20" i="38"/>
  <c r="AS20" i="38"/>
  <c r="AT20" i="38"/>
  <c r="AX20" i="38"/>
  <c r="I131" i="38" s="1"/>
  <c r="AY20" i="38"/>
  <c r="AZ20" i="38"/>
  <c r="H131" i="38" s="1"/>
  <c r="BA20" i="38"/>
  <c r="BC20" i="38"/>
  <c r="K131" i="38" s="1"/>
  <c r="BJ20" i="38"/>
  <c r="BJ31" i="38" s="1"/>
  <c r="BK20" i="38"/>
  <c r="BL20" i="38"/>
  <c r="BM20" i="38"/>
  <c r="BN20" i="38"/>
  <c r="BO20" i="38"/>
  <c r="BP20" i="38"/>
  <c r="BQ20" i="38"/>
  <c r="BR20" i="38"/>
  <c r="BR31" i="38" s="1"/>
  <c r="BS20" i="38"/>
  <c r="BT20" i="38"/>
  <c r="BV20" i="38"/>
  <c r="BW20" i="38"/>
  <c r="BX20" i="38"/>
  <c r="BY20" i="38"/>
  <c r="BZ20" i="38"/>
  <c r="CA20" i="38"/>
  <c r="CA31" i="38" s="1"/>
  <c r="CB20" i="38"/>
  <c r="CC20" i="38"/>
  <c r="CD20" i="38"/>
  <c r="CE20" i="38"/>
  <c r="AK21" i="38"/>
  <c r="AL21" i="38"/>
  <c r="AM21" i="38"/>
  <c r="AN21" i="38"/>
  <c r="AO21" i="38"/>
  <c r="AP21" i="38"/>
  <c r="AQ21" i="38"/>
  <c r="AR21" i="38"/>
  <c r="BB21" i="38" s="1"/>
  <c r="J132" i="38" s="1"/>
  <c r="AS21" i="38"/>
  <c r="AT21" i="38"/>
  <c r="AX21" i="38"/>
  <c r="I132" i="38" s="1"/>
  <c r="AY21" i="38"/>
  <c r="AZ21" i="38"/>
  <c r="H132" i="38" s="1"/>
  <c r="BA21" i="38"/>
  <c r="BC21" i="38"/>
  <c r="K132" i="38" s="1"/>
  <c r="BJ21" i="38"/>
  <c r="BK21" i="38"/>
  <c r="BL21" i="38"/>
  <c r="BM21" i="38"/>
  <c r="BM31" i="38" s="1"/>
  <c r="BN21" i="38"/>
  <c r="BO21" i="38"/>
  <c r="BP21" i="38"/>
  <c r="BQ21" i="38"/>
  <c r="BR21" i="38"/>
  <c r="BS21" i="38"/>
  <c r="BT21" i="38"/>
  <c r="BV21" i="38"/>
  <c r="BV31" i="38" s="1"/>
  <c r="BW21" i="38"/>
  <c r="BX21" i="38"/>
  <c r="BY21" i="38"/>
  <c r="BZ21" i="38"/>
  <c r="CA21" i="38"/>
  <c r="CB21" i="38"/>
  <c r="CC21" i="38"/>
  <c r="CD21" i="38"/>
  <c r="CD31" i="38" s="1"/>
  <c r="CE21" i="38"/>
  <c r="AK22" i="38"/>
  <c r="AL22" i="38"/>
  <c r="AM22" i="38"/>
  <c r="AN22" i="38"/>
  <c r="AO22" i="38"/>
  <c r="AP22" i="38"/>
  <c r="AQ22" i="38"/>
  <c r="AR22" i="38"/>
  <c r="AS22" i="38"/>
  <c r="AT22" i="38"/>
  <c r="AX22" i="38"/>
  <c r="I133" i="38" s="1"/>
  <c r="AY22" i="38"/>
  <c r="AZ22" i="38"/>
  <c r="H133" i="38" s="1"/>
  <c r="BB22" i="38"/>
  <c r="J133" i="38" s="1"/>
  <c r="BC22" i="38"/>
  <c r="K133" i="38" s="1"/>
  <c r="BJ22" i="38"/>
  <c r="BK22" i="38"/>
  <c r="BL22" i="38"/>
  <c r="BM22" i="38"/>
  <c r="BN22" i="38"/>
  <c r="BO22" i="38"/>
  <c r="BP22" i="38"/>
  <c r="BP31" i="38" s="1"/>
  <c r="BQ22" i="38"/>
  <c r="BR22" i="38"/>
  <c r="BS22" i="38"/>
  <c r="BT22" i="38"/>
  <c r="BV22" i="38"/>
  <c r="BW22" i="38"/>
  <c r="BX22" i="38"/>
  <c r="BY22" i="38"/>
  <c r="BY31" i="38" s="1"/>
  <c r="BZ22" i="38"/>
  <c r="CA22" i="38"/>
  <c r="CB22" i="38"/>
  <c r="CC22" i="38"/>
  <c r="CD22" i="38"/>
  <c r="CE22" i="38"/>
  <c r="AK23" i="38"/>
  <c r="AL23" i="38"/>
  <c r="AM23" i="38"/>
  <c r="AN23" i="38"/>
  <c r="AO23" i="38"/>
  <c r="AP23" i="38"/>
  <c r="AQ23" i="38"/>
  <c r="AR23" i="38"/>
  <c r="AS23" i="38"/>
  <c r="AT23" i="38"/>
  <c r="BB23" i="38" s="1"/>
  <c r="J134" i="38" s="1"/>
  <c r="AX23" i="38"/>
  <c r="I134" i="38" s="1"/>
  <c r="AY23" i="38"/>
  <c r="AZ23" i="38"/>
  <c r="H134" i="38" s="1"/>
  <c r="BA23" i="38"/>
  <c r="BC23" i="38"/>
  <c r="K134" i="38" s="1"/>
  <c r="BJ23" i="38"/>
  <c r="BK23" i="38"/>
  <c r="BK31" i="38" s="1"/>
  <c r="BL23" i="38"/>
  <c r="BM23" i="38"/>
  <c r="BN23" i="38"/>
  <c r="BO23" i="38"/>
  <c r="BP23" i="38"/>
  <c r="BQ23" i="38"/>
  <c r="BR23" i="38"/>
  <c r="BS23" i="38"/>
  <c r="BS31" i="38" s="1"/>
  <c r="BT23" i="38"/>
  <c r="BV23" i="38"/>
  <c r="BW23" i="38"/>
  <c r="BX23" i="38"/>
  <c r="BY23" i="38"/>
  <c r="BZ23" i="38"/>
  <c r="CA23" i="38"/>
  <c r="CB23" i="38"/>
  <c r="CB31" i="38" s="1"/>
  <c r="CC23" i="38"/>
  <c r="CD23" i="38"/>
  <c r="CE23" i="38"/>
  <c r="AK24" i="38"/>
  <c r="AL24" i="38"/>
  <c r="AM24" i="38"/>
  <c r="AN24" i="38"/>
  <c r="AO24" i="38"/>
  <c r="BB24" i="38" s="1"/>
  <c r="J135" i="38" s="1"/>
  <c r="AP24" i="38"/>
  <c r="AQ24" i="38"/>
  <c r="AR24" i="38"/>
  <c r="AS24" i="38"/>
  <c r="AT24" i="38"/>
  <c r="AX24" i="38"/>
  <c r="I135" i="38" s="1"/>
  <c r="AZ24" i="38"/>
  <c r="H135" i="38" s="1"/>
  <c r="BC24" i="38"/>
  <c r="K135" i="38" s="1"/>
  <c r="BJ24" i="38"/>
  <c r="BK24" i="38"/>
  <c r="BL24" i="38"/>
  <c r="BM24" i="38"/>
  <c r="BN24" i="38"/>
  <c r="BN32" i="38" s="1"/>
  <c r="BO24" i="38"/>
  <c r="BP24" i="38"/>
  <c r="BQ24" i="38"/>
  <c r="BR24" i="38"/>
  <c r="BS24" i="38"/>
  <c r="BT24" i="38"/>
  <c r="BV24" i="38"/>
  <c r="BW24" i="38"/>
  <c r="BW32" i="38" s="1"/>
  <c r="BX24" i="38"/>
  <c r="BY24" i="38"/>
  <c r="BZ24" i="38"/>
  <c r="CA24" i="38"/>
  <c r="CB24" i="38"/>
  <c r="CC24" i="38"/>
  <c r="CD24" i="38"/>
  <c r="CE24" i="38"/>
  <c r="CE32" i="38" s="1"/>
  <c r="AK25" i="38"/>
  <c r="AL25" i="38"/>
  <c r="AM25" i="38"/>
  <c r="AN25" i="38"/>
  <c r="AO25" i="38"/>
  <c r="BB25" i="38" s="1"/>
  <c r="J136" i="38" s="1"/>
  <c r="AP25" i="38"/>
  <c r="AQ25" i="38"/>
  <c r="AR25" i="38"/>
  <c r="AS25" i="38"/>
  <c r="AT25" i="38"/>
  <c r="AX25" i="38"/>
  <c r="I136" i="38" s="1"/>
  <c r="AZ25" i="38"/>
  <c r="H136" i="38" s="1"/>
  <c r="BC25" i="38"/>
  <c r="K136" i="38" s="1"/>
  <c r="BJ25" i="38"/>
  <c r="BK25" i="38"/>
  <c r="BL25" i="38"/>
  <c r="BM25" i="38"/>
  <c r="BN25" i="38"/>
  <c r="BO25" i="38"/>
  <c r="BP25" i="38"/>
  <c r="BQ25" i="38"/>
  <c r="BQ31" i="38" s="1"/>
  <c r="BR25" i="38"/>
  <c r="BS25" i="38"/>
  <c r="BT25" i="38"/>
  <c r="BV25" i="38"/>
  <c r="BW25" i="38"/>
  <c r="BX25" i="38"/>
  <c r="BY25" i="38"/>
  <c r="BZ25" i="38"/>
  <c r="BZ31" i="38" s="1"/>
  <c r="CA25" i="38"/>
  <c r="CB25" i="38"/>
  <c r="CC25" i="38"/>
  <c r="CD25" i="38"/>
  <c r="CE25" i="38"/>
  <c r="AK26" i="38"/>
  <c r="AL26" i="38"/>
  <c r="AM26" i="38"/>
  <c r="AN26" i="38"/>
  <c r="AO26" i="38"/>
  <c r="AP26" i="38"/>
  <c r="BB26" i="38" s="1"/>
  <c r="J137" i="38" s="1"/>
  <c r="AQ26" i="38"/>
  <c r="AR26" i="38"/>
  <c r="AS26" i="38"/>
  <c r="AT26" i="38"/>
  <c r="AX26" i="38"/>
  <c r="I137" i="38" s="1"/>
  <c r="AZ26" i="38"/>
  <c r="H137" i="38" s="1"/>
  <c r="BA26" i="38"/>
  <c r="BC26" i="38"/>
  <c r="K137" i="38" s="1"/>
  <c r="BJ26" i="38"/>
  <c r="BK26" i="38"/>
  <c r="BL26" i="38"/>
  <c r="BL32" i="38" s="1"/>
  <c r="BM26" i="38"/>
  <c r="BN26" i="38"/>
  <c r="BO26" i="38"/>
  <c r="BP26" i="38"/>
  <c r="BQ26" i="38"/>
  <c r="BR26" i="38"/>
  <c r="BS26" i="38"/>
  <c r="BT26" i="38"/>
  <c r="BT32" i="38" s="1"/>
  <c r="BV26" i="38"/>
  <c r="BW26" i="38"/>
  <c r="BX26" i="38"/>
  <c r="BY26" i="38"/>
  <c r="BZ26" i="38"/>
  <c r="CA26" i="38"/>
  <c r="CB26" i="38"/>
  <c r="CC26" i="38"/>
  <c r="CC32" i="38" s="1"/>
  <c r="CD26" i="38"/>
  <c r="CE26" i="38"/>
  <c r="AK27" i="38"/>
  <c r="AL27" i="38"/>
  <c r="AM27" i="38"/>
  <c r="AN27" i="38"/>
  <c r="AO27" i="38"/>
  <c r="BB27" i="38" s="1"/>
  <c r="J138" i="38" s="1"/>
  <c r="AP27" i="38"/>
  <c r="AQ27" i="38"/>
  <c r="AR27" i="38"/>
  <c r="AS27" i="38"/>
  <c r="AT27" i="38"/>
  <c r="AX27" i="38"/>
  <c r="I138" i="38" s="1"/>
  <c r="AZ27" i="38"/>
  <c r="H138" i="38" s="1"/>
  <c r="BA27" i="38"/>
  <c r="BC27" i="38"/>
  <c r="K138" i="38" s="1"/>
  <c r="BJ27" i="38"/>
  <c r="BK27" i="38"/>
  <c r="BL27" i="38"/>
  <c r="BM27" i="38"/>
  <c r="BN27" i="38"/>
  <c r="BO27" i="38"/>
  <c r="BP27" i="38"/>
  <c r="BQ27" i="38"/>
  <c r="BR27" i="38"/>
  <c r="BS27" i="38"/>
  <c r="BT27" i="38"/>
  <c r="BV27" i="38"/>
  <c r="BW27" i="38"/>
  <c r="BX27" i="38"/>
  <c r="BY27" i="38"/>
  <c r="BZ27" i="38"/>
  <c r="CA27" i="38"/>
  <c r="CB27" i="38"/>
  <c r="CC27" i="38"/>
  <c r="CD27" i="38"/>
  <c r="CE27" i="38"/>
  <c r="AK28" i="38"/>
  <c r="AL28" i="38"/>
  <c r="AM28" i="38"/>
  <c r="AN28" i="38"/>
  <c r="AO28" i="38"/>
  <c r="BB28" i="38" s="1"/>
  <c r="J139" i="38" s="1"/>
  <c r="AP28" i="38"/>
  <c r="AQ28" i="38"/>
  <c r="AR28" i="38"/>
  <c r="AS28" i="38"/>
  <c r="AT28" i="38"/>
  <c r="AX28" i="38"/>
  <c r="I139" i="38" s="1"/>
  <c r="AY28" i="38"/>
  <c r="AZ28" i="38"/>
  <c r="H139" i="38" s="1"/>
  <c r="BA28" i="38"/>
  <c r="BC28" i="38"/>
  <c r="K139" i="38" s="1"/>
  <c r="BJ28" i="38"/>
  <c r="BJ33" i="38" s="1"/>
  <c r="BK28" i="38"/>
  <c r="BL28" i="38"/>
  <c r="BM28" i="38"/>
  <c r="BN28" i="38"/>
  <c r="BO28" i="38"/>
  <c r="BP28" i="38"/>
  <c r="BQ28" i="38"/>
  <c r="BR28" i="38"/>
  <c r="BR33" i="38" s="1"/>
  <c r="BS28" i="38"/>
  <c r="BT28" i="38"/>
  <c r="BV28" i="38"/>
  <c r="BW28" i="38"/>
  <c r="BX28" i="38"/>
  <c r="BY28" i="38"/>
  <c r="BZ28" i="38"/>
  <c r="CA28" i="38"/>
  <c r="CA33" i="38" s="1"/>
  <c r="CB28" i="38"/>
  <c r="CC28" i="38"/>
  <c r="CD28" i="38"/>
  <c r="CE28" i="38"/>
  <c r="AK29" i="38"/>
  <c r="AL29" i="38"/>
  <c r="AM29" i="38"/>
  <c r="AN29" i="38"/>
  <c r="AO29" i="38"/>
  <c r="AP29" i="38"/>
  <c r="AQ29" i="38"/>
  <c r="AR29" i="38"/>
  <c r="AS29" i="38"/>
  <c r="BB29" i="38" s="1"/>
  <c r="J140" i="38" s="1"/>
  <c r="AT29" i="38"/>
  <c r="AX29" i="38"/>
  <c r="I140" i="38" s="1"/>
  <c r="AY29" i="38"/>
  <c r="AZ29" i="38"/>
  <c r="H140" i="38" s="1"/>
  <c r="BA29" i="38"/>
  <c r="BC29" i="38"/>
  <c r="K140" i="38" s="1"/>
  <c r="BJ29" i="38"/>
  <c r="BK29" i="38"/>
  <c r="BL29" i="38"/>
  <c r="BM29" i="38"/>
  <c r="K34" i="38" s="1"/>
  <c r="BN29" i="38"/>
  <c r="BO29" i="38"/>
  <c r="BP29" i="38"/>
  <c r="BQ29" i="38"/>
  <c r="BR29" i="38"/>
  <c r="BS29" i="38"/>
  <c r="BT29" i="38"/>
  <c r="BV29" i="38"/>
  <c r="Y34" i="38" s="1"/>
  <c r="BW29" i="38"/>
  <c r="BX29" i="38"/>
  <c r="BY29" i="38"/>
  <c r="BZ29" i="38"/>
  <c r="CA29" i="38"/>
  <c r="CB29" i="38"/>
  <c r="CC29" i="38"/>
  <c r="CD29" i="38"/>
  <c r="AG34" i="38" s="1"/>
  <c r="CE29" i="38"/>
  <c r="AK30" i="38"/>
  <c r="AL30" i="38"/>
  <c r="AM30" i="38"/>
  <c r="AN30" i="38"/>
  <c r="AO30" i="38"/>
  <c r="AP30" i="38"/>
  <c r="AQ30" i="38"/>
  <c r="AR30" i="38"/>
  <c r="AS30" i="38"/>
  <c r="AT30" i="38"/>
  <c r="AX30" i="38"/>
  <c r="I141" i="38" s="1"/>
  <c r="AY30" i="38"/>
  <c r="AZ30" i="38"/>
  <c r="H141" i="38" s="1"/>
  <c r="BA30" i="38"/>
  <c r="BB30" i="38"/>
  <c r="J141" i="38" s="1"/>
  <c r="BC30" i="38"/>
  <c r="K141" i="38" s="1"/>
  <c r="BJ30" i="38"/>
  <c r="BK30" i="38"/>
  <c r="BL30" i="38"/>
  <c r="BM30" i="38"/>
  <c r="BN30" i="38"/>
  <c r="BO30" i="38"/>
  <c r="BP30" i="38"/>
  <c r="BP34" i="38" s="1"/>
  <c r="Q95" i="38" s="1"/>
  <c r="BQ30" i="38"/>
  <c r="BR30" i="38"/>
  <c r="BS30" i="38"/>
  <c r="BT30" i="38"/>
  <c r="BV30" i="38"/>
  <c r="BW30" i="38"/>
  <c r="BX30" i="38"/>
  <c r="BY30" i="38"/>
  <c r="BY34" i="38" s="1"/>
  <c r="P93" i="38" s="1"/>
  <c r="J84" i="38" s="1"/>
  <c r="BZ30" i="38"/>
  <c r="CA30" i="38"/>
  <c r="CB30" i="38"/>
  <c r="CC30" i="38"/>
  <c r="CD30" i="38"/>
  <c r="CE30" i="38"/>
  <c r="H31" i="38"/>
  <c r="I31" i="38"/>
  <c r="J31" i="38"/>
  <c r="K31" i="38"/>
  <c r="L31" i="38"/>
  <c r="M31" i="38"/>
  <c r="N31" i="38"/>
  <c r="O31" i="38"/>
  <c r="P31" i="38"/>
  <c r="Q31" i="38"/>
  <c r="R31" i="38"/>
  <c r="Y31" i="38"/>
  <c r="Z31" i="38"/>
  <c r="AA31" i="38"/>
  <c r="AB31" i="38"/>
  <c r="AC31" i="38"/>
  <c r="AD31" i="38"/>
  <c r="AE31" i="38"/>
  <c r="AF31" i="38"/>
  <c r="AG31" i="38"/>
  <c r="AH31" i="38"/>
  <c r="BL31" i="38"/>
  <c r="BT31" i="38"/>
  <c r="CC31" i="38"/>
  <c r="H32" i="38"/>
  <c r="I32" i="38"/>
  <c r="J32" i="38"/>
  <c r="K32" i="38"/>
  <c r="L32" i="38"/>
  <c r="M32" i="38"/>
  <c r="N32" i="38"/>
  <c r="O32" i="38"/>
  <c r="P32" i="38"/>
  <c r="Q32" i="38"/>
  <c r="R32" i="38"/>
  <c r="Y32" i="38"/>
  <c r="Z32" i="38"/>
  <c r="AA32" i="38"/>
  <c r="AB32" i="38"/>
  <c r="AC32" i="38"/>
  <c r="AD32" i="38"/>
  <c r="AE32" i="38"/>
  <c r="AF32" i="38"/>
  <c r="AG32" i="38"/>
  <c r="AH32" i="38"/>
  <c r="BJ32" i="38"/>
  <c r="BK32" i="38"/>
  <c r="BO32" i="38"/>
  <c r="BQ32" i="38"/>
  <c r="BR32" i="38"/>
  <c r="BS32" i="38"/>
  <c r="BX32" i="38"/>
  <c r="BZ32" i="38"/>
  <c r="CA32" i="38"/>
  <c r="CB32" i="38"/>
  <c r="H33" i="38"/>
  <c r="I33" i="38"/>
  <c r="J33" i="38"/>
  <c r="K33" i="38"/>
  <c r="L33" i="38"/>
  <c r="M33" i="38"/>
  <c r="N33" i="38"/>
  <c r="O33" i="38"/>
  <c r="P33" i="38"/>
  <c r="Q33" i="38"/>
  <c r="R33" i="38"/>
  <c r="Y33" i="38"/>
  <c r="Z33" i="38"/>
  <c r="AA33" i="38"/>
  <c r="AB33" i="38"/>
  <c r="AC33" i="38"/>
  <c r="AD33" i="38"/>
  <c r="AE33" i="38"/>
  <c r="AF33" i="38"/>
  <c r="AG33" i="38"/>
  <c r="AH33" i="38"/>
  <c r="BK33" i="38"/>
  <c r="BL33" i="38"/>
  <c r="BM33" i="38"/>
  <c r="BN33" i="38"/>
  <c r="BO33" i="38"/>
  <c r="BP33" i="38"/>
  <c r="BQ33" i="38"/>
  <c r="BS33" i="38"/>
  <c r="BT33" i="38"/>
  <c r="BV33" i="38"/>
  <c r="BW33" i="38"/>
  <c r="BX33" i="38"/>
  <c r="BY33" i="38"/>
  <c r="BZ33" i="38"/>
  <c r="CB33" i="38"/>
  <c r="CC33" i="38"/>
  <c r="CD33" i="38"/>
  <c r="CE33" i="38"/>
  <c r="H34" i="38"/>
  <c r="I34" i="38"/>
  <c r="J34" i="38"/>
  <c r="L34" i="38"/>
  <c r="M34" i="38"/>
  <c r="N34" i="38"/>
  <c r="O34" i="38"/>
  <c r="P34" i="38"/>
  <c r="Q34" i="38"/>
  <c r="R34" i="38"/>
  <c r="Z34" i="38"/>
  <c r="AA34" i="38"/>
  <c r="AB34" i="38"/>
  <c r="AC34" i="38"/>
  <c r="AD34" i="38"/>
  <c r="AE34" i="38"/>
  <c r="AF34" i="38"/>
  <c r="AH34" i="38"/>
  <c r="BJ34" i="38"/>
  <c r="Q89" i="38" s="1"/>
  <c r="F83" i="38" s="1"/>
  <c r="BK34" i="38"/>
  <c r="Q90" i="38" s="1"/>
  <c r="G83" i="38" s="1"/>
  <c r="BL34" i="38"/>
  <c r="Q91" i="38" s="1"/>
  <c r="H83" i="38" s="1"/>
  <c r="BM34" i="38"/>
  <c r="Q92" i="38" s="1"/>
  <c r="I83" i="38" s="1"/>
  <c r="BN34" i="38"/>
  <c r="Q93" i="38" s="1"/>
  <c r="J83" i="38" s="1"/>
  <c r="BO34" i="38"/>
  <c r="Q94" i="38" s="1"/>
  <c r="K83" i="38" s="1"/>
  <c r="BQ34" i="38"/>
  <c r="Q96" i="38" s="1"/>
  <c r="BR34" i="38"/>
  <c r="Q97" i="38" s="1"/>
  <c r="BS34" i="38"/>
  <c r="Q98" i="38" s="1"/>
  <c r="BT34" i="38"/>
  <c r="Q99" i="38" s="1"/>
  <c r="BV34" i="38"/>
  <c r="P90" i="38" s="1"/>
  <c r="G84" i="38" s="1"/>
  <c r="BW34" i="38"/>
  <c r="P91" i="38" s="1"/>
  <c r="H84" i="38" s="1"/>
  <c r="BX34" i="38"/>
  <c r="P92" i="38" s="1"/>
  <c r="I84" i="38" s="1"/>
  <c r="BZ34" i="38"/>
  <c r="P94" i="38" s="1"/>
  <c r="K84" i="38" s="1"/>
  <c r="CA34" i="38"/>
  <c r="P95" i="38" s="1"/>
  <c r="CB34" i="38"/>
  <c r="P96" i="38" s="1"/>
  <c r="CC34" i="38"/>
  <c r="P97" i="38" s="1"/>
  <c r="CD34" i="38"/>
  <c r="P98" i="38" s="1"/>
  <c r="CE34" i="38"/>
  <c r="P99" i="38" s="1"/>
  <c r="BJ35" i="38"/>
  <c r="S89" i="38" s="1"/>
  <c r="F77" i="38" s="1"/>
  <c r="BK35" i="38"/>
  <c r="S90" i="38" s="1"/>
  <c r="G77" i="38" s="1"/>
  <c r="BL35" i="38"/>
  <c r="S91" i="38" s="1"/>
  <c r="H77" i="38" s="1"/>
  <c r="BM35" i="38"/>
  <c r="S92" i="38" s="1"/>
  <c r="I77" i="38" s="1"/>
  <c r="BN35" i="38"/>
  <c r="S93" i="38" s="1"/>
  <c r="J77" i="38" s="1"/>
  <c r="BO35" i="38"/>
  <c r="S94" i="38" s="1"/>
  <c r="K77" i="38" s="1"/>
  <c r="BP35" i="38"/>
  <c r="S95" i="38" s="1"/>
  <c r="BQ35" i="38"/>
  <c r="S96" i="38" s="1"/>
  <c r="BR35" i="38"/>
  <c r="S97" i="38" s="1"/>
  <c r="BS35" i="38"/>
  <c r="S98" i="38" s="1"/>
  <c r="BT35" i="38"/>
  <c r="S99" i="38" s="1"/>
  <c r="BV35" i="38"/>
  <c r="R90" i="38" s="1"/>
  <c r="G78" i="38" s="1"/>
  <c r="BW35" i="38"/>
  <c r="R91" i="38" s="1"/>
  <c r="H78" i="38" s="1"/>
  <c r="BX35" i="38"/>
  <c r="R92" i="38" s="1"/>
  <c r="I78" i="38" s="1"/>
  <c r="BY35" i="38"/>
  <c r="R93" i="38" s="1"/>
  <c r="J78" i="38" s="1"/>
  <c r="BZ35" i="38"/>
  <c r="R94" i="38" s="1"/>
  <c r="K78" i="38" s="1"/>
  <c r="CA35" i="38"/>
  <c r="R95" i="38" s="1"/>
  <c r="CB35" i="38"/>
  <c r="R96" i="38" s="1"/>
  <c r="CC35" i="38"/>
  <c r="R97" i="38" s="1"/>
  <c r="CD35" i="38"/>
  <c r="R98" i="38" s="1"/>
  <c r="CE35" i="38"/>
  <c r="R99" i="38" s="1"/>
  <c r="BJ36" i="38"/>
  <c r="U89" i="38" s="1"/>
  <c r="F79" i="38" s="1"/>
  <c r="BK36" i="38"/>
  <c r="U90" i="38" s="1"/>
  <c r="G79" i="38" s="1"/>
  <c r="BL36" i="38"/>
  <c r="U91" i="38" s="1"/>
  <c r="H79" i="38" s="1"/>
  <c r="BM36" i="38"/>
  <c r="U92" i="38" s="1"/>
  <c r="I79" i="38" s="1"/>
  <c r="BN36" i="38"/>
  <c r="U93" i="38" s="1"/>
  <c r="J79" i="38" s="1"/>
  <c r="BO36" i="38"/>
  <c r="U94" i="38" s="1"/>
  <c r="K79" i="38" s="1"/>
  <c r="BP36" i="38"/>
  <c r="U95" i="38" s="1"/>
  <c r="BQ36" i="38"/>
  <c r="U96" i="38" s="1"/>
  <c r="BR36" i="38"/>
  <c r="U97" i="38" s="1"/>
  <c r="BS36" i="38"/>
  <c r="U98" i="38" s="1"/>
  <c r="BT36" i="38"/>
  <c r="U99" i="38" s="1"/>
  <c r="BV36" i="38"/>
  <c r="T90" i="38" s="1"/>
  <c r="G80" i="38" s="1"/>
  <c r="BW36" i="38"/>
  <c r="T91" i="38" s="1"/>
  <c r="H80" i="38" s="1"/>
  <c r="BX36" i="38"/>
  <c r="T92" i="38" s="1"/>
  <c r="I80" i="38" s="1"/>
  <c r="BY36" i="38"/>
  <c r="T93" i="38" s="1"/>
  <c r="J80" i="38" s="1"/>
  <c r="BZ36" i="38"/>
  <c r="T94" i="38" s="1"/>
  <c r="K80" i="38" s="1"/>
  <c r="CA36" i="38"/>
  <c r="T95" i="38" s="1"/>
  <c r="CB36" i="38"/>
  <c r="T96" i="38" s="1"/>
  <c r="CC36" i="38"/>
  <c r="T97" i="38" s="1"/>
  <c r="CD36" i="38"/>
  <c r="T98" i="38" s="1"/>
  <c r="CE36" i="38"/>
  <c r="T99" i="38" s="1"/>
  <c r="BJ37" i="38"/>
  <c r="W89" i="38" s="1"/>
  <c r="F81" i="38" s="1"/>
  <c r="BK37" i="38"/>
  <c r="W90" i="38" s="1"/>
  <c r="G81" i="38" s="1"/>
  <c r="BL37" i="38"/>
  <c r="W91" i="38" s="1"/>
  <c r="H81" i="38" s="1"/>
  <c r="BM37" i="38"/>
  <c r="W92" i="38" s="1"/>
  <c r="I81" i="38" s="1"/>
  <c r="BN37" i="38"/>
  <c r="W93" i="38" s="1"/>
  <c r="J81" i="38" s="1"/>
  <c r="BO37" i="38"/>
  <c r="W94" i="38" s="1"/>
  <c r="K81" i="38" s="1"/>
  <c r="BP37" i="38"/>
  <c r="W95" i="38" s="1"/>
  <c r="BQ37" i="38"/>
  <c r="W96" i="38" s="1"/>
  <c r="BR37" i="38"/>
  <c r="W97" i="38" s="1"/>
  <c r="BS37" i="38"/>
  <c r="W98" i="38" s="1"/>
  <c r="BT37" i="38"/>
  <c r="W99" i="38" s="1"/>
  <c r="BV37" i="38"/>
  <c r="V90" i="38" s="1"/>
  <c r="G82" i="38" s="1"/>
  <c r="BW37" i="38"/>
  <c r="V91" i="38" s="1"/>
  <c r="H82" i="38" s="1"/>
  <c r="BX37" i="38"/>
  <c r="V92" i="38" s="1"/>
  <c r="I82" i="38" s="1"/>
  <c r="BY37" i="38"/>
  <c r="V93" i="38" s="1"/>
  <c r="J82" i="38" s="1"/>
  <c r="BZ37" i="38"/>
  <c r="V94" i="38" s="1"/>
  <c r="K82" i="38" s="1"/>
  <c r="CA37" i="38"/>
  <c r="V95" i="38" s="1"/>
  <c r="CB37" i="38"/>
  <c r="V96" i="38" s="1"/>
  <c r="CC37" i="38"/>
  <c r="V97" i="38" s="1"/>
  <c r="CD37" i="38"/>
  <c r="V98" i="38" s="1"/>
  <c r="CE37" i="38"/>
  <c r="V99" i="38" s="1"/>
  <c r="K115" i="37"/>
  <c r="K117" i="37"/>
  <c r="K119" i="37"/>
  <c r="K121" i="37"/>
  <c r="K123" i="37"/>
  <c r="K125" i="37"/>
  <c r="K127" i="37"/>
  <c r="K131" i="37"/>
  <c r="B46" i="37"/>
  <c r="B47" i="37"/>
  <c r="B48" i="37"/>
  <c r="AK3" i="37"/>
  <c r="AL3" i="37"/>
  <c r="AM3" i="37"/>
  <c r="AN3" i="37"/>
  <c r="AO3" i="37"/>
  <c r="AP3" i="37"/>
  <c r="AQ3" i="37"/>
  <c r="AR3" i="37"/>
  <c r="AS3" i="37"/>
  <c r="BB3" i="37" s="1"/>
  <c r="J114" i="37" s="1"/>
  <c r="AT3" i="37"/>
  <c r="AX3" i="37"/>
  <c r="I114" i="37" s="1"/>
  <c r="AY3" i="37"/>
  <c r="AZ3" i="37"/>
  <c r="BA3" i="37" s="1"/>
  <c r="BC3" i="37"/>
  <c r="K114" i="37" s="1"/>
  <c r="BJ3" i="37"/>
  <c r="BK3" i="37"/>
  <c r="BL3" i="37"/>
  <c r="BM3" i="37"/>
  <c r="BN3" i="37"/>
  <c r="BO3" i="37"/>
  <c r="BP3" i="37"/>
  <c r="BQ3" i="37"/>
  <c r="BR3" i="37"/>
  <c r="BS3" i="37"/>
  <c r="BT3" i="37"/>
  <c r="BV3" i="37"/>
  <c r="BW3" i="37"/>
  <c r="BX3" i="37"/>
  <c r="BY3" i="37"/>
  <c r="BZ3" i="37"/>
  <c r="CA3" i="37"/>
  <c r="CB3" i="37"/>
  <c r="CC3" i="37"/>
  <c r="CD3" i="37"/>
  <c r="CE3" i="37"/>
  <c r="AK4" i="37"/>
  <c r="AL4" i="37"/>
  <c r="AM4" i="37"/>
  <c r="AN4" i="37"/>
  <c r="AO4" i="37"/>
  <c r="AP4" i="37"/>
  <c r="AQ4" i="37"/>
  <c r="AR4" i="37"/>
  <c r="AS4" i="37"/>
  <c r="AT4" i="37"/>
  <c r="AX4" i="37"/>
  <c r="I115" i="37" s="1"/>
  <c r="AY4" i="37"/>
  <c r="AZ4" i="37"/>
  <c r="H115" i="37" s="1"/>
  <c r="BA4" i="37"/>
  <c r="BB4" i="37"/>
  <c r="J115" i="37" s="1"/>
  <c r="BC4" i="37"/>
  <c r="BJ4" i="37"/>
  <c r="BK4" i="37"/>
  <c r="BL4" i="37"/>
  <c r="BM4" i="37"/>
  <c r="BN4" i="37"/>
  <c r="BO4" i="37"/>
  <c r="BP4" i="37"/>
  <c r="BQ4" i="37"/>
  <c r="BR4" i="37"/>
  <c r="BS4" i="37"/>
  <c r="BT4" i="37"/>
  <c r="BV4" i="37"/>
  <c r="BW4" i="37"/>
  <c r="BX4" i="37"/>
  <c r="BY4" i="37"/>
  <c r="BZ4" i="37"/>
  <c r="CA4" i="37"/>
  <c r="CB4" i="37"/>
  <c r="CC4" i="37"/>
  <c r="CD4" i="37"/>
  <c r="CE4" i="37"/>
  <c r="AK5" i="37"/>
  <c r="AL5" i="37"/>
  <c r="AM5" i="37"/>
  <c r="AN5" i="37"/>
  <c r="AO5" i="37"/>
  <c r="AP5" i="37"/>
  <c r="AQ5" i="37"/>
  <c r="AR5" i="37"/>
  <c r="AS5" i="37"/>
  <c r="BB5" i="37" s="1"/>
  <c r="J116" i="37" s="1"/>
  <c r="AT5" i="37"/>
  <c r="AX5" i="37"/>
  <c r="I116" i="37" s="1"/>
  <c r="AZ5" i="37"/>
  <c r="BA5" i="37" s="1"/>
  <c r="BC5" i="37"/>
  <c r="K116" i="37" s="1"/>
  <c r="BJ5" i="37"/>
  <c r="BK5" i="37"/>
  <c r="BL5" i="37"/>
  <c r="BM5" i="37"/>
  <c r="BN5" i="37"/>
  <c r="BO5" i="37"/>
  <c r="BP5" i="37"/>
  <c r="BQ5" i="37"/>
  <c r="BR5" i="37"/>
  <c r="BS5" i="37"/>
  <c r="BT5" i="37"/>
  <c r="BV5" i="37"/>
  <c r="BW5" i="37"/>
  <c r="BX5" i="37"/>
  <c r="BY5" i="37"/>
  <c r="BZ5" i="37"/>
  <c r="CA5" i="37"/>
  <c r="CB5" i="37"/>
  <c r="CC5" i="37"/>
  <c r="CD5" i="37"/>
  <c r="CE5" i="37"/>
  <c r="AK6" i="37"/>
  <c r="AL6" i="37"/>
  <c r="AM6" i="37"/>
  <c r="AN6" i="37"/>
  <c r="AO6" i="37"/>
  <c r="BB6" i="37" s="1"/>
  <c r="J117" i="37" s="1"/>
  <c r="AP6" i="37"/>
  <c r="AQ6" i="37"/>
  <c r="AR6" i="37"/>
  <c r="AS6" i="37"/>
  <c r="AT6" i="37"/>
  <c r="AX6" i="37"/>
  <c r="I117" i="37" s="1"/>
  <c r="AY6" i="37"/>
  <c r="AZ6" i="37"/>
  <c r="H117" i="37" s="1"/>
  <c r="BC6" i="37"/>
  <c r="BJ6" i="37"/>
  <c r="BK6" i="37"/>
  <c r="BL6" i="37"/>
  <c r="BM6" i="37"/>
  <c r="BN6" i="37"/>
  <c r="BO6" i="37"/>
  <c r="BP6" i="37"/>
  <c r="BQ6" i="37"/>
  <c r="BR6" i="37"/>
  <c r="BS6" i="37"/>
  <c r="BT6" i="37"/>
  <c r="BV6" i="37"/>
  <c r="BW6" i="37"/>
  <c r="BX6" i="37"/>
  <c r="BY6" i="37"/>
  <c r="BZ6" i="37"/>
  <c r="CA6" i="37"/>
  <c r="CB6" i="37"/>
  <c r="CC6" i="37"/>
  <c r="CD6" i="37"/>
  <c r="CE6" i="37"/>
  <c r="AK7" i="37"/>
  <c r="AL7" i="37"/>
  <c r="AM7" i="37"/>
  <c r="AN7" i="37"/>
  <c r="AO7" i="37"/>
  <c r="AP7" i="37"/>
  <c r="AQ7" i="37"/>
  <c r="AR7" i="37"/>
  <c r="BB7" i="37" s="1"/>
  <c r="J118" i="37" s="1"/>
  <c r="AS7" i="37"/>
  <c r="AT7" i="37"/>
  <c r="AX7" i="37"/>
  <c r="I118" i="37" s="1"/>
  <c r="AZ7" i="37"/>
  <c r="BA7" i="37" s="1"/>
  <c r="BC7" i="37"/>
  <c r="K118" i="37" s="1"/>
  <c r="BJ7" i="37"/>
  <c r="BK7" i="37"/>
  <c r="BL7" i="37"/>
  <c r="BM7" i="37"/>
  <c r="BN7" i="37"/>
  <c r="BO7" i="37"/>
  <c r="BP7" i="37"/>
  <c r="BQ7" i="37"/>
  <c r="BR7" i="37"/>
  <c r="BS7" i="37"/>
  <c r="BT7" i="37"/>
  <c r="BV7" i="37"/>
  <c r="BW7" i="37"/>
  <c r="BX7" i="37"/>
  <c r="BY7" i="37"/>
  <c r="BZ7" i="37"/>
  <c r="CA7" i="37"/>
  <c r="CB7" i="37"/>
  <c r="CC7" i="37"/>
  <c r="CD7" i="37"/>
  <c r="CE7" i="37"/>
  <c r="AK8" i="37"/>
  <c r="AL8" i="37"/>
  <c r="AM8" i="37"/>
  <c r="AN8" i="37"/>
  <c r="AO8" i="37"/>
  <c r="AP8" i="37"/>
  <c r="BB8" i="37" s="1"/>
  <c r="J119" i="37" s="1"/>
  <c r="AQ8" i="37"/>
  <c r="AR8" i="37"/>
  <c r="AS8" i="37"/>
  <c r="AT8" i="37"/>
  <c r="AX8" i="37"/>
  <c r="I119" i="37" s="1"/>
  <c r="AZ8" i="37"/>
  <c r="H119" i="37" s="1"/>
  <c r="BA8" i="37"/>
  <c r="BC8" i="37"/>
  <c r="BJ8" i="37"/>
  <c r="BK8" i="37"/>
  <c r="BL8" i="37"/>
  <c r="BM8" i="37"/>
  <c r="BN8" i="37"/>
  <c r="BO8" i="37"/>
  <c r="BP8" i="37"/>
  <c r="BQ8" i="37"/>
  <c r="BR8" i="37"/>
  <c r="BS8" i="37"/>
  <c r="BT8" i="37"/>
  <c r="BV8" i="37"/>
  <c r="BW8" i="37"/>
  <c r="BX8" i="37"/>
  <c r="BY8" i="37"/>
  <c r="BZ8" i="37"/>
  <c r="CA8" i="37"/>
  <c r="CB8" i="37"/>
  <c r="CC8" i="37"/>
  <c r="CD8" i="37"/>
  <c r="CE8" i="37"/>
  <c r="AK9" i="37"/>
  <c r="AL9" i="37"/>
  <c r="AM9" i="37"/>
  <c r="AN9" i="37"/>
  <c r="AO9" i="37"/>
  <c r="BB9" i="37" s="1"/>
  <c r="J120" i="37" s="1"/>
  <c r="AP9" i="37"/>
  <c r="AQ9" i="37"/>
  <c r="AR9" i="37"/>
  <c r="AS9" i="37"/>
  <c r="AT9" i="37"/>
  <c r="AX9" i="37"/>
  <c r="I120" i="37" s="1"/>
  <c r="AZ9" i="37"/>
  <c r="H120" i="37" s="1"/>
  <c r="BA9" i="37"/>
  <c r="BC9" i="37"/>
  <c r="K120" i="37" s="1"/>
  <c r="BJ9" i="37"/>
  <c r="BK9" i="37"/>
  <c r="BL9" i="37"/>
  <c r="BM9" i="37"/>
  <c r="BN9" i="37"/>
  <c r="BO9" i="37"/>
  <c r="BP9" i="37"/>
  <c r="BQ9" i="37"/>
  <c r="BR9" i="37"/>
  <c r="BS9" i="37"/>
  <c r="BT9" i="37"/>
  <c r="BV9" i="37"/>
  <c r="BW9" i="37"/>
  <c r="BX9" i="37"/>
  <c r="BY9" i="37"/>
  <c r="BZ9" i="37"/>
  <c r="CA9" i="37"/>
  <c r="CB9" i="37"/>
  <c r="CC9" i="37"/>
  <c r="CD9" i="37"/>
  <c r="CE9" i="37"/>
  <c r="AK10" i="37"/>
  <c r="AL10" i="37"/>
  <c r="AM10" i="37"/>
  <c r="AN10" i="37"/>
  <c r="AO10" i="37"/>
  <c r="AP10" i="37"/>
  <c r="BB10" i="37" s="1"/>
  <c r="J121" i="37" s="1"/>
  <c r="AQ10" i="37"/>
  <c r="AR10" i="37"/>
  <c r="AS10" i="37"/>
  <c r="AT10" i="37"/>
  <c r="AX10" i="37"/>
  <c r="I121" i="37" s="1"/>
  <c r="AY10" i="37"/>
  <c r="AZ10" i="37"/>
  <c r="H121" i="37" s="1"/>
  <c r="BA10" i="37"/>
  <c r="BC10" i="37"/>
  <c r="BJ10" i="37"/>
  <c r="BK10" i="37"/>
  <c r="BL10" i="37"/>
  <c r="BM10" i="37"/>
  <c r="BN10" i="37"/>
  <c r="BO10" i="37"/>
  <c r="BP10" i="37"/>
  <c r="BQ10" i="37"/>
  <c r="BR10" i="37"/>
  <c r="BS10" i="37"/>
  <c r="BT10" i="37"/>
  <c r="BV10" i="37"/>
  <c r="BW10" i="37"/>
  <c r="BX10" i="37"/>
  <c r="BY10" i="37"/>
  <c r="BZ10" i="37"/>
  <c r="CA10" i="37"/>
  <c r="CB10" i="37"/>
  <c r="CC10" i="37"/>
  <c r="CD10" i="37"/>
  <c r="CE10" i="37"/>
  <c r="AK11" i="37"/>
  <c r="AL11" i="37"/>
  <c r="AM11" i="37"/>
  <c r="AN11" i="37"/>
  <c r="AO11" i="37"/>
  <c r="AP11" i="37"/>
  <c r="AQ11" i="37"/>
  <c r="AR11" i="37"/>
  <c r="AS11" i="37"/>
  <c r="BB11" i="37" s="1"/>
  <c r="J122" i="37" s="1"/>
  <c r="AT11" i="37"/>
  <c r="AX11" i="37"/>
  <c r="I122" i="37" s="1"/>
  <c r="AY11" i="37"/>
  <c r="AZ11" i="37"/>
  <c r="BA11" i="37" s="1"/>
  <c r="BC11" i="37"/>
  <c r="K122" i="37" s="1"/>
  <c r="BJ11" i="37"/>
  <c r="BK11" i="37"/>
  <c r="BL11" i="37"/>
  <c r="BM11" i="37"/>
  <c r="BN11" i="37"/>
  <c r="BO11" i="37"/>
  <c r="BP11" i="37"/>
  <c r="BQ11" i="37"/>
  <c r="BR11" i="37"/>
  <c r="BS11" i="37"/>
  <c r="BT11" i="37"/>
  <c r="BV11" i="37"/>
  <c r="BW11" i="37"/>
  <c r="BX11" i="37"/>
  <c r="BY11" i="37"/>
  <c r="BZ11" i="37"/>
  <c r="CA11" i="37"/>
  <c r="CB11" i="37"/>
  <c r="CC11" i="37"/>
  <c r="CD11" i="37"/>
  <c r="CE11" i="37"/>
  <c r="AK12" i="37"/>
  <c r="AL12" i="37"/>
  <c r="AM12" i="37"/>
  <c r="AN12" i="37"/>
  <c r="AO12" i="37"/>
  <c r="AP12" i="37"/>
  <c r="AQ12" i="37"/>
  <c r="AR12" i="37"/>
  <c r="AS12" i="37"/>
  <c r="AT12" i="37"/>
  <c r="AX12" i="37"/>
  <c r="I123" i="37" s="1"/>
  <c r="AY12" i="37"/>
  <c r="AZ12" i="37"/>
  <c r="H123" i="37" s="1"/>
  <c r="BA12" i="37"/>
  <c r="BB12" i="37"/>
  <c r="J123" i="37" s="1"/>
  <c r="BC12" i="37"/>
  <c r="BJ12" i="37"/>
  <c r="BK12" i="37"/>
  <c r="BL12" i="37"/>
  <c r="BM12" i="37"/>
  <c r="BN12" i="37"/>
  <c r="BO12" i="37"/>
  <c r="BP12" i="37"/>
  <c r="BQ12" i="37"/>
  <c r="BR12" i="37"/>
  <c r="BS12" i="37"/>
  <c r="BT12" i="37"/>
  <c r="BV12" i="37"/>
  <c r="BW12" i="37"/>
  <c r="BX12" i="37"/>
  <c r="BY12" i="37"/>
  <c r="BZ12" i="37"/>
  <c r="CA12" i="37"/>
  <c r="CB12" i="37"/>
  <c r="CC12" i="37"/>
  <c r="CD12" i="37"/>
  <c r="CE12" i="37"/>
  <c r="AK13" i="37"/>
  <c r="AL13" i="37"/>
  <c r="AM13" i="37"/>
  <c r="AN13" i="37"/>
  <c r="AO13" i="37"/>
  <c r="AP13" i="37"/>
  <c r="AQ13" i="37"/>
  <c r="AR13" i="37"/>
  <c r="AS13" i="37"/>
  <c r="BB13" i="37" s="1"/>
  <c r="J124" i="37" s="1"/>
  <c r="AT13" i="37"/>
  <c r="AX13" i="37"/>
  <c r="I124" i="37" s="1"/>
  <c r="AZ13" i="37"/>
  <c r="BA13" i="37" s="1"/>
  <c r="BC13" i="37"/>
  <c r="K124" i="37" s="1"/>
  <c r="BJ13" i="37"/>
  <c r="BK13" i="37"/>
  <c r="BL13" i="37"/>
  <c r="BM13" i="37"/>
  <c r="BN13" i="37"/>
  <c r="BO13" i="37"/>
  <c r="BP13" i="37"/>
  <c r="BQ13" i="37"/>
  <c r="BR13" i="37"/>
  <c r="BS13" i="37"/>
  <c r="BT13" i="37"/>
  <c r="BV13" i="37"/>
  <c r="BW13" i="37"/>
  <c r="BX13" i="37"/>
  <c r="BY13" i="37"/>
  <c r="BZ13" i="37"/>
  <c r="CA13" i="37"/>
  <c r="CB13" i="37"/>
  <c r="CC13" i="37"/>
  <c r="CD13" i="37"/>
  <c r="CE13" i="37"/>
  <c r="AK14" i="37"/>
  <c r="AL14" i="37"/>
  <c r="AM14" i="37"/>
  <c r="AN14" i="37"/>
  <c r="AO14" i="37"/>
  <c r="BB14" i="37" s="1"/>
  <c r="J125" i="37" s="1"/>
  <c r="AP14" i="37"/>
  <c r="AQ14" i="37"/>
  <c r="AR14" i="37"/>
  <c r="AS14" i="37"/>
  <c r="AT14" i="37"/>
  <c r="AX14" i="37"/>
  <c r="I125" i="37" s="1"/>
  <c r="AY14" i="37"/>
  <c r="AZ14" i="37"/>
  <c r="H125" i="37" s="1"/>
  <c r="BC14" i="37"/>
  <c r="BJ14" i="37"/>
  <c r="BK14" i="37"/>
  <c r="BL14" i="37"/>
  <c r="BM14" i="37"/>
  <c r="BN14" i="37"/>
  <c r="BO14" i="37"/>
  <c r="BP14" i="37"/>
  <c r="BQ14" i="37"/>
  <c r="BR14" i="37"/>
  <c r="BS14" i="37"/>
  <c r="BT14" i="37"/>
  <c r="BV14" i="37"/>
  <c r="BW14" i="37"/>
  <c r="BX14" i="37"/>
  <c r="BY14" i="37"/>
  <c r="BZ14" i="37"/>
  <c r="CA14" i="37"/>
  <c r="CB14" i="37"/>
  <c r="CC14" i="37"/>
  <c r="CD14" i="37"/>
  <c r="CE14" i="37"/>
  <c r="AK15" i="37"/>
  <c r="AL15" i="37"/>
  <c r="AM15" i="37"/>
  <c r="AN15" i="37"/>
  <c r="AO15" i="37"/>
  <c r="AP15" i="37"/>
  <c r="AQ15" i="37"/>
  <c r="AR15" i="37"/>
  <c r="BB15" i="37" s="1"/>
  <c r="J126" i="37" s="1"/>
  <c r="AS15" i="37"/>
  <c r="AT15" i="37"/>
  <c r="AX15" i="37"/>
  <c r="I126" i="37" s="1"/>
  <c r="AZ15" i="37"/>
  <c r="BA15" i="37" s="1"/>
  <c r="BC15" i="37"/>
  <c r="K126" i="37" s="1"/>
  <c r="BJ15" i="37"/>
  <c r="BK15" i="37"/>
  <c r="BL15" i="37"/>
  <c r="BM15" i="37"/>
  <c r="BN15" i="37"/>
  <c r="BO15" i="37"/>
  <c r="BP15" i="37"/>
  <c r="BQ15" i="37"/>
  <c r="BR15" i="37"/>
  <c r="BS15" i="37"/>
  <c r="BT15" i="37"/>
  <c r="BV15" i="37"/>
  <c r="BW15" i="37"/>
  <c r="BX15" i="37"/>
  <c r="BY15" i="37"/>
  <c r="BZ15" i="37"/>
  <c r="CA15" i="37"/>
  <c r="CB15" i="37"/>
  <c r="CC15" i="37"/>
  <c r="CD15" i="37"/>
  <c r="CE15" i="37"/>
  <c r="AK16" i="37"/>
  <c r="AL16" i="37"/>
  <c r="AM16" i="37"/>
  <c r="AN16" i="37"/>
  <c r="AO16" i="37"/>
  <c r="AP16" i="37"/>
  <c r="BB16" i="37" s="1"/>
  <c r="J127" i="37" s="1"/>
  <c r="AQ16" i="37"/>
  <c r="AR16" i="37"/>
  <c r="AS16" i="37"/>
  <c r="AT16" i="37"/>
  <c r="AX16" i="37"/>
  <c r="I127" i="37" s="1"/>
  <c r="AZ16" i="37"/>
  <c r="H127" i="37" s="1"/>
  <c r="BA16" i="37"/>
  <c r="BC16" i="37"/>
  <c r="BJ16" i="37"/>
  <c r="BK16" i="37"/>
  <c r="BL16" i="37"/>
  <c r="BM16" i="37"/>
  <c r="BN16" i="37"/>
  <c r="BO16" i="37"/>
  <c r="BP16" i="37"/>
  <c r="BQ16" i="37"/>
  <c r="BR16" i="37"/>
  <c r="BS16" i="37"/>
  <c r="BT16" i="37"/>
  <c r="BV16" i="37"/>
  <c r="BW16" i="37"/>
  <c r="BX16" i="37"/>
  <c r="BY16" i="37"/>
  <c r="BZ16" i="37"/>
  <c r="CA16" i="37"/>
  <c r="CB16" i="37"/>
  <c r="CC16" i="37"/>
  <c r="CD16" i="37"/>
  <c r="CE16" i="37"/>
  <c r="AK17" i="37"/>
  <c r="AL17" i="37"/>
  <c r="AM17" i="37"/>
  <c r="AN17" i="37"/>
  <c r="AO17" i="37"/>
  <c r="BB17" i="37" s="1"/>
  <c r="J128" i="37" s="1"/>
  <c r="AP17" i="37"/>
  <c r="AQ17" i="37"/>
  <c r="AR17" i="37"/>
  <c r="AS17" i="37"/>
  <c r="AT17" i="37"/>
  <c r="AX17" i="37"/>
  <c r="I128" i="37" s="1"/>
  <c r="AZ17" i="37"/>
  <c r="H128" i="37" s="1"/>
  <c r="BA17" i="37"/>
  <c r="BC17" i="37"/>
  <c r="K128" i="37" s="1"/>
  <c r="BJ17" i="37"/>
  <c r="BK17" i="37"/>
  <c r="BL17" i="37"/>
  <c r="BM17" i="37"/>
  <c r="BN17" i="37"/>
  <c r="BO17" i="37"/>
  <c r="BP17" i="37"/>
  <c r="BQ17" i="37"/>
  <c r="BR17" i="37"/>
  <c r="BS17" i="37"/>
  <c r="BT17" i="37"/>
  <c r="BV17" i="37"/>
  <c r="BW17" i="37"/>
  <c r="BX17" i="37"/>
  <c r="BY17" i="37"/>
  <c r="BZ17" i="37"/>
  <c r="CA17" i="37"/>
  <c r="CB17" i="37"/>
  <c r="CC17" i="37"/>
  <c r="CD17" i="37"/>
  <c r="CE17" i="37"/>
  <c r="AK18" i="37"/>
  <c r="AL18" i="37"/>
  <c r="AM18" i="37"/>
  <c r="AN18" i="37"/>
  <c r="AO18" i="37"/>
  <c r="AP18" i="37"/>
  <c r="BB18" i="37" s="1"/>
  <c r="J129" i="37" s="1"/>
  <c r="AQ18" i="37"/>
  <c r="AR18" i="37"/>
  <c r="AS18" i="37"/>
  <c r="AT18" i="37"/>
  <c r="AX18" i="37"/>
  <c r="I129" i="37" s="1"/>
  <c r="AY18" i="37"/>
  <c r="AZ18" i="37"/>
  <c r="H129" i="37" s="1"/>
  <c r="BA18" i="37"/>
  <c r="BC18" i="37"/>
  <c r="K129" i="37" s="1"/>
  <c r="BJ18" i="37"/>
  <c r="BK18" i="37"/>
  <c r="BL18" i="37"/>
  <c r="BM18" i="37"/>
  <c r="BN18" i="37"/>
  <c r="BO18" i="37"/>
  <c r="BP18" i="37"/>
  <c r="BQ18" i="37"/>
  <c r="BR18" i="37"/>
  <c r="BS18" i="37"/>
  <c r="BT18" i="37"/>
  <c r="BV18" i="37"/>
  <c r="BW18" i="37"/>
  <c r="BX18" i="37"/>
  <c r="BY18" i="37"/>
  <c r="BZ18" i="37"/>
  <c r="CA18" i="37"/>
  <c r="CB18" i="37"/>
  <c r="CC18" i="37"/>
  <c r="CD18" i="37"/>
  <c r="CE18" i="37"/>
  <c r="AK19" i="37"/>
  <c r="AL19" i="37"/>
  <c r="AM19" i="37"/>
  <c r="AN19" i="37"/>
  <c r="AO19" i="37"/>
  <c r="AP19" i="37"/>
  <c r="AQ19" i="37"/>
  <c r="AR19" i="37"/>
  <c r="AS19" i="37"/>
  <c r="BB19" i="37" s="1"/>
  <c r="J130" i="37" s="1"/>
  <c r="AT19" i="37"/>
  <c r="AX19" i="37"/>
  <c r="I130" i="37" s="1"/>
  <c r="AY19" i="37"/>
  <c r="AZ19" i="37"/>
  <c r="BA19" i="37" s="1"/>
  <c r="BC19" i="37"/>
  <c r="K130" i="37" s="1"/>
  <c r="BJ19" i="37"/>
  <c r="BK19" i="37"/>
  <c r="BL19" i="37"/>
  <c r="BM19" i="37"/>
  <c r="BN19" i="37"/>
  <c r="BO19" i="37"/>
  <c r="BP19" i="37"/>
  <c r="BQ19" i="37"/>
  <c r="BR19" i="37"/>
  <c r="BS19" i="37"/>
  <c r="BT19" i="37"/>
  <c r="BV19" i="37"/>
  <c r="BW19" i="37"/>
  <c r="BX19" i="37"/>
  <c r="BY19" i="37"/>
  <c r="BZ19" i="37"/>
  <c r="CA19" i="37"/>
  <c r="CB19" i="37"/>
  <c r="CC19" i="37"/>
  <c r="CD19" i="37"/>
  <c r="CE19" i="37"/>
  <c r="AK20" i="37"/>
  <c r="AL20" i="37"/>
  <c r="AM20" i="37"/>
  <c r="AN20" i="37"/>
  <c r="AO20" i="37"/>
  <c r="AP20" i="37"/>
  <c r="AQ20" i="37"/>
  <c r="AR20" i="37"/>
  <c r="AS20" i="37"/>
  <c r="AT20" i="37"/>
  <c r="AX20" i="37"/>
  <c r="I131" i="37" s="1"/>
  <c r="AY20" i="37"/>
  <c r="AZ20" i="37"/>
  <c r="H131" i="37" s="1"/>
  <c r="BA20" i="37"/>
  <c r="BB20" i="37"/>
  <c r="J131" i="37" s="1"/>
  <c r="BC20" i="37"/>
  <c r="BJ20" i="37"/>
  <c r="BK20" i="37"/>
  <c r="BL20" i="37"/>
  <c r="BM20" i="37"/>
  <c r="BN20" i="37"/>
  <c r="BO20" i="37"/>
  <c r="BP20" i="37"/>
  <c r="BQ20" i="37"/>
  <c r="BR20" i="37"/>
  <c r="BS20" i="37"/>
  <c r="BT20" i="37"/>
  <c r="BV20" i="37"/>
  <c r="BW20" i="37"/>
  <c r="BX20" i="37"/>
  <c r="BY20" i="37"/>
  <c r="BZ20" i="37"/>
  <c r="CA20" i="37"/>
  <c r="CB20" i="37"/>
  <c r="CC20" i="37"/>
  <c r="CD20" i="37"/>
  <c r="CE20" i="37"/>
  <c r="AK21" i="37"/>
  <c r="AL21" i="37"/>
  <c r="AM21" i="37"/>
  <c r="AN21" i="37"/>
  <c r="AO21" i="37"/>
  <c r="AP21" i="37"/>
  <c r="AQ21" i="37"/>
  <c r="AR21" i="37"/>
  <c r="AS21" i="37"/>
  <c r="BB21" i="37" s="1"/>
  <c r="J132" i="37" s="1"/>
  <c r="AT21" i="37"/>
  <c r="AX21" i="37"/>
  <c r="I132" i="37" s="1"/>
  <c r="AZ21" i="37"/>
  <c r="BA21" i="37" s="1"/>
  <c r="BC21" i="37"/>
  <c r="K132" i="37" s="1"/>
  <c r="BJ21" i="37"/>
  <c r="BK21" i="37"/>
  <c r="BK31" i="37" s="1"/>
  <c r="BL21" i="37"/>
  <c r="BM21" i="37"/>
  <c r="BN21" i="37"/>
  <c r="BO21" i="37"/>
  <c r="BP21" i="37"/>
  <c r="BQ21" i="37"/>
  <c r="BR21" i="37"/>
  <c r="BS21" i="37"/>
  <c r="BT21" i="37"/>
  <c r="BV21" i="37"/>
  <c r="BW21" i="37"/>
  <c r="BX21" i="37"/>
  <c r="BY21" i="37"/>
  <c r="BZ21" i="37"/>
  <c r="CA21" i="37"/>
  <c r="CB21" i="37"/>
  <c r="CC21" i="37"/>
  <c r="CD21" i="37"/>
  <c r="CE21" i="37"/>
  <c r="AK22" i="37"/>
  <c r="AL22" i="37"/>
  <c r="AM22" i="37"/>
  <c r="AN22" i="37"/>
  <c r="AO22" i="37"/>
  <c r="BB22" i="37" s="1"/>
  <c r="J133" i="37" s="1"/>
  <c r="AP22" i="37"/>
  <c r="AQ22" i="37"/>
  <c r="AR22" i="37"/>
  <c r="AS22" i="37"/>
  <c r="AT22" i="37"/>
  <c r="AX22" i="37"/>
  <c r="I133" i="37" s="1"/>
  <c r="AY22" i="37"/>
  <c r="AZ22" i="37"/>
  <c r="H133" i="37" s="1"/>
  <c r="BC22" i="37"/>
  <c r="K133" i="37" s="1"/>
  <c r="BJ22" i="37"/>
  <c r="BK22" i="37"/>
  <c r="BL22" i="37"/>
  <c r="BM22" i="37"/>
  <c r="BN22" i="37"/>
  <c r="BO22" i="37"/>
  <c r="BP22" i="37"/>
  <c r="BQ22" i="37"/>
  <c r="BR22" i="37"/>
  <c r="BS22" i="37"/>
  <c r="BT22" i="37"/>
  <c r="BV22" i="37"/>
  <c r="BW22" i="37"/>
  <c r="BX22" i="37"/>
  <c r="BY22" i="37"/>
  <c r="BZ22" i="37"/>
  <c r="CA22" i="37"/>
  <c r="CB22" i="37"/>
  <c r="CC22" i="37"/>
  <c r="CD22" i="37"/>
  <c r="CE22" i="37"/>
  <c r="AK23" i="37"/>
  <c r="AL23" i="37"/>
  <c r="AM23" i="37"/>
  <c r="AN23" i="37"/>
  <c r="AO23" i="37"/>
  <c r="AP23" i="37"/>
  <c r="AQ23" i="37"/>
  <c r="AR23" i="37"/>
  <c r="BB23" i="37" s="1"/>
  <c r="J134" i="37" s="1"/>
  <c r="AS23" i="37"/>
  <c r="AT23" i="37"/>
  <c r="AX23" i="37"/>
  <c r="I134" i="37" s="1"/>
  <c r="AZ23" i="37"/>
  <c r="BA23" i="37" s="1"/>
  <c r="BC23" i="37"/>
  <c r="K134" i="37" s="1"/>
  <c r="BJ23" i="37"/>
  <c r="BK23" i="37"/>
  <c r="BL23" i="37"/>
  <c r="BM23" i="37"/>
  <c r="BN23" i="37"/>
  <c r="BO23" i="37"/>
  <c r="BP23" i="37"/>
  <c r="BQ23" i="37"/>
  <c r="BQ31" i="37" s="1"/>
  <c r="BR23" i="37"/>
  <c r="BS23" i="37"/>
  <c r="BT23" i="37"/>
  <c r="BV23" i="37"/>
  <c r="BW23" i="37"/>
  <c r="BX23" i="37"/>
  <c r="BY23" i="37"/>
  <c r="BZ23" i="37"/>
  <c r="BZ31" i="37" s="1"/>
  <c r="CA23" i="37"/>
  <c r="CB23" i="37"/>
  <c r="CC23" i="37"/>
  <c r="CD23" i="37"/>
  <c r="CE23" i="37"/>
  <c r="AK24" i="37"/>
  <c r="AL24" i="37"/>
  <c r="AM24" i="37"/>
  <c r="AN24" i="37"/>
  <c r="AO24" i="37"/>
  <c r="AP24" i="37"/>
  <c r="BB24" i="37" s="1"/>
  <c r="J135" i="37" s="1"/>
  <c r="AQ24" i="37"/>
  <c r="AR24" i="37"/>
  <c r="AS24" i="37"/>
  <c r="AT24" i="37"/>
  <c r="AX24" i="37"/>
  <c r="I135" i="37" s="1"/>
  <c r="AZ24" i="37"/>
  <c r="H135" i="37" s="1"/>
  <c r="BA24" i="37"/>
  <c r="BC24" i="37"/>
  <c r="K135" i="37" s="1"/>
  <c r="BJ24" i="37"/>
  <c r="BK24" i="37"/>
  <c r="BL24" i="37"/>
  <c r="BL31" i="37" s="1"/>
  <c r="BM24" i="37"/>
  <c r="BN24" i="37"/>
  <c r="BO24" i="37"/>
  <c r="BP24" i="37"/>
  <c r="BQ24" i="37"/>
  <c r="BR24" i="37"/>
  <c r="BS24" i="37"/>
  <c r="BT24" i="37"/>
  <c r="BT31" i="37" s="1"/>
  <c r="BV24" i="37"/>
  <c r="BW24" i="37"/>
  <c r="BX24" i="37"/>
  <c r="BY24" i="37"/>
  <c r="BZ24" i="37"/>
  <c r="CA24" i="37"/>
  <c r="CB24" i="37"/>
  <c r="CC24" i="37"/>
  <c r="CC31" i="37" s="1"/>
  <c r="CD24" i="37"/>
  <c r="CE24" i="37"/>
  <c r="AK25" i="37"/>
  <c r="AL25" i="37"/>
  <c r="AM25" i="37"/>
  <c r="AN25" i="37"/>
  <c r="AO25" i="37"/>
  <c r="BB25" i="37" s="1"/>
  <c r="J136" i="37" s="1"/>
  <c r="AP25" i="37"/>
  <c r="AQ25" i="37"/>
  <c r="AR25" i="37"/>
  <c r="AS25" i="37"/>
  <c r="AT25" i="37"/>
  <c r="AX25" i="37"/>
  <c r="I136" i="37" s="1"/>
  <c r="AZ25" i="37"/>
  <c r="H136" i="37" s="1"/>
  <c r="BA25" i="37"/>
  <c r="BC25" i="37"/>
  <c r="K136" i="37" s="1"/>
  <c r="BJ25" i="37"/>
  <c r="BK25" i="37"/>
  <c r="BL25" i="37"/>
  <c r="BM25" i="37"/>
  <c r="BN25" i="37"/>
  <c r="BO25" i="37"/>
  <c r="BO31" i="37" s="1"/>
  <c r="BP25" i="37"/>
  <c r="BQ25" i="37"/>
  <c r="BR25" i="37"/>
  <c r="BS25" i="37"/>
  <c r="BT25" i="37"/>
  <c r="BV25" i="37"/>
  <c r="BW25" i="37"/>
  <c r="BX25" i="37"/>
  <c r="BX31" i="37" s="1"/>
  <c r="BY25" i="37"/>
  <c r="BZ25" i="37"/>
  <c r="CA25" i="37"/>
  <c r="CB25" i="37"/>
  <c r="CC25" i="37"/>
  <c r="CD25" i="37"/>
  <c r="CE25" i="37"/>
  <c r="AK26" i="37"/>
  <c r="AL26" i="37"/>
  <c r="AM26" i="37"/>
  <c r="AN26" i="37"/>
  <c r="AO26" i="37"/>
  <c r="AP26" i="37"/>
  <c r="AQ26" i="37"/>
  <c r="AR26" i="37"/>
  <c r="AS26" i="37"/>
  <c r="AT26" i="37"/>
  <c r="AX26" i="37"/>
  <c r="I137" i="37" s="1"/>
  <c r="AY26" i="37"/>
  <c r="AZ26" i="37"/>
  <c r="H137" i="37" s="1"/>
  <c r="BA26" i="37"/>
  <c r="BC26" i="37"/>
  <c r="K137" i="37" s="1"/>
  <c r="BJ26" i="37"/>
  <c r="BJ32" i="37" s="1"/>
  <c r="BK26" i="37"/>
  <c r="BL26" i="37"/>
  <c r="BM26" i="37"/>
  <c r="BN26" i="37"/>
  <c r="BO26" i="37"/>
  <c r="BP26" i="37"/>
  <c r="BQ26" i="37"/>
  <c r="BR26" i="37"/>
  <c r="BR32" i="37" s="1"/>
  <c r="BS26" i="37"/>
  <c r="BT26" i="37"/>
  <c r="BV26" i="37"/>
  <c r="BW26" i="37"/>
  <c r="BX26" i="37"/>
  <c r="BY26" i="37"/>
  <c r="BZ26" i="37"/>
  <c r="CA26" i="37"/>
  <c r="CA32" i="37" s="1"/>
  <c r="CB26" i="37"/>
  <c r="CC26" i="37"/>
  <c r="CD26" i="37"/>
  <c r="CE26" i="37"/>
  <c r="AK27" i="37"/>
  <c r="AL27" i="37"/>
  <c r="AM27" i="37"/>
  <c r="AN27" i="37"/>
  <c r="AO27" i="37"/>
  <c r="AP27" i="37"/>
  <c r="AQ27" i="37"/>
  <c r="AR27" i="37"/>
  <c r="AS27" i="37"/>
  <c r="AT27" i="37"/>
  <c r="AX27" i="37"/>
  <c r="I138" i="37" s="1"/>
  <c r="AY27" i="37"/>
  <c r="AZ27" i="37"/>
  <c r="BA27" i="37" s="1"/>
  <c r="BC27" i="37"/>
  <c r="K138" i="37" s="1"/>
  <c r="BJ27" i="37"/>
  <c r="BK27" i="37"/>
  <c r="BL27" i="37"/>
  <c r="BM27" i="37"/>
  <c r="BN27" i="37"/>
  <c r="BO27" i="37"/>
  <c r="BP27" i="37"/>
  <c r="BQ27" i="37"/>
  <c r="BR27" i="37"/>
  <c r="BS27" i="37"/>
  <c r="BT27" i="37"/>
  <c r="BV27" i="37"/>
  <c r="BV31" i="37" s="1"/>
  <c r="BW27" i="37"/>
  <c r="BX27" i="37"/>
  <c r="BY27" i="37"/>
  <c r="BZ27" i="37"/>
  <c r="CA27" i="37"/>
  <c r="CB27" i="37"/>
  <c r="CC27" i="37"/>
  <c r="CD27" i="37"/>
  <c r="CD31" i="37" s="1"/>
  <c r="CE27" i="37"/>
  <c r="AK28" i="37"/>
  <c r="AL28" i="37"/>
  <c r="AM28" i="37"/>
  <c r="AN28" i="37"/>
  <c r="AO28" i="37"/>
  <c r="AP28" i="37"/>
  <c r="AQ28" i="37"/>
  <c r="AR28" i="37"/>
  <c r="AS28" i="37"/>
  <c r="AT28" i="37"/>
  <c r="AX28" i="37"/>
  <c r="I139" i="37" s="1"/>
  <c r="AY28" i="37"/>
  <c r="AZ28" i="37"/>
  <c r="H139" i="37" s="1"/>
  <c r="BA28" i="37"/>
  <c r="BB28" i="37"/>
  <c r="J139" i="37" s="1"/>
  <c r="BC28" i="37"/>
  <c r="K139" i="37" s="1"/>
  <c r="BJ28" i="37"/>
  <c r="BK28" i="37"/>
  <c r="BL28" i="37"/>
  <c r="BM28" i="37"/>
  <c r="BN28" i="37"/>
  <c r="BO28" i="37"/>
  <c r="BP28" i="37"/>
  <c r="BP33" i="37" s="1"/>
  <c r="BQ28" i="37"/>
  <c r="BR28" i="37"/>
  <c r="BS28" i="37"/>
  <c r="BT28" i="37"/>
  <c r="BV28" i="37"/>
  <c r="BW28" i="37"/>
  <c r="BX28" i="37"/>
  <c r="BY28" i="37"/>
  <c r="BZ28" i="37"/>
  <c r="CA28" i="37"/>
  <c r="CB28" i="37"/>
  <c r="CC28" i="37"/>
  <c r="CD28" i="37"/>
  <c r="CE28" i="37"/>
  <c r="AK29" i="37"/>
  <c r="AL29" i="37"/>
  <c r="AM29" i="37"/>
  <c r="AN29" i="37"/>
  <c r="AO29" i="37"/>
  <c r="AP29" i="37"/>
  <c r="AQ29" i="37"/>
  <c r="AR29" i="37"/>
  <c r="AS29" i="37"/>
  <c r="AT29" i="37"/>
  <c r="AX29" i="37"/>
  <c r="I140" i="37" s="1"/>
  <c r="AZ29" i="37"/>
  <c r="H140" i="37" s="1"/>
  <c r="BA29" i="37"/>
  <c r="BC29" i="37"/>
  <c r="K140" i="37" s="1"/>
  <c r="BJ29" i="37"/>
  <c r="BK29" i="37"/>
  <c r="BL29" i="37"/>
  <c r="BM29" i="37"/>
  <c r="BN29" i="37"/>
  <c r="BO29" i="37"/>
  <c r="BP29" i="37"/>
  <c r="BQ29" i="37"/>
  <c r="BR29" i="37"/>
  <c r="BS29" i="37"/>
  <c r="BT29" i="37"/>
  <c r="BV29" i="37"/>
  <c r="BW29" i="37"/>
  <c r="BX29" i="37"/>
  <c r="BY29" i="37"/>
  <c r="BZ29" i="37"/>
  <c r="CA29" i="37"/>
  <c r="CB29" i="37"/>
  <c r="CC29" i="37"/>
  <c r="CD29" i="37"/>
  <c r="CE29" i="37"/>
  <c r="AK30" i="37"/>
  <c r="AL30" i="37"/>
  <c r="AM30" i="37"/>
  <c r="AN30" i="37"/>
  <c r="AO30" i="37"/>
  <c r="BB30" i="37" s="1"/>
  <c r="J141" i="37" s="1"/>
  <c r="AP30" i="37"/>
  <c r="AQ30" i="37"/>
  <c r="AR30" i="37"/>
  <c r="AS30" i="37"/>
  <c r="AT30" i="37"/>
  <c r="AX30" i="37"/>
  <c r="I141" i="37" s="1"/>
  <c r="AY30" i="37"/>
  <c r="AZ30" i="37"/>
  <c r="BC30" i="37"/>
  <c r="K141" i="37" s="1"/>
  <c r="BJ30" i="37"/>
  <c r="BK30" i="37"/>
  <c r="BL30" i="37"/>
  <c r="BM30" i="37"/>
  <c r="BN30" i="37"/>
  <c r="BN33" i="37" s="1"/>
  <c r="BO30" i="37"/>
  <c r="BP30" i="37"/>
  <c r="BQ30" i="37"/>
  <c r="BR30" i="37"/>
  <c r="BS30" i="37"/>
  <c r="BT30" i="37"/>
  <c r="BV30" i="37"/>
  <c r="BW30" i="37"/>
  <c r="BX30" i="37"/>
  <c r="BY30" i="37"/>
  <c r="BZ30" i="37"/>
  <c r="CA30" i="37"/>
  <c r="CB30" i="37"/>
  <c r="CC30" i="37"/>
  <c r="CD30" i="37"/>
  <c r="CE30" i="37"/>
  <c r="CE33" i="37" s="1"/>
  <c r="H31" i="37"/>
  <c r="I31" i="37"/>
  <c r="J31" i="37"/>
  <c r="K31" i="37"/>
  <c r="L31" i="37"/>
  <c r="M31" i="37"/>
  <c r="N31" i="37"/>
  <c r="O31" i="37"/>
  <c r="P31" i="37"/>
  <c r="Q31" i="37"/>
  <c r="R31" i="37"/>
  <c r="Y31" i="37"/>
  <c r="Z31" i="37"/>
  <c r="AA31" i="37"/>
  <c r="AB31" i="37"/>
  <c r="AC31" i="37"/>
  <c r="AD31" i="37"/>
  <c r="AE31" i="37"/>
  <c r="AF31" i="37"/>
  <c r="AG31" i="37"/>
  <c r="AH31" i="37"/>
  <c r="BJ31" i="37"/>
  <c r="CA31" i="37"/>
  <c r="H32" i="37"/>
  <c r="I32" i="37"/>
  <c r="J32" i="37"/>
  <c r="K32" i="37"/>
  <c r="L32" i="37"/>
  <c r="M32" i="37"/>
  <c r="N32" i="37"/>
  <c r="O32" i="37"/>
  <c r="P32" i="37"/>
  <c r="Q32" i="37"/>
  <c r="R32" i="37"/>
  <c r="Y32" i="37"/>
  <c r="Z32" i="37"/>
  <c r="AA32" i="37"/>
  <c r="AB32" i="37"/>
  <c r="AC32" i="37"/>
  <c r="AD32" i="37"/>
  <c r="AE32" i="37"/>
  <c r="AF32" i="37"/>
  <c r="AG32" i="37"/>
  <c r="AH32" i="37"/>
  <c r="BO32" i="37"/>
  <c r="BV32" i="37"/>
  <c r="H33" i="37"/>
  <c r="I33" i="37"/>
  <c r="J33" i="37"/>
  <c r="K33" i="37"/>
  <c r="L33" i="37"/>
  <c r="M33" i="37"/>
  <c r="N33" i="37"/>
  <c r="O33" i="37"/>
  <c r="P33" i="37"/>
  <c r="Q33" i="37"/>
  <c r="R33" i="37"/>
  <c r="Y33" i="37"/>
  <c r="Z33" i="37"/>
  <c r="AA33" i="37"/>
  <c r="AB33" i="37"/>
  <c r="AC33" i="37"/>
  <c r="AD33" i="37"/>
  <c r="AE33" i="37"/>
  <c r="AF33" i="37"/>
  <c r="AG33" i="37"/>
  <c r="AH33" i="37"/>
  <c r="BK33" i="37"/>
  <c r="BL33" i="37"/>
  <c r="BM33" i="37"/>
  <c r="BO33" i="37"/>
  <c r="BQ33" i="37"/>
  <c r="BR33" i="37"/>
  <c r="BT33" i="37"/>
  <c r="BW33" i="37"/>
  <c r="BZ33" i="37"/>
  <c r="CB33" i="37"/>
  <c r="CC33" i="37"/>
  <c r="H34" i="37"/>
  <c r="J34" i="37"/>
  <c r="K34" i="37"/>
  <c r="M34" i="37"/>
  <c r="O34" i="37"/>
  <c r="R34" i="37"/>
  <c r="Z34" i="37"/>
  <c r="AA34" i="37"/>
  <c r="AB34" i="37"/>
  <c r="AC34" i="37"/>
  <c r="AF34" i="37"/>
  <c r="AG34" i="37"/>
  <c r="BJ34" i="37"/>
  <c r="Q89" i="37" s="1"/>
  <c r="F83" i="37" s="1"/>
  <c r="BK34" i="37"/>
  <c r="Q90" i="37" s="1"/>
  <c r="G83" i="37" s="1"/>
  <c r="BL34" i="37"/>
  <c r="Q91" i="37" s="1"/>
  <c r="H83" i="37" s="1"/>
  <c r="BO34" i="37"/>
  <c r="Q94" i="37" s="1"/>
  <c r="K83" i="37" s="1"/>
  <c r="BQ34" i="37"/>
  <c r="Q96" i="37" s="1"/>
  <c r="BS34" i="37"/>
  <c r="Q98" i="37" s="1"/>
  <c r="BT34" i="37"/>
  <c r="Q99" i="37" s="1"/>
  <c r="BV34" i="37"/>
  <c r="P90" i="37" s="1"/>
  <c r="G84" i="37" s="1"/>
  <c r="BZ34" i="37"/>
  <c r="P94" i="37" s="1"/>
  <c r="K84" i="37" s="1"/>
  <c r="CA34" i="37"/>
  <c r="P95" i="37" s="1"/>
  <c r="CB34" i="37"/>
  <c r="P96" i="37" s="1"/>
  <c r="CC34" i="37"/>
  <c r="P97" i="37" s="1"/>
  <c r="CD34" i="37"/>
  <c r="P98" i="37" s="1"/>
  <c r="BJ35" i="37"/>
  <c r="S89" i="37" s="1"/>
  <c r="F77" i="37" s="1"/>
  <c r="BK35" i="37"/>
  <c r="S90" i="37" s="1"/>
  <c r="G77" i="37" s="1"/>
  <c r="BL35" i="37"/>
  <c r="S91" i="37" s="1"/>
  <c r="H77" i="37" s="1"/>
  <c r="BM35" i="37"/>
  <c r="S92" i="37" s="1"/>
  <c r="I77" i="37" s="1"/>
  <c r="BN35" i="37"/>
  <c r="S93" i="37" s="1"/>
  <c r="J77" i="37" s="1"/>
  <c r="BO35" i="37"/>
  <c r="S94" i="37" s="1"/>
  <c r="K77" i="37" s="1"/>
  <c r="BP35" i="37"/>
  <c r="S95" i="37" s="1"/>
  <c r="BQ35" i="37"/>
  <c r="S96" i="37" s="1"/>
  <c r="BR35" i="37"/>
  <c r="S97" i="37" s="1"/>
  <c r="BS35" i="37"/>
  <c r="S98" i="37" s="1"/>
  <c r="BT35" i="37"/>
  <c r="S99" i="37" s="1"/>
  <c r="BV35" i="37"/>
  <c r="R90" i="37" s="1"/>
  <c r="G78" i="37" s="1"/>
  <c r="BW35" i="37"/>
  <c r="R91" i="37" s="1"/>
  <c r="H78" i="37" s="1"/>
  <c r="BX35" i="37"/>
  <c r="R92" i="37" s="1"/>
  <c r="I78" i="37" s="1"/>
  <c r="BY35" i="37"/>
  <c r="R93" i="37" s="1"/>
  <c r="J78" i="37" s="1"/>
  <c r="BZ35" i="37"/>
  <c r="R94" i="37" s="1"/>
  <c r="K78" i="37" s="1"/>
  <c r="CA35" i="37"/>
  <c r="R95" i="37" s="1"/>
  <c r="CB35" i="37"/>
  <c r="R96" i="37" s="1"/>
  <c r="CC35" i="37"/>
  <c r="R97" i="37" s="1"/>
  <c r="CD35" i="37"/>
  <c r="R98" i="37" s="1"/>
  <c r="CE35" i="37"/>
  <c r="R99" i="37" s="1"/>
  <c r="BJ36" i="37"/>
  <c r="U89" i="37" s="1"/>
  <c r="F79" i="37" s="1"/>
  <c r="BK36" i="37"/>
  <c r="U90" i="37" s="1"/>
  <c r="G79" i="37" s="1"/>
  <c r="BL36" i="37"/>
  <c r="U91" i="37" s="1"/>
  <c r="H79" i="37" s="1"/>
  <c r="BM36" i="37"/>
  <c r="U92" i="37" s="1"/>
  <c r="I79" i="37" s="1"/>
  <c r="BN36" i="37"/>
  <c r="U93" i="37" s="1"/>
  <c r="J79" i="37" s="1"/>
  <c r="BO36" i="37"/>
  <c r="U94" i="37" s="1"/>
  <c r="K79" i="37" s="1"/>
  <c r="BP36" i="37"/>
  <c r="U95" i="37" s="1"/>
  <c r="BQ36" i="37"/>
  <c r="U96" i="37" s="1"/>
  <c r="BR36" i="37"/>
  <c r="U97" i="37" s="1"/>
  <c r="BS36" i="37"/>
  <c r="U98" i="37" s="1"/>
  <c r="BT36" i="37"/>
  <c r="U99" i="37" s="1"/>
  <c r="BV36" i="37"/>
  <c r="T90" i="37" s="1"/>
  <c r="G80" i="37" s="1"/>
  <c r="BW36" i="37"/>
  <c r="T91" i="37" s="1"/>
  <c r="H80" i="37" s="1"/>
  <c r="BX36" i="37"/>
  <c r="T92" i="37" s="1"/>
  <c r="I80" i="37" s="1"/>
  <c r="BY36" i="37"/>
  <c r="T93" i="37" s="1"/>
  <c r="J80" i="37" s="1"/>
  <c r="BZ36" i="37"/>
  <c r="T94" i="37" s="1"/>
  <c r="K80" i="37" s="1"/>
  <c r="CA36" i="37"/>
  <c r="T95" i="37" s="1"/>
  <c r="CB36" i="37"/>
  <c r="T96" i="37" s="1"/>
  <c r="CC36" i="37"/>
  <c r="T97" i="37" s="1"/>
  <c r="CD36" i="37"/>
  <c r="T98" i="37" s="1"/>
  <c r="CE36" i="37"/>
  <c r="T99" i="37" s="1"/>
  <c r="BJ37" i="37"/>
  <c r="W89" i="37" s="1"/>
  <c r="F81" i="37" s="1"/>
  <c r="BL37" i="37"/>
  <c r="W91" i="37" s="1"/>
  <c r="H81" i="37" s="1"/>
  <c r="BM37" i="37"/>
  <c r="W92" i="37" s="1"/>
  <c r="I81" i="37" s="1"/>
  <c r="BN37" i="37"/>
  <c r="W93" i="37" s="1"/>
  <c r="J81" i="37" s="1"/>
  <c r="BO37" i="37"/>
  <c r="W94" i="37" s="1"/>
  <c r="K81" i="37" s="1"/>
  <c r="BP37" i="37"/>
  <c r="W95" i="37" s="1"/>
  <c r="BQ37" i="37"/>
  <c r="W96" i="37" s="1"/>
  <c r="BR37" i="37"/>
  <c r="W97" i="37" s="1"/>
  <c r="BT37" i="37"/>
  <c r="W99" i="37" s="1"/>
  <c r="BV37" i="37"/>
  <c r="V90" i="37" s="1"/>
  <c r="G82" i="37" s="1"/>
  <c r="BW37" i="37"/>
  <c r="V91" i="37" s="1"/>
  <c r="H82" i="37" s="1"/>
  <c r="BX37" i="37"/>
  <c r="V92" i="37" s="1"/>
  <c r="I82" i="37" s="1"/>
  <c r="BY37" i="37"/>
  <c r="V93" i="37" s="1"/>
  <c r="J82" i="37" s="1"/>
  <c r="BZ37" i="37"/>
  <c r="V94" i="37" s="1"/>
  <c r="K82" i="37" s="1"/>
  <c r="CA37" i="37"/>
  <c r="V95" i="37" s="1"/>
  <c r="CC37" i="37"/>
  <c r="V97" i="37" s="1"/>
  <c r="CD37" i="37"/>
  <c r="V98" i="37" s="1"/>
  <c r="CE37" i="37"/>
  <c r="V99" i="37" s="1"/>
  <c r="I115" i="36"/>
  <c r="H118" i="36"/>
  <c r="B46" i="36"/>
  <c r="B47" i="36"/>
  <c r="B48" i="36"/>
  <c r="AK3" i="36"/>
  <c r="AL3" i="36"/>
  <c r="AM3" i="36"/>
  <c r="BB3" i="36" s="1"/>
  <c r="J114" i="36" s="1"/>
  <c r="AN3" i="36"/>
  <c r="AO3" i="36"/>
  <c r="AP3" i="36"/>
  <c r="AQ3" i="36"/>
  <c r="AR3" i="36"/>
  <c r="AS3" i="36"/>
  <c r="AT3" i="36"/>
  <c r="AX3" i="36"/>
  <c r="I114" i="36" s="1"/>
  <c r="AZ3" i="36"/>
  <c r="BA3" i="36" s="1"/>
  <c r="BC3" i="36"/>
  <c r="K114" i="36" s="1"/>
  <c r="BJ3" i="36"/>
  <c r="BK3" i="36"/>
  <c r="BL3" i="36"/>
  <c r="BM3" i="36"/>
  <c r="BN3" i="36"/>
  <c r="BO3" i="36"/>
  <c r="BP3" i="36"/>
  <c r="BQ3" i="36"/>
  <c r="BR3" i="36"/>
  <c r="BS3" i="36"/>
  <c r="BT3" i="36"/>
  <c r="BV3" i="36"/>
  <c r="BW3" i="36"/>
  <c r="BX3" i="36"/>
  <c r="BY3" i="36"/>
  <c r="BZ3" i="36"/>
  <c r="CA3" i="36"/>
  <c r="CB3" i="36"/>
  <c r="CC3" i="36"/>
  <c r="CD3" i="36"/>
  <c r="CE3" i="36"/>
  <c r="AK4" i="36"/>
  <c r="AL4" i="36"/>
  <c r="AM4" i="36"/>
  <c r="AN4" i="36"/>
  <c r="AO4" i="36"/>
  <c r="BB4" i="36" s="1"/>
  <c r="J115" i="36" s="1"/>
  <c r="AP4" i="36"/>
  <c r="AQ4" i="36"/>
  <c r="AR4" i="36"/>
  <c r="AS4" i="36"/>
  <c r="AT4" i="36"/>
  <c r="AX4" i="36"/>
  <c r="AY4" i="36"/>
  <c r="AZ4" i="36"/>
  <c r="H115" i="36" s="1"/>
  <c r="BA4" i="36"/>
  <c r="BC4" i="36"/>
  <c r="K115" i="36" s="1"/>
  <c r="BJ4" i="36"/>
  <c r="BK4" i="36"/>
  <c r="BL4" i="36"/>
  <c r="BM4" i="36"/>
  <c r="BN4" i="36"/>
  <c r="BO4" i="36"/>
  <c r="BP4" i="36"/>
  <c r="BQ4" i="36"/>
  <c r="BR4" i="36"/>
  <c r="BS4" i="36"/>
  <c r="BT4" i="36"/>
  <c r="BV4" i="36"/>
  <c r="BW4" i="36"/>
  <c r="BX4" i="36"/>
  <c r="BY4" i="36"/>
  <c r="BZ4" i="36"/>
  <c r="CA4" i="36"/>
  <c r="CB4" i="36"/>
  <c r="CC4" i="36"/>
  <c r="CD4" i="36"/>
  <c r="CE4" i="36"/>
  <c r="AK5" i="36"/>
  <c r="AL5" i="36"/>
  <c r="AM5" i="36"/>
  <c r="AN5" i="36"/>
  <c r="AO5" i="36"/>
  <c r="BB5" i="36" s="1"/>
  <c r="J116" i="36" s="1"/>
  <c r="AP5" i="36"/>
  <c r="AQ5" i="36"/>
  <c r="AR5" i="36"/>
  <c r="AS5" i="36"/>
  <c r="AT5" i="36"/>
  <c r="AX5" i="36"/>
  <c r="I116" i="36" s="1"/>
  <c r="AZ5" i="36"/>
  <c r="BA5" i="36" s="1"/>
  <c r="BC5" i="36"/>
  <c r="K116" i="36" s="1"/>
  <c r="BJ5" i="36"/>
  <c r="BK5" i="36"/>
  <c r="BL5" i="36"/>
  <c r="BM5" i="36"/>
  <c r="BN5" i="36"/>
  <c r="BO5" i="36"/>
  <c r="BP5" i="36"/>
  <c r="BQ5" i="36"/>
  <c r="BR5" i="36"/>
  <c r="BS5" i="36"/>
  <c r="BT5" i="36"/>
  <c r="BV5" i="36"/>
  <c r="BW5" i="36"/>
  <c r="BX5" i="36"/>
  <c r="BY5" i="36"/>
  <c r="BZ5" i="36"/>
  <c r="CA5" i="36"/>
  <c r="CB5" i="36"/>
  <c r="CC5" i="36"/>
  <c r="CD5" i="36"/>
  <c r="CE5" i="36"/>
  <c r="AK6" i="36"/>
  <c r="AL6" i="36"/>
  <c r="AM6" i="36"/>
  <c r="AN6" i="36"/>
  <c r="AO6" i="36"/>
  <c r="AP6" i="36"/>
  <c r="BB6" i="36" s="1"/>
  <c r="J117" i="36" s="1"/>
  <c r="AQ6" i="36"/>
  <c r="AR6" i="36"/>
  <c r="AS6" i="36"/>
  <c r="AT6" i="36"/>
  <c r="AX6" i="36"/>
  <c r="I117" i="36" s="1"/>
  <c r="AY6" i="36"/>
  <c r="AZ6" i="36"/>
  <c r="H117" i="36" s="1"/>
  <c r="BA6" i="36"/>
  <c r="BC6" i="36"/>
  <c r="K117" i="36" s="1"/>
  <c r="BJ6" i="36"/>
  <c r="BK6" i="36"/>
  <c r="BL6" i="36"/>
  <c r="BM6" i="36"/>
  <c r="BN6" i="36"/>
  <c r="BO6" i="36"/>
  <c r="BP6" i="36"/>
  <c r="BQ6" i="36"/>
  <c r="BR6" i="36"/>
  <c r="BS6" i="36"/>
  <c r="BT6" i="36"/>
  <c r="BV6" i="36"/>
  <c r="BW6" i="36"/>
  <c r="BX6" i="36"/>
  <c r="BY6" i="36"/>
  <c r="BZ6" i="36"/>
  <c r="CA6" i="36"/>
  <c r="CB6" i="36"/>
  <c r="CC6" i="36"/>
  <c r="CD6" i="36"/>
  <c r="CE6" i="36"/>
  <c r="AK7" i="36"/>
  <c r="AL7" i="36"/>
  <c r="AM7" i="36"/>
  <c r="AN7" i="36"/>
  <c r="AO7" i="36"/>
  <c r="AP7" i="36"/>
  <c r="AQ7" i="36"/>
  <c r="AR7" i="36"/>
  <c r="AS7" i="36"/>
  <c r="AT7" i="36"/>
  <c r="AX7" i="36"/>
  <c r="I118" i="36" s="1"/>
  <c r="AZ7" i="36"/>
  <c r="BA7" i="36"/>
  <c r="BB7" i="36"/>
  <c r="J118" i="36" s="1"/>
  <c r="BC7" i="36"/>
  <c r="K118" i="36" s="1"/>
  <c r="BJ7" i="36"/>
  <c r="BK7" i="36"/>
  <c r="BL7" i="36"/>
  <c r="BM7" i="36"/>
  <c r="BN7" i="36"/>
  <c r="BO7" i="36"/>
  <c r="BP7" i="36"/>
  <c r="BQ7" i="36"/>
  <c r="BR7" i="36"/>
  <c r="BS7" i="36"/>
  <c r="BT7" i="36"/>
  <c r="BV7" i="36"/>
  <c r="BW7" i="36"/>
  <c r="BX7" i="36"/>
  <c r="BY7" i="36"/>
  <c r="BZ7" i="36"/>
  <c r="CA7" i="36"/>
  <c r="CB7" i="36"/>
  <c r="CC7" i="36"/>
  <c r="CD7" i="36"/>
  <c r="CE7" i="36"/>
  <c r="AK8" i="36"/>
  <c r="AL8" i="36"/>
  <c r="AM8" i="36"/>
  <c r="AN8" i="36"/>
  <c r="AO8" i="36"/>
  <c r="BB8" i="36" s="1"/>
  <c r="J119" i="36" s="1"/>
  <c r="AP8" i="36"/>
  <c r="AQ8" i="36"/>
  <c r="AR8" i="36"/>
  <c r="AS8" i="36"/>
  <c r="AT8" i="36"/>
  <c r="AX8" i="36"/>
  <c r="I119" i="36" s="1"/>
  <c r="AY8" i="36"/>
  <c r="AZ8" i="36"/>
  <c r="H119" i="36" s="1"/>
  <c r="BA8" i="36"/>
  <c r="BC8" i="36"/>
  <c r="K119" i="36" s="1"/>
  <c r="BJ8" i="36"/>
  <c r="BK8" i="36"/>
  <c r="BL8" i="36"/>
  <c r="BM8" i="36"/>
  <c r="BN8" i="36"/>
  <c r="BO8" i="36"/>
  <c r="BP8" i="36"/>
  <c r="BQ8" i="36"/>
  <c r="BR8" i="36"/>
  <c r="BS8" i="36"/>
  <c r="BT8" i="36"/>
  <c r="BV8" i="36"/>
  <c r="BW8" i="36"/>
  <c r="BX8" i="36"/>
  <c r="BY8" i="36"/>
  <c r="BZ8" i="36"/>
  <c r="CA8" i="36"/>
  <c r="CB8" i="36"/>
  <c r="CC8" i="36"/>
  <c r="CD8" i="36"/>
  <c r="CE8" i="36"/>
  <c r="AK9" i="36"/>
  <c r="AL9" i="36"/>
  <c r="AM9" i="36"/>
  <c r="AN9" i="36"/>
  <c r="AO9" i="36"/>
  <c r="BB9" i="36" s="1"/>
  <c r="J120" i="36" s="1"/>
  <c r="AP9" i="36"/>
  <c r="AQ9" i="36"/>
  <c r="AR9" i="36"/>
  <c r="AS9" i="36"/>
  <c r="AT9" i="36"/>
  <c r="AX9" i="36"/>
  <c r="I120" i="36" s="1"/>
  <c r="AY9" i="36"/>
  <c r="AZ9" i="36"/>
  <c r="BA9" i="36" s="1"/>
  <c r="BC9" i="36"/>
  <c r="K120" i="36" s="1"/>
  <c r="BJ9" i="36"/>
  <c r="BK9" i="36"/>
  <c r="BL9" i="36"/>
  <c r="BM9" i="36"/>
  <c r="BN9" i="36"/>
  <c r="BO9" i="36"/>
  <c r="BP9" i="36"/>
  <c r="BQ9" i="36"/>
  <c r="BR9" i="36"/>
  <c r="BS9" i="36"/>
  <c r="BT9" i="36"/>
  <c r="BV9" i="36"/>
  <c r="BW9" i="36"/>
  <c r="BX9" i="36"/>
  <c r="BY9" i="36"/>
  <c r="BZ9" i="36"/>
  <c r="CA9" i="36"/>
  <c r="CB9" i="36"/>
  <c r="CC9" i="36"/>
  <c r="CD9" i="36"/>
  <c r="CE9" i="36"/>
  <c r="AK10" i="36"/>
  <c r="AL10" i="36"/>
  <c r="AM10" i="36"/>
  <c r="AN10" i="36"/>
  <c r="AO10" i="36"/>
  <c r="AP10" i="36"/>
  <c r="AQ10" i="36"/>
  <c r="AR10" i="36"/>
  <c r="BB10" i="36" s="1"/>
  <c r="J121" i="36" s="1"/>
  <c r="AS10" i="36"/>
  <c r="AT10" i="36"/>
  <c r="AX10" i="36"/>
  <c r="I121" i="36" s="1"/>
  <c r="AY10" i="36"/>
  <c r="AZ10" i="36"/>
  <c r="H121" i="36" s="1"/>
  <c r="BA10" i="36"/>
  <c r="BC10" i="36"/>
  <c r="K121" i="36" s="1"/>
  <c r="BJ10" i="36"/>
  <c r="BK10" i="36"/>
  <c r="BL10" i="36"/>
  <c r="BM10" i="36"/>
  <c r="BN10" i="36"/>
  <c r="BO10" i="36"/>
  <c r="BP10" i="36"/>
  <c r="BQ10" i="36"/>
  <c r="BR10" i="36"/>
  <c r="BS10" i="36"/>
  <c r="BT10" i="36"/>
  <c r="BV10" i="36"/>
  <c r="BW10" i="36"/>
  <c r="BX10" i="36"/>
  <c r="BY10" i="36"/>
  <c r="BZ10" i="36"/>
  <c r="CA10" i="36"/>
  <c r="CB10" i="36"/>
  <c r="CC10" i="36"/>
  <c r="CD10" i="36"/>
  <c r="CE10" i="36"/>
  <c r="AK11" i="36"/>
  <c r="AL11" i="36"/>
  <c r="AM11" i="36"/>
  <c r="BB11" i="36" s="1"/>
  <c r="J122" i="36" s="1"/>
  <c r="AN11" i="36"/>
  <c r="AO11" i="36"/>
  <c r="AP11" i="36"/>
  <c r="AQ11" i="36"/>
  <c r="AR11" i="36"/>
  <c r="AS11" i="36"/>
  <c r="AT11" i="36"/>
  <c r="AX11" i="36"/>
  <c r="I122" i="36" s="1"/>
  <c r="AZ11" i="36"/>
  <c r="BA11" i="36" s="1"/>
  <c r="BC11" i="36"/>
  <c r="K122" i="36" s="1"/>
  <c r="BJ11" i="36"/>
  <c r="BK11" i="36"/>
  <c r="BL11" i="36"/>
  <c r="BM11" i="36"/>
  <c r="BN11" i="36"/>
  <c r="BO11" i="36"/>
  <c r="BP11" i="36"/>
  <c r="BQ11" i="36"/>
  <c r="BR11" i="36"/>
  <c r="BS11" i="36"/>
  <c r="BT11" i="36"/>
  <c r="BV11" i="36"/>
  <c r="BW11" i="36"/>
  <c r="BX11" i="36"/>
  <c r="BY11" i="36"/>
  <c r="BZ11" i="36"/>
  <c r="CA11" i="36"/>
  <c r="CB11" i="36"/>
  <c r="CC11" i="36"/>
  <c r="CD11" i="36"/>
  <c r="CE11" i="36"/>
  <c r="AK12" i="36"/>
  <c r="AL12" i="36"/>
  <c r="AM12" i="36"/>
  <c r="AN12" i="36"/>
  <c r="AO12" i="36"/>
  <c r="BB12" i="36" s="1"/>
  <c r="J123" i="36" s="1"/>
  <c r="AP12" i="36"/>
  <c r="AQ12" i="36"/>
  <c r="AR12" i="36"/>
  <c r="AS12" i="36"/>
  <c r="AT12" i="36"/>
  <c r="AX12" i="36"/>
  <c r="I123" i="36" s="1"/>
  <c r="AY12" i="36"/>
  <c r="AZ12" i="36"/>
  <c r="H123" i="36" s="1"/>
  <c r="BA12" i="36"/>
  <c r="BC12" i="36"/>
  <c r="K123" i="36" s="1"/>
  <c r="BJ12" i="36"/>
  <c r="BK12" i="36"/>
  <c r="BL12" i="36"/>
  <c r="BM12" i="36"/>
  <c r="BN12" i="36"/>
  <c r="BO12" i="36"/>
  <c r="BP12" i="36"/>
  <c r="BQ12" i="36"/>
  <c r="BR12" i="36"/>
  <c r="BS12" i="36"/>
  <c r="BT12" i="36"/>
  <c r="BV12" i="36"/>
  <c r="BW12" i="36"/>
  <c r="BX12" i="36"/>
  <c r="BY12" i="36"/>
  <c r="BZ12" i="36"/>
  <c r="CA12" i="36"/>
  <c r="CB12" i="36"/>
  <c r="CC12" i="36"/>
  <c r="CD12" i="36"/>
  <c r="CE12" i="36"/>
  <c r="AK13" i="36"/>
  <c r="AL13" i="36"/>
  <c r="AM13" i="36"/>
  <c r="AN13" i="36"/>
  <c r="AO13" i="36"/>
  <c r="BB13" i="36" s="1"/>
  <c r="J124" i="36" s="1"/>
  <c r="AP13" i="36"/>
  <c r="AQ13" i="36"/>
  <c r="AR13" i="36"/>
  <c r="AS13" i="36"/>
  <c r="AT13" i="36"/>
  <c r="AX13" i="36"/>
  <c r="I124" i="36" s="1"/>
  <c r="AZ13" i="36"/>
  <c r="BA13" i="36" s="1"/>
  <c r="BC13" i="36"/>
  <c r="K124" i="36" s="1"/>
  <c r="BJ13" i="36"/>
  <c r="BK13" i="36"/>
  <c r="BL13" i="36"/>
  <c r="BM13" i="36"/>
  <c r="BN13" i="36"/>
  <c r="BO13" i="36"/>
  <c r="BP13" i="36"/>
  <c r="BQ13" i="36"/>
  <c r="BR13" i="36"/>
  <c r="BS13" i="36"/>
  <c r="BT13" i="36"/>
  <c r="BV13" i="36"/>
  <c r="BW13" i="36"/>
  <c r="BX13" i="36"/>
  <c r="BY13" i="36"/>
  <c r="BZ13" i="36"/>
  <c r="CA13" i="36"/>
  <c r="CB13" i="36"/>
  <c r="CC13" i="36"/>
  <c r="CD13" i="36"/>
  <c r="CE13" i="36"/>
  <c r="AK14" i="36"/>
  <c r="AL14" i="36"/>
  <c r="AM14" i="36"/>
  <c r="AN14" i="36"/>
  <c r="AO14" i="36"/>
  <c r="AP14" i="36"/>
  <c r="BB14" i="36" s="1"/>
  <c r="J125" i="36" s="1"/>
  <c r="AQ14" i="36"/>
  <c r="AR14" i="36"/>
  <c r="AS14" i="36"/>
  <c r="AT14" i="36"/>
  <c r="AX14" i="36"/>
  <c r="I125" i="36" s="1"/>
  <c r="AY14" i="36"/>
  <c r="AZ14" i="36"/>
  <c r="H125" i="36" s="1"/>
  <c r="BA14" i="36"/>
  <c r="BC14" i="36"/>
  <c r="K125" i="36" s="1"/>
  <c r="BJ14" i="36"/>
  <c r="BK14" i="36"/>
  <c r="BL14" i="36"/>
  <c r="BM14" i="36"/>
  <c r="BN14" i="36"/>
  <c r="BO14" i="36"/>
  <c r="BP14" i="36"/>
  <c r="BQ14" i="36"/>
  <c r="BR14" i="36"/>
  <c r="BS14" i="36"/>
  <c r="BT14" i="36"/>
  <c r="BV14" i="36"/>
  <c r="BW14" i="36"/>
  <c r="BX14" i="36"/>
  <c r="BY14" i="36"/>
  <c r="BZ14" i="36"/>
  <c r="CA14" i="36"/>
  <c r="CB14" i="36"/>
  <c r="CC14" i="36"/>
  <c r="CD14" i="36"/>
  <c r="CE14" i="36"/>
  <c r="AK15" i="36"/>
  <c r="AL15" i="36"/>
  <c r="AM15" i="36"/>
  <c r="AN15" i="36"/>
  <c r="AO15" i="36"/>
  <c r="AP15" i="36"/>
  <c r="AQ15" i="36"/>
  <c r="AR15" i="36"/>
  <c r="AS15" i="36"/>
  <c r="AT15" i="36"/>
  <c r="AX15" i="36"/>
  <c r="I126" i="36" s="1"/>
  <c r="AZ15" i="36"/>
  <c r="H126" i="36" s="1"/>
  <c r="BA15" i="36"/>
  <c r="BB15" i="36"/>
  <c r="J126" i="36" s="1"/>
  <c r="BC15" i="36"/>
  <c r="K126" i="36" s="1"/>
  <c r="BJ15" i="36"/>
  <c r="BK15" i="36"/>
  <c r="BL15" i="36"/>
  <c r="BM15" i="36"/>
  <c r="BN15" i="36"/>
  <c r="BO15" i="36"/>
  <c r="BP15" i="36"/>
  <c r="BQ15" i="36"/>
  <c r="BR15" i="36"/>
  <c r="BS15" i="36"/>
  <c r="BT15" i="36"/>
  <c r="BV15" i="36"/>
  <c r="BW15" i="36"/>
  <c r="BX15" i="36"/>
  <c r="BY15" i="36"/>
  <c r="BZ15" i="36"/>
  <c r="CA15" i="36"/>
  <c r="CB15" i="36"/>
  <c r="CC15" i="36"/>
  <c r="CD15" i="36"/>
  <c r="CE15" i="36"/>
  <c r="AK16" i="36"/>
  <c r="AL16" i="36"/>
  <c r="AM16" i="36"/>
  <c r="AN16" i="36"/>
  <c r="AO16" i="36"/>
  <c r="BB16" i="36" s="1"/>
  <c r="J127" i="36" s="1"/>
  <c r="AP16" i="36"/>
  <c r="AQ16" i="36"/>
  <c r="AR16" i="36"/>
  <c r="AS16" i="36"/>
  <c r="AT16" i="36"/>
  <c r="AX16" i="36"/>
  <c r="I127" i="36" s="1"/>
  <c r="AY16" i="36"/>
  <c r="AZ16" i="36"/>
  <c r="H127" i="36" s="1"/>
  <c r="BA16" i="36"/>
  <c r="BC16" i="36"/>
  <c r="K127" i="36" s="1"/>
  <c r="BJ16" i="36"/>
  <c r="BK16" i="36"/>
  <c r="BL16" i="36"/>
  <c r="BM16" i="36"/>
  <c r="BN16" i="36"/>
  <c r="BO16" i="36"/>
  <c r="BP16" i="36"/>
  <c r="BQ16" i="36"/>
  <c r="BR16" i="36"/>
  <c r="BS16" i="36"/>
  <c r="BT16" i="36"/>
  <c r="BV16" i="36"/>
  <c r="BW16" i="36"/>
  <c r="BX16" i="36"/>
  <c r="BY16" i="36"/>
  <c r="BZ16" i="36"/>
  <c r="CA16" i="36"/>
  <c r="CB16" i="36"/>
  <c r="CC16" i="36"/>
  <c r="CD16" i="36"/>
  <c r="CE16" i="36"/>
  <c r="AK17" i="36"/>
  <c r="AL17" i="36"/>
  <c r="AM17" i="36"/>
  <c r="AN17" i="36"/>
  <c r="AO17" i="36"/>
  <c r="BB17" i="36" s="1"/>
  <c r="J128" i="36" s="1"/>
  <c r="AP17" i="36"/>
  <c r="AQ17" i="36"/>
  <c r="AR17" i="36"/>
  <c r="AS17" i="36"/>
  <c r="AT17" i="36"/>
  <c r="AX17" i="36"/>
  <c r="I128" i="36" s="1"/>
  <c r="AY17" i="36"/>
  <c r="AZ17" i="36"/>
  <c r="BA17" i="36" s="1"/>
  <c r="BC17" i="36"/>
  <c r="K128" i="36" s="1"/>
  <c r="BJ17" i="36"/>
  <c r="BK17" i="36"/>
  <c r="BL17" i="36"/>
  <c r="BM17" i="36"/>
  <c r="BN17" i="36"/>
  <c r="BN31" i="36" s="1"/>
  <c r="BO17" i="36"/>
  <c r="BP17" i="36"/>
  <c r="BQ17" i="36"/>
  <c r="BR17" i="36"/>
  <c r="BS17" i="36"/>
  <c r="BT17" i="36"/>
  <c r="BV17" i="36"/>
  <c r="BW17" i="36"/>
  <c r="BW31" i="36" s="1"/>
  <c r="BX17" i="36"/>
  <c r="BY17" i="36"/>
  <c r="BZ17" i="36"/>
  <c r="CA17" i="36"/>
  <c r="CB17" i="36"/>
  <c r="CC17" i="36"/>
  <c r="CD17" i="36"/>
  <c r="CE17" i="36"/>
  <c r="AK18" i="36"/>
  <c r="AL18" i="36"/>
  <c r="AM18" i="36"/>
  <c r="AN18" i="36"/>
  <c r="AO18" i="36"/>
  <c r="AP18" i="36"/>
  <c r="AQ18" i="36"/>
  <c r="AR18" i="36"/>
  <c r="BB18" i="36" s="1"/>
  <c r="J129" i="36" s="1"/>
  <c r="AS18" i="36"/>
  <c r="AT18" i="36"/>
  <c r="AX18" i="36"/>
  <c r="I129" i="36" s="1"/>
  <c r="AY18" i="36"/>
  <c r="AZ18" i="36"/>
  <c r="H129" i="36" s="1"/>
  <c r="BA18" i="36"/>
  <c r="BC18" i="36"/>
  <c r="K129" i="36" s="1"/>
  <c r="BJ18" i="36"/>
  <c r="BK18" i="36"/>
  <c r="BL18" i="36"/>
  <c r="BM18" i="36"/>
  <c r="BN18" i="36"/>
  <c r="BO18" i="36"/>
  <c r="BP18" i="36"/>
  <c r="BQ18" i="36"/>
  <c r="BR18" i="36"/>
  <c r="BS18" i="36"/>
  <c r="BT18" i="36"/>
  <c r="BV18" i="36"/>
  <c r="BW18" i="36"/>
  <c r="BX18" i="36"/>
  <c r="BY18" i="36"/>
  <c r="BZ18" i="36"/>
  <c r="CA18" i="36"/>
  <c r="CB18" i="36"/>
  <c r="CC18" i="36"/>
  <c r="CD18" i="36"/>
  <c r="CE18" i="36"/>
  <c r="AK19" i="36"/>
  <c r="AL19" i="36"/>
  <c r="AM19" i="36"/>
  <c r="BB19" i="36" s="1"/>
  <c r="J130" i="36" s="1"/>
  <c r="AN19" i="36"/>
  <c r="AO19" i="36"/>
  <c r="AP19" i="36"/>
  <c r="AQ19" i="36"/>
  <c r="AR19" i="36"/>
  <c r="AS19" i="36"/>
  <c r="AT19" i="36"/>
  <c r="AX19" i="36"/>
  <c r="I130" i="36" s="1"/>
  <c r="AZ19" i="36"/>
  <c r="BA19" i="36" s="1"/>
  <c r="BC19" i="36"/>
  <c r="K130" i="36" s="1"/>
  <c r="BJ19" i="36"/>
  <c r="BK19" i="36"/>
  <c r="BL19" i="36"/>
  <c r="BM19" i="36"/>
  <c r="BN19" i="36"/>
  <c r="BO19" i="36"/>
  <c r="BP19" i="36"/>
  <c r="BQ19" i="36"/>
  <c r="BR19" i="36"/>
  <c r="BS19" i="36"/>
  <c r="BT19" i="36"/>
  <c r="BV19" i="36"/>
  <c r="BW19" i="36"/>
  <c r="BX19" i="36"/>
  <c r="BY19" i="36"/>
  <c r="BZ19" i="36"/>
  <c r="CA19" i="36"/>
  <c r="CB19" i="36"/>
  <c r="CC19" i="36"/>
  <c r="CD19" i="36"/>
  <c r="CE19" i="36"/>
  <c r="AK20" i="36"/>
  <c r="AL20" i="36"/>
  <c r="AM20" i="36"/>
  <c r="AN20" i="36"/>
  <c r="AO20" i="36"/>
  <c r="BB20" i="36" s="1"/>
  <c r="J131" i="36" s="1"/>
  <c r="AP20" i="36"/>
  <c r="AQ20" i="36"/>
  <c r="AR20" i="36"/>
  <c r="AS20" i="36"/>
  <c r="AT20" i="36"/>
  <c r="AX20" i="36"/>
  <c r="I131" i="36" s="1"/>
  <c r="AY20" i="36"/>
  <c r="AZ20" i="36"/>
  <c r="H131" i="36" s="1"/>
  <c r="BA20" i="36"/>
  <c r="BC20" i="36"/>
  <c r="K131" i="36" s="1"/>
  <c r="BJ20" i="36"/>
  <c r="BK20" i="36"/>
  <c r="BL20" i="36"/>
  <c r="BM20" i="36"/>
  <c r="BN20" i="36"/>
  <c r="BO20" i="36"/>
  <c r="BP20" i="36"/>
  <c r="BQ20" i="36"/>
  <c r="BR20" i="36"/>
  <c r="BS20" i="36"/>
  <c r="BT20" i="36"/>
  <c r="BV20" i="36"/>
  <c r="BW20" i="36"/>
  <c r="BX20" i="36"/>
  <c r="BY20" i="36"/>
  <c r="BZ20" i="36"/>
  <c r="CA20" i="36"/>
  <c r="CB20" i="36"/>
  <c r="CC20" i="36"/>
  <c r="CD20" i="36"/>
  <c r="CE20" i="36"/>
  <c r="AK21" i="36"/>
  <c r="AL21" i="36"/>
  <c r="AM21" i="36"/>
  <c r="AN21" i="36"/>
  <c r="AO21" i="36"/>
  <c r="BB21" i="36" s="1"/>
  <c r="J132" i="36" s="1"/>
  <c r="AP21" i="36"/>
  <c r="AQ21" i="36"/>
  <c r="AR21" i="36"/>
  <c r="AS21" i="36"/>
  <c r="AT21" i="36"/>
  <c r="AX21" i="36"/>
  <c r="I132" i="36" s="1"/>
  <c r="AZ21" i="36"/>
  <c r="BA21" i="36" s="1"/>
  <c r="BC21" i="36"/>
  <c r="K132" i="36" s="1"/>
  <c r="BJ21" i="36"/>
  <c r="BJ33" i="36" s="1"/>
  <c r="BK21" i="36"/>
  <c r="BL21" i="36"/>
  <c r="BM21" i="36"/>
  <c r="BN21" i="36"/>
  <c r="BO21" i="36"/>
  <c r="BP21" i="36"/>
  <c r="BQ21" i="36"/>
  <c r="BR21" i="36"/>
  <c r="BR33" i="36" s="1"/>
  <c r="BS21" i="36"/>
  <c r="BT21" i="36"/>
  <c r="BV21" i="36"/>
  <c r="BW21" i="36"/>
  <c r="BX21" i="36"/>
  <c r="BY21" i="36"/>
  <c r="BZ21" i="36"/>
  <c r="CA21" i="36"/>
  <c r="CA33" i="36" s="1"/>
  <c r="CB21" i="36"/>
  <c r="CC21" i="36"/>
  <c r="CD21" i="36"/>
  <c r="CE21" i="36"/>
  <c r="AK22" i="36"/>
  <c r="AL22" i="36"/>
  <c r="AM22" i="36"/>
  <c r="AN22" i="36"/>
  <c r="AO22" i="36"/>
  <c r="AP22" i="36"/>
  <c r="BB22" i="36" s="1"/>
  <c r="J133" i="36" s="1"/>
  <c r="AQ22" i="36"/>
  <c r="AR22" i="36"/>
  <c r="AS22" i="36"/>
  <c r="AT22" i="36"/>
  <c r="AX22" i="36"/>
  <c r="I133" i="36" s="1"/>
  <c r="AY22" i="36"/>
  <c r="AZ22" i="36"/>
  <c r="H133" i="36" s="1"/>
  <c r="BA22" i="36"/>
  <c r="BC22" i="36"/>
  <c r="K133" i="36" s="1"/>
  <c r="BJ22" i="36"/>
  <c r="BK22" i="36"/>
  <c r="BL22" i="36"/>
  <c r="BM22" i="36"/>
  <c r="BN22" i="36"/>
  <c r="BO22" i="36"/>
  <c r="BP22" i="36"/>
  <c r="BQ22" i="36"/>
  <c r="BR22" i="36"/>
  <c r="BS22" i="36"/>
  <c r="BT22" i="36"/>
  <c r="BV22" i="36"/>
  <c r="BW22" i="36"/>
  <c r="BX22" i="36"/>
  <c r="BY22" i="36"/>
  <c r="BZ22" i="36"/>
  <c r="CA22" i="36"/>
  <c r="CB22" i="36"/>
  <c r="CC22" i="36"/>
  <c r="CD22" i="36"/>
  <c r="CE22" i="36"/>
  <c r="AK23" i="36"/>
  <c r="AL23" i="36"/>
  <c r="AM23" i="36"/>
  <c r="AN23" i="36"/>
  <c r="AO23" i="36"/>
  <c r="AP23" i="36"/>
  <c r="AQ23" i="36"/>
  <c r="AR23" i="36"/>
  <c r="AS23" i="36"/>
  <c r="AT23" i="36"/>
  <c r="AX23" i="36"/>
  <c r="I134" i="36" s="1"/>
  <c r="AZ23" i="36"/>
  <c r="H134" i="36" s="1"/>
  <c r="BA23" i="36"/>
  <c r="BB23" i="36"/>
  <c r="J134" i="36" s="1"/>
  <c r="BC23" i="36"/>
  <c r="K134" i="36" s="1"/>
  <c r="BJ23" i="36"/>
  <c r="BK23" i="36"/>
  <c r="BL23" i="36"/>
  <c r="BM23" i="36"/>
  <c r="BN23" i="36"/>
  <c r="BO23" i="36"/>
  <c r="BP23" i="36"/>
  <c r="BP31" i="36" s="1"/>
  <c r="BQ23" i="36"/>
  <c r="BR23" i="36"/>
  <c r="BS23" i="36"/>
  <c r="BT23" i="36"/>
  <c r="BV23" i="36"/>
  <c r="BW23" i="36"/>
  <c r="BX23" i="36"/>
  <c r="BY23" i="36"/>
  <c r="BY31" i="36" s="1"/>
  <c r="BZ23" i="36"/>
  <c r="CA23" i="36"/>
  <c r="CB23" i="36"/>
  <c r="CC23" i="36"/>
  <c r="CD23" i="36"/>
  <c r="CE23" i="36"/>
  <c r="AK24" i="36"/>
  <c r="AL24" i="36"/>
  <c r="AM24" i="36"/>
  <c r="AN24" i="36"/>
  <c r="AO24" i="36"/>
  <c r="BB24" i="36" s="1"/>
  <c r="J135" i="36" s="1"/>
  <c r="AP24" i="36"/>
  <c r="AQ24" i="36"/>
  <c r="AR24" i="36"/>
  <c r="AS24" i="36"/>
  <c r="AT24" i="36"/>
  <c r="AX24" i="36"/>
  <c r="I135" i="36" s="1"/>
  <c r="AY24" i="36"/>
  <c r="AZ24" i="36"/>
  <c r="H135" i="36" s="1"/>
  <c r="BA24" i="36"/>
  <c r="BC24" i="36"/>
  <c r="K135" i="36" s="1"/>
  <c r="BJ24" i="36"/>
  <c r="BK24" i="36"/>
  <c r="BL24" i="36"/>
  <c r="BM24" i="36"/>
  <c r="BN24" i="36"/>
  <c r="BO24" i="36"/>
  <c r="BP24" i="36"/>
  <c r="BQ24" i="36"/>
  <c r="BR24" i="36"/>
  <c r="BS24" i="36"/>
  <c r="BT24" i="36"/>
  <c r="BV24" i="36"/>
  <c r="BW24" i="36"/>
  <c r="BX24" i="36"/>
  <c r="BY24" i="36"/>
  <c r="BZ24" i="36"/>
  <c r="CA24" i="36"/>
  <c r="CB24" i="36"/>
  <c r="CC24" i="36"/>
  <c r="CD24" i="36"/>
  <c r="CE24" i="36"/>
  <c r="AK25" i="36"/>
  <c r="AL25" i="36"/>
  <c r="AM25" i="36"/>
  <c r="AN25" i="36"/>
  <c r="AO25" i="36"/>
  <c r="BB25" i="36" s="1"/>
  <c r="J136" i="36" s="1"/>
  <c r="AP25" i="36"/>
  <c r="AQ25" i="36"/>
  <c r="AR25" i="36"/>
  <c r="AS25" i="36"/>
  <c r="AT25" i="36"/>
  <c r="AX25" i="36"/>
  <c r="I136" i="36" s="1"/>
  <c r="AY25" i="36"/>
  <c r="AZ25" i="36"/>
  <c r="BC25" i="36"/>
  <c r="K136" i="36" s="1"/>
  <c r="BJ25" i="36"/>
  <c r="BK25" i="36"/>
  <c r="BL25" i="36"/>
  <c r="BM25" i="36"/>
  <c r="BN25" i="36"/>
  <c r="BO25" i="36"/>
  <c r="BP25" i="36"/>
  <c r="BQ25" i="36"/>
  <c r="BR25" i="36"/>
  <c r="BS25" i="36"/>
  <c r="BT25" i="36"/>
  <c r="BV25" i="36"/>
  <c r="BW25" i="36"/>
  <c r="BX25" i="36"/>
  <c r="BY25" i="36"/>
  <c r="BZ25" i="36"/>
  <c r="CA25" i="36"/>
  <c r="CB25" i="36"/>
  <c r="CC25" i="36"/>
  <c r="CD25" i="36"/>
  <c r="CE25" i="36"/>
  <c r="AK26" i="36"/>
  <c r="AL26" i="36"/>
  <c r="AM26" i="36"/>
  <c r="AN26" i="36"/>
  <c r="AO26" i="36"/>
  <c r="AP26" i="36"/>
  <c r="AQ26" i="36"/>
  <c r="AR26" i="36"/>
  <c r="BB26" i="36" s="1"/>
  <c r="J137" i="36" s="1"/>
  <c r="AS26" i="36"/>
  <c r="AT26" i="36"/>
  <c r="AX26" i="36"/>
  <c r="I137" i="36" s="1"/>
  <c r="AY26" i="36"/>
  <c r="AZ26" i="36"/>
  <c r="H137" i="36" s="1"/>
  <c r="BA26" i="36"/>
  <c r="BC26" i="36"/>
  <c r="K137" i="36" s="1"/>
  <c r="BJ26" i="36"/>
  <c r="BK26" i="36"/>
  <c r="BL26" i="36"/>
  <c r="BM26" i="36"/>
  <c r="K34" i="36" s="1"/>
  <c r="BN26" i="36"/>
  <c r="BO26" i="36"/>
  <c r="BP26" i="36"/>
  <c r="BQ26" i="36"/>
  <c r="BR26" i="36"/>
  <c r="BS26" i="36"/>
  <c r="BT26" i="36"/>
  <c r="BV26" i="36"/>
  <c r="Y34" i="36" s="1"/>
  <c r="BW26" i="36"/>
  <c r="BX26" i="36"/>
  <c r="BY26" i="36"/>
  <c r="BZ26" i="36"/>
  <c r="CA26" i="36"/>
  <c r="CB26" i="36"/>
  <c r="CC26" i="36"/>
  <c r="CD26" i="36"/>
  <c r="AG34" i="36" s="1"/>
  <c r="CE26" i="36"/>
  <c r="AK27" i="36"/>
  <c r="AL27" i="36"/>
  <c r="AM27" i="36"/>
  <c r="BB27" i="36" s="1"/>
  <c r="J138" i="36" s="1"/>
  <c r="AN27" i="36"/>
  <c r="AO27" i="36"/>
  <c r="AP27" i="36"/>
  <c r="AQ27" i="36"/>
  <c r="AR27" i="36"/>
  <c r="AS27" i="36"/>
  <c r="AT27" i="36"/>
  <c r="AX27" i="36"/>
  <c r="AZ27" i="36"/>
  <c r="BA27" i="36" s="1"/>
  <c r="BC27" i="36"/>
  <c r="K138" i="36" s="1"/>
  <c r="BJ27" i="36"/>
  <c r="BK27" i="36"/>
  <c r="BL27" i="36"/>
  <c r="BL31" i="36" s="1"/>
  <c r="BM27" i="36"/>
  <c r="BN27" i="36"/>
  <c r="BO27" i="36"/>
  <c r="BP27" i="36"/>
  <c r="BP34" i="36" s="1"/>
  <c r="Q95" i="36" s="1"/>
  <c r="BQ27" i="36"/>
  <c r="BR27" i="36"/>
  <c r="BS27" i="36"/>
  <c r="BT27" i="36"/>
  <c r="BT31" i="36" s="1"/>
  <c r="BV27" i="36"/>
  <c r="BW27" i="36"/>
  <c r="BX27" i="36"/>
  <c r="BY27" i="36"/>
  <c r="BY34" i="36" s="1"/>
  <c r="P93" i="36" s="1"/>
  <c r="J84" i="36" s="1"/>
  <c r="BZ27" i="36"/>
  <c r="CA27" i="36"/>
  <c r="CB27" i="36"/>
  <c r="CC27" i="36"/>
  <c r="CC31" i="36" s="1"/>
  <c r="CD27" i="36"/>
  <c r="CE27" i="36"/>
  <c r="AK28" i="36"/>
  <c r="AL28" i="36"/>
  <c r="AM28" i="36"/>
  <c r="AN28" i="36"/>
  <c r="AO28" i="36"/>
  <c r="AP28" i="36"/>
  <c r="AQ28" i="36"/>
  <c r="AR28" i="36"/>
  <c r="AS28" i="36"/>
  <c r="AT28" i="36"/>
  <c r="AX28" i="36"/>
  <c r="I139" i="36" s="1"/>
  <c r="AY28" i="36"/>
  <c r="AZ28" i="36"/>
  <c r="H139" i="36" s="1"/>
  <c r="BA28" i="36"/>
  <c r="BC28" i="36"/>
  <c r="K139" i="36" s="1"/>
  <c r="BJ28" i="36"/>
  <c r="BK28" i="36"/>
  <c r="BL28" i="36"/>
  <c r="BM28" i="36"/>
  <c r="BN28" i="36"/>
  <c r="BO28" i="36"/>
  <c r="BO32" i="36" s="1"/>
  <c r="BP28" i="36"/>
  <c r="BQ28" i="36"/>
  <c r="BR28" i="36"/>
  <c r="BS28" i="36"/>
  <c r="BT28" i="36"/>
  <c r="BV28" i="36"/>
  <c r="BW28" i="36"/>
  <c r="BX28" i="36"/>
  <c r="BX33" i="36" s="1"/>
  <c r="BY28" i="36"/>
  <c r="BZ28" i="36"/>
  <c r="CA28" i="36"/>
  <c r="CB28" i="36"/>
  <c r="CC28" i="36"/>
  <c r="CD28" i="36"/>
  <c r="CE28" i="36"/>
  <c r="AK29" i="36"/>
  <c r="AL29" i="36"/>
  <c r="AM29" i="36"/>
  <c r="AN29" i="36"/>
  <c r="AO29" i="36"/>
  <c r="AP29" i="36"/>
  <c r="AQ29" i="36"/>
  <c r="AR29" i="36"/>
  <c r="AS29" i="36"/>
  <c r="AT29" i="36"/>
  <c r="AX29" i="36"/>
  <c r="I140" i="36" s="1"/>
  <c r="AZ29" i="36"/>
  <c r="BA29" i="36" s="1"/>
  <c r="BC29" i="36"/>
  <c r="K140" i="36" s="1"/>
  <c r="BJ29" i="36"/>
  <c r="BK29" i="36"/>
  <c r="BL29" i="36"/>
  <c r="BM29" i="36"/>
  <c r="BN29" i="36"/>
  <c r="BO29" i="36"/>
  <c r="BP29" i="36"/>
  <c r="BQ29" i="36"/>
  <c r="BR29" i="36"/>
  <c r="BS29" i="36"/>
  <c r="BT29" i="36"/>
  <c r="BV29" i="36"/>
  <c r="BW29" i="36"/>
  <c r="BX29" i="36"/>
  <c r="BY29" i="36"/>
  <c r="BZ29" i="36"/>
  <c r="CA29" i="36"/>
  <c r="CB29" i="36"/>
  <c r="CC29" i="36"/>
  <c r="CD29" i="36"/>
  <c r="CE29" i="36"/>
  <c r="CE32" i="36" s="1"/>
  <c r="AK30" i="36"/>
  <c r="AL30" i="36"/>
  <c r="AM30" i="36"/>
  <c r="AN30" i="36"/>
  <c r="AO30" i="36"/>
  <c r="AP30" i="36"/>
  <c r="AQ30" i="36"/>
  <c r="AR30" i="36"/>
  <c r="AS30" i="36"/>
  <c r="AT30" i="36"/>
  <c r="AX30" i="36"/>
  <c r="I141" i="36" s="1"/>
  <c r="AY30" i="36"/>
  <c r="AZ30" i="36"/>
  <c r="H141" i="36" s="1"/>
  <c r="BA30" i="36"/>
  <c r="BC30" i="36"/>
  <c r="K141" i="36" s="1"/>
  <c r="BJ30" i="36"/>
  <c r="BK30" i="36"/>
  <c r="BL30" i="36"/>
  <c r="BM30" i="36"/>
  <c r="BM32" i="36" s="1"/>
  <c r="BN30" i="36"/>
  <c r="BO30" i="36"/>
  <c r="BP30" i="36"/>
  <c r="BQ30" i="36"/>
  <c r="BQ32" i="36" s="1"/>
  <c r="BR30" i="36"/>
  <c r="BS30" i="36"/>
  <c r="BT30" i="36"/>
  <c r="BV30" i="36"/>
  <c r="BW30" i="36"/>
  <c r="BX30" i="36"/>
  <c r="BY30" i="36"/>
  <c r="BZ30" i="36"/>
  <c r="AC34" i="36" s="1"/>
  <c r="CA30" i="36"/>
  <c r="CB30" i="36"/>
  <c r="CC30" i="36"/>
  <c r="CD30" i="36"/>
  <c r="CD31" i="36" s="1"/>
  <c r="CE30" i="36"/>
  <c r="H31" i="36"/>
  <c r="I31" i="36"/>
  <c r="J31" i="36"/>
  <c r="K31" i="36"/>
  <c r="L31" i="36"/>
  <c r="M31" i="36"/>
  <c r="N31" i="36"/>
  <c r="O31" i="36"/>
  <c r="P31" i="36"/>
  <c r="Q31" i="36"/>
  <c r="R31" i="36"/>
  <c r="Y31" i="36"/>
  <c r="Z31" i="36"/>
  <c r="AA31" i="36"/>
  <c r="AB31" i="36"/>
  <c r="AC31" i="36"/>
  <c r="AD31" i="36"/>
  <c r="AE31" i="36"/>
  <c r="AF31" i="36"/>
  <c r="AG31" i="36"/>
  <c r="AH31" i="36"/>
  <c r="BK31" i="36"/>
  <c r="BS31" i="36"/>
  <c r="BV31" i="36"/>
  <c r="BZ31" i="36"/>
  <c r="CB31" i="36"/>
  <c r="H32" i="36"/>
  <c r="I32" i="36"/>
  <c r="J32" i="36"/>
  <c r="K32" i="36"/>
  <c r="L32" i="36"/>
  <c r="M32" i="36"/>
  <c r="N32" i="36"/>
  <c r="O32" i="36"/>
  <c r="P32" i="36"/>
  <c r="Q32" i="36"/>
  <c r="R32" i="36"/>
  <c r="Y32" i="36"/>
  <c r="Z32" i="36"/>
  <c r="AA32" i="36"/>
  <c r="AB32" i="36"/>
  <c r="AC32" i="36"/>
  <c r="AD32" i="36"/>
  <c r="AE32" i="36"/>
  <c r="AF32" i="36"/>
  <c r="AG32" i="36"/>
  <c r="AH32" i="36"/>
  <c r="BJ32" i="36"/>
  <c r="BK32" i="36"/>
  <c r="BN32" i="36"/>
  <c r="BP32" i="36"/>
  <c r="BR32" i="36"/>
  <c r="BS32" i="36"/>
  <c r="BV32" i="36"/>
  <c r="BW32" i="36"/>
  <c r="BX32" i="36"/>
  <c r="BY32" i="36"/>
  <c r="CA32" i="36"/>
  <c r="CB32" i="36"/>
  <c r="CD32" i="36"/>
  <c r="H33" i="36"/>
  <c r="I33" i="36"/>
  <c r="J33" i="36"/>
  <c r="K33" i="36"/>
  <c r="L33" i="36"/>
  <c r="M33" i="36"/>
  <c r="N33" i="36"/>
  <c r="O33" i="36"/>
  <c r="P33" i="36"/>
  <c r="Q33" i="36"/>
  <c r="R33" i="36"/>
  <c r="Y33" i="36"/>
  <c r="Z33" i="36"/>
  <c r="AA33" i="36"/>
  <c r="AB33" i="36"/>
  <c r="AC33" i="36"/>
  <c r="AD33" i="36"/>
  <c r="AE33" i="36"/>
  <c r="AF33" i="36"/>
  <c r="AG33" i="36"/>
  <c r="AH33" i="36"/>
  <c r="BK33" i="36"/>
  <c r="BL33" i="36"/>
  <c r="BM33" i="36"/>
  <c r="BN33" i="36"/>
  <c r="BO33" i="36"/>
  <c r="BP33" i="36"/>
  <c r="BQ33" i="36"/>
  <c r="BS33" i="36"/>
  <c r="BT33" i="36"/>
  <c r="BV33" i="36"/>
  <c r="BW33" i="36"/>
  <c r="BY33" i="36"/>
  <c r="CB33" i="36"/>
  <c r="CD33" i="36"/>
  <c r="CE33" i="36"/>
  <c r="H34" i="36"/>
  <c r="I34" i="36"/>
  <c r="L34" i="36"/>
  <c r="M34" i="36"/>
  <c r="N34" i="36"/>
  <c r="O34" i="36"/>
  <c r="P34" i="36"/>
  <c r="Q34" i="36"/>
  <c r="Z34" i="36"/>
  <c r="AB34" i="36"/>
  <c r="AD34" i="36"/>
  <c r="AE34" i="36"/>
  <c r="BJ34" i="36"/>
  <c r="Q89" i="36" s="1"/>
  <c r="F83" i="36" s="1"/>
  <c r="BK34" i="36"/>
  <c r="Q90" i="36" s="1"/>
  <c r="G83" i="36" s="1"/>
  <c r="BM34" i="36"/>
  <c r="Q92" i="36" s="1"/>
  <c r="I83" i="36" s="1"/>
  <c r="BN34" i="36"/>
  <c r="Q93" i="36" s="1"/>
  <c r="J83" i="36" s="1"/>
  <c r="BO34" i="36"/>
  <c r="Q94" i="36" s="1"/>
  <c r="K83" i="36" s="1"/>
  <c r="BQ34" i="36"/>
  <c r="Q96" i="36" s="1"/>
  <c r="BR34" i="36"/>
  <c r="Q97" i="36" s="1"/>
  <c r="BS34" i="36"/>
  <c r="Q98" i="36" s="1"/>
  <c r="BV34" i="36"/>
  <c r="P90" i="36" s="1"/>
  <c r="G84" i="36" s="1"/>
  <c r="BW34" i="36"/>
  <c r="P91" i="36" s="1"/>
  <c r="H84" i="36" s="1"/>
  <c r="BX34" i="36"/>
  <c r="P92" i="36" s="1"/>
  <c r="I84" i="36" s="1"/>
  <c r="BZ34" i="36"/>
  <c r="P94" i="36" s="1"/>
  <c r="K84" i="36" s="1"/>
  <c r="CA34" i="36"/>
  <c r="P95" i="36" s="1"/>
  <c r="CB34" i="36"/>
  <c r="P96" i="36" s="1"/>
  <c r="CD34" i="36"/>
  <c r="P98" i="36" s="1"/>
  <c r="BJ35" i="36"/>
  <c r="S89" i="36" s="1"/>
  <c r="F77" i="36" s="1"/>
  <c r="BK35" i="36"/>
  <c r="S90" i="36" s="1"/>
  <c r="G77" i="36" s="1"/>
  <c r="BL35" i="36"/>
  <c r="S91" i="36" s="1"/>
  <c r="H77" i="36" s="1"/>
  <c r="BM35" i="36"/>
  <c r="S92" i="36" s="1"/>
  <c r="I77" i="36" s="1"/>
  <c r="BN35" i="36"/>
  <c r="S93" i="36" s="1"/>
  <c r="J77" i="36" s="1"/>
  <c r="BO35" i="36"/>
  <c r="S94" i="36" s="1"/>
  <c r="K77" i="36" s="1"/>
  <c r="BP35" i="36"/>
  <c r="S95" i="36" s="1"/>
  <c r="BQ35" i="36"/>
  <c r="S96" i="36" s="1"/>
  <c r="BR35" i="36"/>
  <c r="S97" i="36" s="1"/>
  <c r="BS35" i="36"/>
  <c r="S98" i="36" s="1"/>
  <c r="BT35" i="36"/>
  <c r="S99" i="36" s="1"/>
  <c r="BV35" i="36"/>
  <c r="R90" i="36" s="1"/>
  <c r="G78" i="36" s="1"/>
  <c r="BW35" i="36"/>
  <c r="R91" i="36" s="1"/>
  <c r="H78" i="36" s="1"/>
  <c r="BX35" i="36"/>
  <c r="R92" i="36" s="1"/>
  <c r="I78" i="36" s="1"/>
  <c r="BY35" i="36"/>
  <c r="R93" i="36" s="1"/>
  <c r="J78" i="36" s="1"/>
  <c r="BZ35" i="36"/>
  <c r="R94" i="36" s="1"/>
  <c r="K78" i="36" s="1"/>
  <c r="CA35" i="36"/>
  <c r="R95" i="36" s="1"/>
  <c r="CB35" i="36"/>
  <c r="R96" i="36" s="1"/>
  <c r="CC35" i="36"/>
  <c r="R97" i="36" s="1"/>
  <c r="CD35" i="36"/>
  <c r="R98" i="36" s="1"/>
  <c r="CE35" i="36"/>
  <c r="R99" i="36" s="1"/>
  <c r="BJ36" i="36"/>
  <c r="U89" i="36" s="1"/>
  <c r="F79" i="36" s="1"/>
  <c r="BK36" i="36"/>
  <c r="U90" i="36" s="1"/>
  <c r="G79" i="36" s="1"/>
  <c r="BL36" i="36"/>
  <c r="U91" i="36" s="1"/>
  <c r="H79" i="36" s="1"/>
  <c r="BM36" i="36"/>
  <c r="U92" i="36" s="1"/>
  <c r="I79" i="36" s="1"/>
  <c r="BN36" i="36"/>
  <c r="U93" i="36" s="1"/>
  <c r="J79" i="36" s="1"/>
  <c r="BO36" i="36"/>
  <c r="U94" i="36" s="1"/>
  <c r="K79" i="36" s="1"/>
  <c r="BP36" i="36"/>
  <c r="U95" i="36" s="1"/>
  <c r="BQ36" i="36"/>
  <c r="U96" i="36" s="1"/>
  <c r="BR36" i="36"/>
  <c r="U97" i="36" s="1"/>
  <c r="BS36" i="36"/>
  <c r="U98" i="36" s="1"/>
  <c r="BT36" i="36"/>
  <c r="U99" i="36" s="1"/>
  <c r="BV36" i="36"/>
  <c r="T90" i="36" s="1"/>
  <c r="G80" i="36" s="1"/>
  <c r="BW36" i="36"/>
  <c r="T91" i="36" s="1"/>
  <c r="H80" i="36" s="1"/>
  <c r="BX36" i="36"/>
  <c r="T92" i="36" s="1"/>
  <c r="I80" i="36" s="1"/>
  <c r="BY36" i="36"/>
  <c r="T93" i="36" s="1"/>
  <c r="J80" i="36" s="1"/>
  <c r="BZ36" i="36"/>
  <c r="T94" i="36" s="1"/>
  <c r="K80" i="36" s="1"/>
  <c r="CA36" i="36"/>
  <c r="T95" i="36" s="1"/>
  <c r="CB36" i="36"/>
  <c r="T96" i="36" s="1"/>
  <c r="CC36" i="36"/>
  <c r="T97" i="36" s="1"/>
  <c r="CD36" i="36"/>
  <c r="T98" i="36" s="1"/>
  <c r="CE36" i="36"/>
  <c r="T99" i="36" s="1"/>
  <c r="BJ37" i="36"/>
  <c r="W89" i="36" s="1"/>
  <c r="F81" i="36" s="1"/>
  <c r="BK37" i="36"/>
  <c r="W90" i="36" s="1"/>
  <c r="G81" i="36" s="1"/>
  <c r="BM37" i="36"/>
  <c r="W92" i="36" s="1"/>
  <c r="I81" i="36" s="1"/>
  <c r="BN37" i="36"/>
  <c r="W93" i="36" s="1"/>
  <c r="J81" i="36" s="1"/>
  <c r="BO37" i="36"/>
  <c r="W94" i="36" s="1"/>
  <c r="K81" i="36" s="1"/>
  <c r="BP37" i="36"/>
  <c r="W95" i="36" s="1"/>
  <c r="BR37" i="36"/>
  <c r="W97" i="36" s="1"/>
  <c r="BS37" i="36"/>
  <c r="W98" i="36" s="1"/>
  <c r="BT37" i="36"/>
  <c r="W99" i="36" s="1"/>
  <c r="BV37" i="36"/>
  <c r="V90" i="36" s="1"/>
  <c r="G82" i="36" s="1"/>
  <c r="BW37" i="36"/>
  <c r="V91" i="36" s="1"/>
  <c r="H82" i="36" s="1"/>
  <c r="BX37" i="36"/>
  <c r="V92" i="36" s="1"/>
  <c r="I82" i="36" s="1"/>
  <c r="BY37" i="36"/>
  <c r="V93" i="36" s="1"/>
  <c r="J82" i="36" s="1"/>
  <c r="CA37" i="36"/>
  <c r="V95" i="36" s="1"/>
  <c r="CB37" i="36"/>
  <c r="V96" i="36" s="1"/>
  <c r="CC37" i="36"/>
  <c r="V97" i="36" s="1"/>
  <c r="CD37" i="36"/>
  <c r="V98" i="36" s="1"/>
  <c r="BA40" i="36"/>
  <c r="I145" i="36" s="1"/>
  <c r="H115" i="35"/>
  <c r="K116" i="35"/>
  <c r="K117" i="35"/>
  <c r="H118" i="35"/>
  <c r="H120" i="35"/>
  <c r="K122" i="35"/>
  <c r="K124" i="35"/>
  <c r="H125" i="35"/>
  <c r="I127" i="35"/>
  <c r="K133" i="35"/>
  <c r="H136" i="35"/>
  <c r="B46" i="35"/>
  <c r="B47" i="35"/>
  <c r="B48" i="35"/>
  <c r="AK3" i="35"/>
  <c r="AL3" i="35"/>
  <c r="AM3" i="35"/>
  <c r="AN3" i="35"/>
  <c r="AO3" i="35"/>
  <c r="BB3" i="35" s="1"/>
  <c r="J114" i="35" s="1"/>
  <c r="AP3" i="35"/>
  <c r="AQ3" i="35"/>
  <c r="AR3" i="35"/>
  <c r="AS3" i="35"/>
  <c r="AT3" i="35"/>
  <c r="AX3" i="35"/>
  <c r="I114" i="35" s="1"/>
  <c r="AZ3" i="35"/>
  <c r="BA3" i="35" s="1"/>
  <c r="BC3" i="35"/>
  <c r="K114" i="35" s="1"/>
  <c r="BJ3" i="35"/>
  <c r="BK3" i="35"/>
  <c r="BL3" i="35"/>
  <c r="BM3" i="35"/>
  <c r="BN3" i="35"/>
  <c r="BO3" i="35"/>
  <c r="BP3" i="35"/>
  <c r="BQ3" i="35"/>
  <c r="BR3" i="35"/>
  <c r="BS3" i="35"/>
  <c r="BT3" i="35"/>
  <c r="BV3" i="35"/>
  <c r="BW3" i="35"/>
  <c r="BX3" i="35"/>
  <c r="BY3" i="35"/>
  <c r="BZ3" i="35"/>
  <c r="CA3" i="35"/>
  <c r="CB3" i="35"/>
  <c r="CC3" i="35"/>
  <c r="CD3" i="35"/>
  <c r="CE3" i="35"/>
  <c r="AK4" i="35"/>
  <c r="AL4" i="35"/>
  <c r="AM4" i="35"/>
  <c r="AN4" i="35"/>
  <c r="AO4" i="35"/>
  <c r="AP4" i="35"/>
  <c r="BB4" i="35" s="1"/>
  <c r="J115" i="35" s="1"/>
  <c r="AQ4" i="35"/>
  <c r="AR4" i="35"/>
  <c r="AS4" i="35"/>
  <c r="AT4" i="35"/>
  <c r="AX4" i="35"/>
  <c r="I115" i="35" s="1"/>
  <c r="AY4" i="35"/>
  <c r="AZ4" i="35"/>
  <c r="BA4" i="35"/>
  <c r="BC4" i="35"/>
  <c r="K115" i="35" s="1"/>
  <c r="BJ4" i="35"/>
  <c r="BK4" i="35"/>
  <c r="BL4" i="35"/>
  <c r="BM4" i="35"/>
  <c r="BN4" i="35"/>
  <c r="BO4" i="35"/>
  <c r="BP4" i="35"/>
  <c r="BQ4" i="35"/>
  <c r="BR4" i="35"/>
  <c r="BS4" i="35"/>
  <c r="BT4" i="35"/>
  <c r="BV4" i="35"/>
  <c r="BW4" i="35"/>
  <c r="BX4" i="35"/>
  <c r="BY4" i="35"/>
  <c r="BZ4" i="35"/>
  <c r="CA4" i="35"/>
  <c r="CB4" i="35"/>
  <c r="CC4" i="35"/>
  <c r="CD4" i="35"/>
  <c r="CE4" i="35"/>
  <c r="AK5" i="35"/>
  <c r="AL5" i="35"/>
  <c r="AM5" i="35"/>
  <c r="BB5" i="35" s="1"/>
  <c r="J116" i="35" s="1"/>
  <c r="AN5" i="35"/>
  <c r="AO5" i="35"/>
  <c r="AP5" i="35"/>
  <c r="AQ5" i="35"/>
  <c r="AR5" i="35"/>
  <c r="AS5" i="35"/>
  <c r="AT5" i="35"/>
  <c r="AX5" i="35"/>
  <c r="I116" i="35" s="1"/>
  <c r="AZ5" i="35"/>
  <c r="H116" i="35" s="1"/>
  <c r="BC5" i="35"/>
  <c r="BJ5" i="35"/>
  <c r="BK5" i="35"/>
  <c r="BL5" i="35"/>
  <c r="BM5" i="35"/>
  <c r="BN5" i="35"/>
  <c r="BO5" i="35"/>
  <c r="BP5" i="35"/>
  <c r="BQ5" i="35"/>
  <c r="BR5" i="35"/>
  <c r="BS5" i="35"/>
  <c r="BT5" i="35"/>
  <c r="BV5" i="35"/>
  <c r="BW5" i="35"/>
  <c r="BX5" i="35"/>
  <c r="BY5" i="35"/>
  <c r="BZ5" i="35"/>
  <c r="CA5" i="35"/>
  <c r="CB5" i="35"/>
  <c r="CC5" i="35"/>
  <c r="CD5" i="35"/>
  <c r="CE5" i="35"/>
  <c r="AK6" i="35"/>
  <c r="AL6" i="35"/>
  <c r="AM6" i="35"/>
  <c r="AN6" i="35"/>
  <c r="AO6" i="35"/>
  <c r="AP6" i="35"/>
  <c r="BB6" i="35" s="1"/>
  <c r="J117" i="35" s="1"/>
  <c r="AQ6" i="35"/>
  <c r="AR6" i="35"/>
  <c r="AS6" i="35"/>
  <c r="AT6" i="35"/>
  <c r="AX6" i="35"/>
  <c r="I117" i="35" s="1"/>
  <c r="AY6" i="35"/>
  <c r="AZ6" i="35"/>
  <c r="H117" i="35" s="1"/>
  <c r="BA6" i="35"/>
  <c r="BC6" i="35"/>
  <c r="BJ6" i="35"/>
  <c r="BK6" i="35"/>
  <c r="BL6" i="35"/>
  <c r="BM6" i="35"/>
  <c r="BN6" i="35"/>
  <c r="BO6" i="35"/>
  <c r="BP6" i="35"/>
  <c r="BQ6" i="35"/>
  <c r="BR6" i="35"/>
  <c r="BS6" i="35"/>
  <c r="BT6" i="35"/>
  <c r="BV6" i="35"/>
  <c r="BW6" i="35"/>
  <c r="BX6" i="35"/>
  <c r="BY6" i="35"/>
  <c r="BZ6" i="35"/>
  <c r="CA6" i="35"/>
  <c r="CB6" i="35"/>
  <c r="CC6" i="35"/>
  <c r="CD6" i="35"/>
  <c r="CE6" i="35"/>
  <c r="AK7" i="35"/>
  <c r="AL7" i="35"/>
  <c r="AM7" i="35"/>
  <c r="AN7" i="35"/>
  <c r="AO7" i="35"/>
  <c r="BB7" i="35" s="1"/>
  <c r="J118" i="35" s="1"/>
  <c r="AP7" i="35"/>
  <c r="AQ7" i="35"/>
  <c r="AR7" i="35"/>
  <c r="AS7" i="35"/>
  <c r="AT7" i="35"/>
  <c r="AX7" i="35"/>
  <c r="I118" i="35" s="1"/>
  <c r="AZ7" i="35"/>
  <c r="BA7" i="35" s="1"/>
  <c r="BC7" i="35"/>
  <c r="K118" i="35" s="1"/>
  <c r="BJ7" i="35"/>
  <c r="BJ31" i="35" s="1"/>
  <c r="BK7" i="35"/>
  <c r="BL7" i="35"/>
  <c r="BM7" i="35"/>
  <c r="BN7" i="35"/>
  <c r="BO7" i="35"/>
  <c r="BP7" i="35"/>
  <c r="BQ7" i="35"/>
  <c r="BR7" i="35"/>
  <c r="BR31" i="35" s="1"/>
  <c r="BS7" i="35"/>
  <c r="BT7" i="35"/>
  <c r="BV7" i="35"/>
  <c r="BW7" i="35"/>
  <c r="BX7" i="35"/>
  <c r="BY7" i="35"/>
  <c r="BZ7" i="35"/>
  <c r="CA7" i="35"/>
  <c r="CA31" i="35" s="1"/>
  <c r="CB7" i="35"/>
  <c r="CC7" i="35"/>
  <c r="CD7" i="35"/>
  <c r="CE7" i="35"/>
  <c r="AK8" i="35"/>
  <c r="AL8" i="35"/>
  <c r="AM8" i="35"/>
  <c r="AN8" i="35"/>
  <c r="AO8" i="35"/>
  <c r="BB8" i="35" s="1"/>
  <c r="J119" i="35" s="1"/>
  <c r="AP8" i="35"/>
  <c r="AQ8" i="35"/>
  <c r="AR8" i="35"/>
  <c r="AS8" i="35"/>
  <c r="AT8" i="35"/>
  <c r="AX8" i="35"/>
  <c r="I119" i="35" s="1"/>
  <c r="AY8" i="35"/>
  <c r="AZ8" i="35"/>
  <c r="BA8" i="35" s="1"/>
  <c r="BC8" i="35"/>
  <c r="K119" i="35" s="1"/>
  <c r="BJ8" i="35"/>
  <c r="BK8" i="35"/>
  <c r="BL8" i="35"/>
  <c r="BM8" i="35"/>
  <c r="BN8" i="35"/>
  <c r="BO8" i="35"/>
  <c r="BP8" i="35"/>
  <c r="BQ8" i="35"/>
  <c r="BR8" i="35"/>
  <c r="BS8" i="35"/>
  <c r="BT8" i="35"/>
  <c r="BV8" i="35"/>
  <c r="BW8" i="35"/>
  <c r="BX8" i="35"/>
  <c r="BY8" i="35"/>
  <c r="BZ8" i="35"/>
  <c r="CA8" i="35"/>
  <c r="CB8" i="35"/>
  <c r="CC8" i="35"/>
  <c r="CD8" i="35"/>
  <c r="CE8" i="35"/>
  <c r="AK9" i="35"/>
  <c r="AL9" i="35"/>
  <c r="AM9" i="35"/>
  <c r="AN9" i="35"/>
  <c r="AO9" i="35"/>
  <c r="AP9" i="35"/>
  <c r="AQ9" i="35"/>
  <c r="AR9" i="35"/>
  <c r="AS9" i="35"/>
  <c r="AT9" i="35"/>
  <c r="AX9" i="35"/>
  <c r="I120" i="35" s="1"/>
  <c r="AZ9" i="35"/>
  <c r="BA9" i="35" s="1"/>
  <c r="BB9" i="35"/>
  <c r="J120" i="35" s="1"/>
  <c r="BC9" i="35"/>
  <c r="K120" i="35" s="1"/>
  <c r="BJ9" i="35"/>
  <c r="BK9" i="35"/>
  <c r="BL9" i="35"/>
  <c r="BM9" i="35"/>
  <c r="BN9" i="35"/>
  <c r="BO9" i="35"/>
  <c r="BP9" i="35"/>
  <c r="BP31" i="35" s="1"/>
  <c r="BQ9" i="35"/>
  <c r="BR9" i="35"/>
  <c r="BS9" i="35"/>
  <c r="BT9" i="35"/>
  <c r="BV9" i="35"/>
  <c r="BW9" i="35"/>
  <c r="BX9" i="35"/>
  <c r="BY9" i="35"/>
  <c r="BY31" i="35" s="1"/>
  <c r="BZ9" i="35"/>
  <c r="CA9" i="35"/>
  <c r="CB9" i="35"/>
  <c r="CC9" i="35"/>
  <c r="CD9" i="35"/>
  <c r="CE9" i="35"/>
  <c r="AK10" i="35"/>
  <c r="AL10" i="35"/>
  <c r="AM10" i="35"/>
  <c r="AN10" i="35"/>
  <c r="AO10" i="35"/>
  <c r="BB10" i="35" s="1"/>
  <c r="J121" i="35" s="1"/>
  <c r="AP10" i="35"/>
  <c r="AQ10" i="35"/>
  <c r="AR10" i="35"/>
  <c r="AS10" i="35"/>
  <c r="AT10" i="35"/>
  <c r="AX10" i="35"/>
  <c r="AY10" i="35" s="1"/>
  <c r="AZ10" i="35"/>
  <c r="H121" i="35" s="1"/>
  <c r="BA10" i="35"/>
  <c r="BC10" i="35"/>
  <c r="K121" i="35" s="1"/>
  <c r="BJ10" i="35"/>
  <c r="BK10" i="35"/>
  <c r="BL10" i="35"/>
  <c r="BM10" i="35"/>
  <c r="BN10" i="35"/>
  <c r="BO10" i="35"/>
  <c r="BP10" i="35"/>
  <c r="BQ10" i="35"/>
  <c r="BR10" i="35"/>
  <c r="BS10" i="35"/>
  <c r="BT10" i="35"/>
  <c r="BV10" i="35"/>
  <c r="BW10" i="35"/>
  <c r="BX10" i="35"/>
  <c r="BY10" i="35"/>
  <c r="BZ10" i="35"/>
  <c r="CA10" i="35"/>
  <c r="CB10" i="35"/>
  <c r="CC10" i="35"/>
  <c r="CD10" i="35"/>
  <c r="CE10" i="35"/>
  <c r="AK11" i="35"/>
  <c r="AL11" i="35"/>
  <c r="AM11" i="35"/>
  <c r="AN11" i="35"/>
  <c r="AO11" i="35"/>
  <c r="BB11" i="35" s="1"/>
  <c r="J122" i="35" s="1"/>
  <c r="AP11" i="35"/>
  <c r="AQ11" i="35"/>
  <c r="AR11" i="35"/>
  <c r="AS11" i="35"/>
  <c r="AT11" i="35"/>
  <c r="AX11" i="35"/>
  <c r="I122" i="35" s="1"/>
  <c r="AZ11" i="35"/>
  <c r="H122" i="35" s="1"/>
  <c r="BC11" i="35"/>
  <c r="BJ11" i="35"/>
  <c r="BK11" i="35"/>
  <c r="BL11" i="35"/>
  <c r="BM11" i="35"/>
  <c r="BN11" i="35"/>
  <c r="BN31" i="35" s="1"/>
  <c r="BO11" i="35"/>
  <c r="BP11" i="35"/>
  <c r="BQ11" i="35"/>
  <c r="BR11" i="35"/>
  <c r="BS11" i="35"/>
  <c r="BT11" i="35"/>
  <c r="BV11" i="35"/>
  <c r="BW11" i="35"/>
  <c r="BW31" i="35" s="1"/>
  <c r="BX11" i="35"/>
  <c r="BY11" i="35"/>
  <c r="BZ11" i="35"/>
  <c r="CA11" i="35"/>
  <c r="CB11" i="35"/>
  <c r="CC11" i="35"/>
  <c r="CD11" i="35"/>
  <c r="CE11" i="35"/>
  <c r="CE31" i="35" s="1"/>
  <c r="AK12" i="35"/>
  <c r="AL12" i="35"/>
  <c r="AM12" i="35"/>
  <c r="AN12" i="35"/>
  <c r="AO12" i="35"/>
  <c r="AP12" i="35"/>
  <c r="BB12" i="35" s="1"/>
  <c r="J123" i="35" s="1"/>
  <c r="AQ12" i="35"/>
  <c r="AR12" i="35"/>
  <c r="AS12" i="35"/>
  <c r="AT12" i="35"/>
  <c r="AX12" i="35"/>
  <c r="I123" i="35" s="1"/>
  <c r="AY12" i="35"/>
  <c r="AZ12" i="35"/>
  <c r="H123" i="35" s="1"/>
  <c r="BA12" i="35"/>
  <c r="BC12" i="35"/>
  <c r="K123" i="35" s="1"/>
  <c r="BJ12" i="35"/>
  <c r="BK12" i="35"/>
  <c r="BL12" i="35"/>
  <c r="BM12" i="35"/>
  <c r="BN12" i="35"/>
  <c r="BO12" i="35"/>
  <c r="BP12" i="35"/>
  <c r="BQ12" i="35"/>
  <c r="BQ31" i="35" s="1"/>
  <c r="BR12" i="35"/>
  <c r="BS12" i="35"/>
  <c r="BT12" i="35"/>
  <c r="BV12" i="35"/>
  <c r="BW12" i="35"/>
  <c r="BX12" i="35"/>
  <c r="BY12" i="35"/>
  <c r="BZ12" i="35"/>
  <c r="BZ31" i="35" s="1"/>
  <c r="CA12" i="35"/>
  <c r="CB12" i="35"/>
  <c r="CC12" i="35"/>
  <c r="CD12" i="35"/>
  <c r="CE12" i="35"/>
  <c r="AK13" i="35"/>
  <c r="AL13" i="35"/>
  <c r="AM13" i="35"/>
  <c r="BB13" i="35" s="1"/>
  <c r="J124" i="35" s="1"/>
  <c r="AN13" i="35"/>
  <c r="AO13" i="35"/>
  <c r="AP13" i="35"/>
  <c r="AQ13" i="35"/>
  <c r="AR13" i="35"/>
  <c r="AS13" i="35"/>
  <c r="AT13" i="35"/>
  <c r="AX13" i="35"/>
  <c r="I124" i="35" s="1"/>
  <c r="AZ13" i="35"/>
  <c r="BA13" i="35" s="1"/>
  <c r="BC13" i="35"/>
  <c r="BJ13" i="35"/>
  <c r="BK13" i="35"/>
  <c r="BL13" i="35"/>
  <c r="BM13" i="35"/>
  <c r="BN13" i="35"/>
  <c r="BO13" i="35"/>
  <c r="BP13" i="35"/>
  <c r="BQ13" i="35"/>
  <c r="BR13" i="35"/>
  <c r="BS13" i="35"/>
  <c r="BT13" i="35"/>
  <c r="BV13" i="35"/>
  <c r="BW13" i="35"/>
  <c r="BX13" i="35"/>
  <c r="BY13" i="35"/>
  <c r="BZ13" i="35"/>
  <c r="CA13" i="35"/>
  <c r="CB13" i="35"/>
  <c r="CC13" i="35"/>
  <c r="CD13" i="35"/>
  <c r="CE13" i="35"/>
  <c r="AK14" i="35"/>
  <c r="AL14" i="35"/>
  <c r="AM14" i="35"/>
  <c r="AN14" i="35"/>
  <c r="AO14" i="35"/>
  <c r="AP14" i="35"/>
  <c r="BB14" i="35" s="1"/>
  <c r="J125" i="35" s="1"/>
  <c r="AQ14" i="35"/>
  <c r="AR14" i="35"/>
  <c r="AS14" i="35"/>
  <c r="AT14" i="35"/>
  <c r="AX14" i="35"/>
  <c r="I125" i="35" s="1"/>
  <c r="AY14" i="35"/>
  <c r="AZ14" i="35"/>
  <c r="BA14" i="35"/>
  <c r="BC14" i="35"/>
  <c r="K125" i="35" s="1"/>
  <c r="BJ14" i="35"/>
  <c r="BK14" i="35"/>
  <c r="BL14" i="35"/>
  <c r="BM14" i="35"/>
  <c r="BN14" i="35"/>
  <c r="BO14" i="35"/>
  <c r="BO32" i="35" s="1"/>
  <c r="BP14" i="35"/>
  <c r="BQ14" i="35"/>
  <c r="BR14" i="35"/>
  <c r="BS14" i="35"/>
  <c r="BT14" i="35"/>
  <c r="BV14" i="35"/>
  <c r="BW14" i="35"/>
  <c r="BX14" i="35"/>
  <c r="BX32" i="35" s="1"/>
  <c r="BY14" i="35"/>
  <c r="BZ14" i="35"/>
  <c r="CA14" i="35"/>
  <c r="CB14" i="35"/>
  <c r="CC14" i="35"/>
  <c r="CD14" i="35"/>
  <c r="CE14" i="35"/>
  <c r="AK15" i="35"/>
  <c r="AL15" i="35"/>
  <c r="AM15" i="35"/>
  <c r="AN15" i="35"/>
  <c r="AO15" i="35"/>
  <c r="BB15" i="35" s="1"/>
  <c r="J126" i="35" s="1"/>
  <c r="AP15" i="35"/>
  <c r="AQ15" i="35"/>
  <c r="AR15" i="35"/>
  <c r="AS15" i="35"/>
  <c r="AT15" i="35"/>
  <c r="AX15" i="35"/>
  <c r="I126" i="35" s="1"/>
  <c r="AZ15" i="35"/>
  <c r="H126" i="35" s="1"/>
  <c r="BC15" i="35"/>
  <c r="K126" i="35" s="1"/>
  <c r="BJ15" i="35"/>
  <c r="BK15" i="35"/>
  <c r="BL15" i="35"/>
  <c r="BM15" i="35"/>
  <c r="BN15" i="35"/>
  <c r="BO15" i="35"/>
  <c r="BP15" i="35"/>
  <c r="BQ15" i="35"/>
  <c r="BR15" i="35"/>
  <c r="BS15" i="35"/>
  <c r="BT15" i="35"/>
  <c r="BV15" i="35"/>
  <c r="BW15" i="35"/>
  <c r="BX15" i="35"/>
  <c r="BY15" i="35"/>
  <c r="BZ15" i="35"/>
  <c r="CA15" i="35"/>
  <c r="CB15" i="35"/>
  <c r="CC15" i="35"/>
  <c r="CD15" i="35"/>
  <c r="CE15" i="35"/>
  <c r="AK16" i="35"/>
  <c r="AL16" i="35"/>
  <c r="AM16" i="35"/>
  <c r="AN16" i="35"/>
  <c r="AO16" i="35"/>
  <c r="BB16" i="35" s="1"/>
  <c r="J127" i="35" s="1"/>
  <c r="AP16" i="35"/>
  <c r="AQ16" i="35"/>
  <c r="AR16" i="35"/>
  <c r="AS16" i="35"/>
  <c r="AT16" i="35"/>
  <c r="AX16" i="35"/>
  <c r="AY16" i="35"/>
  <c r="AZ16" i="35"/>
  <c r="H127" i="35" s="1"/>
  <c r="BC16" i="35"/>
  <c r="K127" i="35" s="1"/>
  <c r="BJ16" i="35"/>
  <c r="BK16" i="35"/>
  <c r="BL16" i="35"/>
  <c r="BM16" i="35"/>
  <c r="BM31" i="35" s="1"/>
  <c r="BN16" i="35"/>
  <c r="BO16" i="35"/>
  <c r="BP16" i="35"/>
  <c r="BQ16" i="35"/>
  <c r="BR16" i="35"/>
  <c r="BS16" i="35"/>
  <c r="BT16" i="35"/>
  <c r="BV16" i="35"/>
  <c r="BV31" i="35" s="1"/>
  <c r="BW16" i="35"/>
  <c r="BX16" i="35"/>
  <c r="BY16" i="35"/>
  <c r="BZ16" i="35"/>
  <c r="CA16" i="35"/>
  <c r="CB16" i="35"/>
  <c r="CC16" i="35"/>
  <c r="CD16" i="35"/>
  <c r="CD31" i="35" s="1"/>
  <c r="CE16" i="35"/>
  <c r="AK17" i="35"/>
  <c r="AL17" i="35"/>
  <c r="AM17" i="35"/>
  <c r="AN17" i="35"/>
  <c r="AO17" i="35"/>
  <c r="AP17" i="35"/>
  <c r="AQ17" i="35"/>
  <c r="AR17" i="35"/>
  <c r="AS17" i="35"/>
  <c r="AT17" i="35"/>
  <c r="AX17" i="35"/>
  <c r="I128" i="35" s="1"/>
  <c r="AZ17" i="35"/>
  <c r="BA17" i="35" s="1"/>
  <c r="BB17" i="35"/>
  <c r="J128" i="35" s="1"/>
  <c r="BC17" i="35"/>
  <c r="K128" i="35" s="1"/>
  <c r="BJ17" i="35"/>
  <c r="BK17" i="35"/>
  <c r="BL17" i="35"/>
  <c r="BM17" i="35"/>
  <c r="BN17" i="35"/>
  <c r="BO17" i="35"/>
  <c r="BP17" i="35"/>
  <c r="BP32" i="35" s="1"/>
  <c r="BQ17" i="35"/>
  <c r="BR17" i="35"/>
  <c r="BS17" i="35"/>
  <c r="BT17" i="35"/>
  <c r="BV17" i="35"/>
  <c r="BW17" i="35"/>
  <c r="BX17" i="35"/>
  <c r="BY17" i="35"/>
  <c r="BY32" i="35" s="1"/>
  <c r="BZ17" i="35"/>
  <c r="CA17" i="35"/>
  <c r="CB17" i="35"/>
  <c r="CC17" i="35"/>
  <c r="CD17" i="35"/>
  <c r="CE17" i="35"/>
  <c r="AK18" i="35"/>
  <c r="AL18" i="35"/>
  <c r="AM18" i="35"/>
  <c r="AN18" i="35"/>
  <c r="AO18" i="35"/>
  <c r="BB18" i="35" s="1"/>
  <c r="J129" i="35" s="1"/>
  <c r="AP18" i="35"/>
  <c r="AQ18" i="35"/>
  <c r="AR18" i="35"/>
  <c r="AS18" i="35"/>
  <c r="AT18" i="35"/>
  <c r="AX18" i="35"/>
  <c r="I129" i="35" s="1"/>
  <c r="AZ18" i="35"/>
  <c r="H129" i="35" s="1"/>
  <c r="BA18" i="35"/>
  <c r="BC18" i="35"/>
  <c r="K129" i="35" s="1"/>
  <c r="BJ18" i="35"/>
  <c r="BK18" i="35"/>
  <c r="BL18" i="35"/>
  <c r="BM18" i="35"/>
  <c r="BN18" i="35"/>
  <c r="BO18" i="35"/>
  <c r="BP18" i="35"/>
  <c r="BQ18" i="35"/>
  <c r="BR18" i="35"/>
  <c r="BS18" i="35"/>
  <c r="BT18" i="35"/>
  <c r="BV18" i="35"/>
  <c r="BW18" i="35"/>
  <c r="BX18" i="35"/>
  <c r="BY18" i="35"/>
  <c r="BZ18" i="35"/>
  <c r="CA18" i="35"/>
  <c r="CB18" i="35"/>
  <c r="CC18" i="35"/>
  <c r="CD18" i="35"/>
  <c r="CE18" i="35"/>
  <c r="AK19" i="35"/>
  <c r="AL19" i="35"/>
  <c r="AM19" i="35"/>
  <c r="AN19" i="35"/>
  <c r="AO19" i="35"/>
  <c r="BB19" i="35" s="1"/>
  <c r="J130" i="35" s="1"/>
  <c r="AP19" i="35"/>
  <c r="AQ19" i="35"/>
  <c r="AR19" i="35"/>
  <c r="AS19" i="35"/>
  <c r="AT19" i="35"/>
  <c r="AX19" i="35"/>
  <c r="I130" i="35" s="1"/>
  <c r="AZ19" i="35"/>
  <c r="BA19" i="35" s="1"/>
  <c r="BC19" i="35"/>
  <c r="K130" i="35" s="1"/>
  <c r="BJ19" i="35"/>
  <c r="BK19" i="35"/>
  <c r="BL19" i="35"/>
  <c r="BM19" i="35"/>
  <c r="BN19" i="35"/>
  <c r="BN33" i="35" s="1"/>
  <c r="BO19" i="35"/>
  <c r="BP19" i="35"/>
  <c r="BQ19" i="35"/>
  <c r="BR19" i="35"/>
  <c r="BS19" i="35"/>
  <c r="BT19" i="35"/>
  <c r="BV19" i="35"/>
  <c r="BW19" i="35"/>
  <c r="BW33" i="35" s="1"/>
  <c r="BX19" i="35"/>
  <c r="BY19" i="35"/>
  <c r="BZ19" i="35"/>
  <c r="CA19" i="35"/>
  <c r="CB19" i="35"/>
  <c r="CC19" i="35"/>
  <c r="CD19" i="35"/>
  <c r="CE19" i="35"/>
  <c r="CE33" i="35" s="1"/>
  <c r="AK20" i="35"/>
  <c r="AL20" i="35"/>
  <c r="AM20" i="35"/>
  <c r="AN20" i="35"/>
  <c r="AO20" i="35"/>
  <c r="AP20" i="35"/>
  <c r="BB20" i="35" s="1"/>
  <c r="J131" i="35" s="1"/>
  <c r="AQ20" i="35"/>
  <c r="AR20" i="35"/>
  <c r="AS20" i="35"/>
  <c r="AT20" i="35"/>
  <c r="AX20" i="35"/>
  <c r="I131" i="35" s="1"/>
  <c r="AY20" i="35"/>
  <c r="AZ20" i="35"/>
  <c r="H131" i="35" s="1"/>
  <c r="BA20" i="35"/>
  <c r="BC20" i="35"/>
  <c r="K131" i="35" s="1"/>
  <c r="BJ20" i="35"/>
  <c r="BK20" i="35"/>
  <c r="BL20" i="35"/>
  <c r="BM20" i="35"/>
  <c r="BN20" i="35"/>
  <c r="BO20" i="35"/>
  <c r="BP20" i="35"/>
  <c r="BQ20" i="35"/>
  <c r="BR20" i="35"/>
  <c r="BS20" i="35"/>
  <c r="BT20" i="35"/>
  <c r="BV20" i="35"/>
  <c r="BW20" i="35"/>
  <c r="BX20" i="35"/>
  <c r="BY20" i="35"/>
  <c r="BZ20" i="35"/>
  <c r="CA20" i="35"/>
  <c r="CB20" i="35"/>
  <c r="CC20" i="35"/>
  <c r="CD20" i="35"/>
  <c r="CE20" i="35"/>
  <c r="AK21" i="35"/>
  <c r="AL21" i="35"/>
  <c r="AM21" i="35"/>
  <c r="BB21" i="35" s="1"/>
  <c r="J132" i="35" s="1"/>
  <c r="AN21" i="35"/>
  <c r="AO21" i="35"/>
  <c r="AP21" i="35"/>
  <c r="AQ21" i="35"/>
  <c r="AR21" i="35"/>
  <c r="AS21" i="35"/>
  <c r="AT21" i="35"/>
  <c r="AX21" i="35"/>
  <c r="I132" i="35" s="1"/>
  <c r="AZ21" i="35"/>
  <c r="H132" i="35" s="1"/>
  <c r="BC21" i="35"/>
  <c r="K132" i="35" s="1"/>
  <c r="BJ21" i="35"/>
  <c r="BK21" i="35"/>
  <c r="BL21" i="35"/>
  <c r="BL32" i="35" s="1"/>
  <c r="BM21" i="35"/>
  <c r="BN21" i="35"/>
  <c r="BO21" i="35"/>
  <c r="BP21" i="35"/>
  <c r="BQ21" i="35"/>
  <c r="BR21" i="35"/>
  <c r="BS21" i="35"/>
  <c r="BT21" i="35"/>
  <c r="BT32" i="35" s="1"/>
  <c r="BV21" i="35"/>
  <c r="BW21" i="35"/>
  <c r="BX21" i="35"/>
  <c r="BY21" i="35"/>
  <c r="BZ21" i="35"/>
  <c r="CA21" i="35"/>
  <c r="CB21" i="35"/>
  <c r="CC21" i="35"/>
  <c r="CC32" i="35" s="1"/>
  <c r="CD21" i="35"/>
  <c r="CE21" i="35"/>
  <c r="AK22" i="35"/>
  <c r="AL22" i="35"/>
  <c r="AM22" i="35"/>
  <c r="AN22" i="35"/>
  <c r="AO22" i="35"/>
  <c r="AP22" i="35"/>
  <c r="BB22" i="35" s="1"/>
  <c r="J133" i="35" s="1"/>
  <c r="AQ22" i="35"/>
  <c r="AR22" i="35"/>
  <c r="AS22" i="35"/>
  <c r="AT22" i="35"/>
  <c r="AX22" i="35"/>
  <c r="I133" i="35" s="1"/>
  <c r="AY22" i="35"/>
  <c r="AZ22" i="35"/>
  <c r="H133" i="35" s="1"/>
  <c r="BA22" i="35"/>
  <c r="BC22" i="35"/>
  <c r="BJ22" i="35"/>
  <c r="BK22" i="35"/>
  <c r="BL22" i="35"/>
  <c r="BM22" i="35"/>
  <c r="BN22" i="35"/>
  <c r="BO22" i="35"/>
  <c r="BO31" i="35" s="1"/>
  <c r="BP22" i="35"/>
  <c r="BQ22" i="35"/>
  <c r="BR22" i="35"/>
  <c r="BS22" i="35"/>
  <c r="BT22" i="35"/>
  <c r="BV22" i="35"/>
  <c r="BW22" i="35"/>
  <c r="BX22" i="35"/>
  <c r="BX31" i="35" s="1"/>
  <c r="BY22" i="35"/>
  <c r="BZ22" i="35"/>
  <c r="CA22" i="35"/>
  <c r="CB22" i="35"/>
  <c r="CC22" i="35"/>
  <c r="CD22" i="35"/>
  <c r="CE22" i="35"/>
  <c r="AK23" i="35"/>
  <c r="AL23" i="35"/>
  <c r="AM23" i="35"/>
  <c r="AN23" i="35"/>
  <c r="AO23" i="35"/>
  <c r="BB23" i="35" s="1"/>
  <c r="J134" i="35" s="1"/>
  <c r="AP23" i="35"/>
  <c r="AQ23" i="35"/>
  <c r="AR23" i="35"/>
  <c r="AS23" i="35"/>
  <c r="AT23" i="35"/>
  <c r="AX23" i="35"/>
  <c r="I134" i="35" s="1"/>
  <c r="AZ23" i="35"/>
  <c r="H134" i="35" s="1"/>
  <c r="BC23" i="35"/>
  <c r="K134" i="35" s="1"/>
  <c r="BJ23" i="35"/>
  <c r="BJ33" i="35" s="1"/>
  <c r="BK23" i="35"/>
  <c r="BL23" i="35"/>
  <c r="BM23" i="35"/>
  <c r="BN23" i="35"/>
  <c r="BO23" i="35"/>
  <c r="BP23" i="35"/>
  <c r="BQ23" i="35"/>
  <c r="BR23" i="35"/>
  <c r="BR33" i="35" s="1"/>
  <c r="BS23" i="35"/>
  <c r="BT23" i="35"/>
  <c r="BV23" i="35"/>
  <c r="BW23" i="35"/>
  <c r="BX23" i="35"/>
  <c r="BY23" i="35"/>
  <c r="BZ23" i="35"/>
  <c r="CA23" i="35"/>
  <c r="CA33" i="35" s="1"/>
  <c r="CB23" i="35"/>
  <c r="CC23" i="35"/>
  <c r="CD23" i="35"/>
  <c r="CE23" i="35"/>
  <c r="AK24" i="35"/>
  <c r="AL24" i="35"/>
  <c r="AM24" i="35"/>
  <c r="AN24" i="35"/>
  <c r="AO24" i="35"/>
  <c r="BB24" i="35" s="1"/>
  <c r="J135" i="35" s="1"/>
  <c r="AP24" i="35"/>
  <c r="AQ24" i="35"/>
  <c r="AR24" i="35"/>
  <c r="AS24" i="35"/>
  <c r="AT24" i="35"/>
  <c r="AX24" i="35"/>
  <c r="I135" i="35" s="1"/>
  <c r="AY24" i="35"/>
  <c r="AZ24" i="35"/>
  <c r="BA24" i="35" s="1"/>
  <c r="BC24" i="35"/>
  <c r="K135" i="35" s="1"/>
  <c r="BJ24" i="35"/>
  <c r="BK24" i="35"/>
  <c r="BL24" i="35"/>
  <c r="BM24" i="35"/>
  <c r="BM37" i="35" s="1"/>
  <c r="W92" i="35" s="1"/>
  <c r="I81" i="35" s="1"/>
  <c r="BN24" i="35"/>
  <c r="BO24" i="35"/>
  <c r="BP24" i="35"/>
  <c r="BQ24" i="35"/>
  <c r="BR24" i="35"/>
  <c r="BS24" i="35"/>
  <c r="BT24" i="35"/>
  <c r="BV24" i="35"/>
  <c r="BV37" i="35" s="1"/>
  <c r="V90" i="35" s="1"/>
  <c r="G82" i="35" s="1"/>
  <c r="BW24" i="35"/>
  <c r="BX24" i="35"/>
  <c r="BY24" i="35"/>
  <c r="BZ24" i="35"/>
  <c r="CA24" i="35"/>
  <c r="CB24" i="35"/>
  <c r="CC24" i="35"/>
  <c r="CD24" i="35"/>
  <c r="CD37" i="35" s="1"/>
  <c r="V98" i="35" s="1"/>
  <c r="CE24" i="35"/>
  <c r="AK25" i="35"/>
  <c r="AL25" i="35"/>
  <c r="AM25" i="35"/>
  <c r="AN25" i="35"/>
  <c r="AO25" i="35"/>
  <c r="AP25" i="35"/>
  <c r="AQ25" i="35"/>
  <c r="AR25" i="35"/>
  <c r="AS25" i="35"/>
  <c r="AT25" i="35"/>
  <c r="AX25" i="35"/>
  <c r="I136" i="35" s="1"/>
  <c r="AZ25" i="35"/>
  <c r="BA25" i="35" s="1"/>
  <c r="BB25" i="35"/>
  <c r="J136" i="35" s="1"/>
  <c r="BC25" i="35"/>
  <c r="K136" i="35" s="1"/>
  <c r="BJ25" i="35"/>
  <c r="BK25" i="35"/>
  <c r="BL25" i="35"/>
  <c r="BM25" i="35"/>
  <c r="BN25" i="35"/>
  <c r="BO25" i="35"/>
  <c r="BP25" i="35"/>
  <c r="BP34" i="35" s="1"/>
  <c r="Q95" i="35" s="1"/>
  <c r="BQ25" i="35"/>
  <c r="BR25" i="35"/>
  <c r="BS25" i="35"/>
  <c r="BT25" i="35"/>
  <c r="BV25" i="35"/>
  <c r="BW25" i="35"/>
  <c r="BX25" i="35"/>
  <c r="BY25" i="35"/>
  <c r="BY34" i="35" s="1"/>
  <c r="P93" i="35" s="1"/>
  <c r="J84" i="35" s="1"/>
  <c r="BZ25" i="35"/>
  <c r="CA25" i="35"/>
  <c r="CB25" i="35"/>
  <c r="CC25" i="35"/>
  <c r="CD25" i="35"/>
  <c r="CE25" i="35"/>
  <c r="AK26" i="35"/>
  <c r="AL26" i="35"/>
  <c r="AM26" i="35"/>
  <c r="AN26" i="35"/>
  <c r="AO26" i="35"/>
  <c r="BB26" i="35" s="1"/>
  <c r="J137" i="35" s="1"/>
  <c r="AP26" i="35"/>
  <c r="AQ26" i="35"/>
  <c r="AR26" i="35"/>
  <c r="AS26" i="35"/>
  <c r="AT26" i="35"/>
  <c r="AX26" i="35"/>
  <c r="AY26" i="35" s="1"/>
  <c r="AZ26" i="35"/>
  <c r="H137" i="35" s="1"/>
  <c r="BA26" i="35"/>
  <c r="BC26" i="35"/>
  <c r="K137" i="35" s="1"/>
  <c r="BJ26" i="35"/>
  <c r="BK26" i="35"/>
  <c r="BK32" i="35" s="1"/>
  <c r="BL26" i="35"/>
  <c r="BL34" i="35" s="1"/>
  <c r="Q91" i="35" s="1"/>
  <c r="H83" i="35" s="1"/>
  <c r="BM26" i="35"/>
  <c r="BN26" i="35"/>
  <c r="BO26" i="35"/>
  <c r="BP26" i="35"/>
  <c r="BQ26" i="35"/>
  <c r="BR26" i="35"/>
  <c r="BS26" i="35"/>
  <c r="BS32" i="35" s="1"/>
  <c r="BT26" i="35"/>
  <c r="BT34" i="35" s="1"/>
  <c r="Q99" i="35" s="1"/>
  <c r="BV26" i="35"/>
  <c r="BW26" i="35"/>
  <c r="BX26" i="35"/>
  <c r="BY26" i="35"/>
  <c r="BZ26" i="35"/>
  <c r="CA26" i="35"/>
  <c r="CB26" i="35"/>
  <c r="CB32" i="35" s="1"/>
  <c r="CC26" i="35"/>
  <c r="CC34" i="35" s="1"/>
  <c r="P97" i="35" s="1"/>
  <c r="CD26" i="35"/>
  <c r="CE26" i="35"/>
  <c r="AK27" i="35"/>
  <c r="AL27" i="35"/>
  <c r="AM27" i="35"/>
  <c r="AN27" i="35"/>
  <c r="AO27" i="35"/>
  <c r="BB27" i="35" s="1"/>
  <c r="J138" i="35" s="1"/>
  <c r="AP27" i="35"/>
  <c r="AQ27" i="35"/>
  <c r="AR27" i="35"/>
  <c r="AS27" i="35"/>
  <c r="AT27" i="35"/>
  <c r="AX27" i="35"/>
  <c r="AY27" i="35" s="1"/>
  <c r="AZ27" i="35"/>
  <c r="H138" i="35" s="1"/>
  <c r="BC27" i="35"/>
  <c r="K138" i="35" s="1"/>
  <c r="BJ27" i="35"/>
  <c r="BK27" i="35"/>
  <c r="BL27" i="35"/>
  <c r="BM27" i="35"/>
  <c r="BN27" i="35"/>
  <c r="BO27" i="35"/>
  <c r="M34" i="35" s="1"/>
  <c r="BP27" i="35"/>
  <c r="BQ27" i="35"/>
  <c r="BR27" i="35"/>
  <c r="BS27" i="35"/>
  <c r="BT27" i="35"/>
  <c r="BV27" i="35"/>
  <c r="BW27" i="35"/>
  <c r="BX27" i="35"/>
  <c r="AA34" i="35" s="1"/>
  <c r="BY27" i="35"/>
  <c r="BZ27" i="35"/>
  <c r="CA27" i="35"/>
  <c r="CB27" i="35"/>
  <c r="CC27" i="35"/>
  <c r="CD27" i="35"/>
  <c r="CE27" i="35"/>
  <c r="AK28" i="35"/>
  <c r="AL28" i="35"/>
  <c r="AM28" i="35"/>
  <c r="AN28" i="35"/>
  <c r="AO28" i="35"/>
  <c r="AP28" i="35"/>
  <c r="BB28" i="35" s="1"/>
  <c r="J139" i="35" s="1"/>
  <c r="AQ28" i="35"/>
  <c r="AR28" i="35"/>
  <c r="AS28" i="35"/>
  <c r="AT28" i="35"/>
  <c r="AX28" i="35"/>
  <c r="I139" i="35" s="1"/>
  <c r="AY28" i="35"/>
  <c r="AZ28" i="35"/>
  <c r="H139" i="35" s="1"/>
  <c r="BA28" i="35"/>
  <c r="BC28" i="35"/>
  <c r="K139" i="35" s="1"/>
  <c r="BJ28" i="35"/>
  <c r="BJ34" i="35" s="1"/>
  <c r="Q89" i="35" s="1"/>
  <c r="F83" i="35" s="1"/>
  <c r="BK28" i="35"/>
  <c r="BL28" i="35"/>
  <c r="BM28" i="35"/>
  <c r="BN28" i="35"/>
  <c r="BO28" i="35"/>
  <c r="BP28" i="35"/>
  <c r="BQ28" i="35"/>
  <c r="O34" i="35" s="1"/>
  <c r="BR28" i="35"/>
  <c r="BR34" i="35" s="1"/>
  <c r="Q97" i="35" s="1"/>
  <c r="BS28" i="35"/>
  <c r="BT28" i="35"/>
  <c r="BV28" i="35"/>
  <c r="BW28" i="35"/>
  <c r="BX28" i="35"/>
  <c r="BY28" i="35"/>
  <c r="BZ28" i="35"/>
  <c r="AC34" i="35" s="1"/>
  <c r="CA28" i="35"/>
  <c r="CA34" i="35" s="1"/>
  <c r="P95" i="35" s="1"/>
  <c r="CB28" i="35"/>
  <c r="CC28" i="35"/>
  <c r="CD28" i="35"/>
  <c r="CE28" i="35"/>
  <c r="AK29" i="35"/>
  <c r="AL29" i="35"/>
  <c r="AM29" i="35"/>
  <c r="BB29" i="35" s="1"/>
  <c r="J140" i="35" s="1"/>
  <c r="AN29" i="35"/>
  <c r="AO29" i="35"/>
  <c r="AP29" i="35"/>
  <c r="AQ29" i="35"/>
  <c r="AR29" i="35"/>
  <c r="AS29" i="35"/>
  <c r="AT29" i="35"/>
  <c r="AX29" i="35"/>
  <c r="I140" i="35" s="1"/>
  <c r="AZ29" i="35"/>
  <c r="H140" i="35" s="1"/>
  <c r="BC29" i="35"/>
  <c r="K140" i="35" s="1"/>
  <c r="BJ29" i="35"/>
  <c r="BK29" i="35"/>
  <c r="BL29" i="35"/>
  <c r="BL31" i="35" s="1"/>
  <c r="BM29" i="35"/>
  <c r="BN29" i="35"/>
  <c r="BO29" i="35"/>
  <c r="BP29" i="35"/>
  <c r="BQ29" i="35"/>
  <c r="BR29" i="35"/>
  <c r="BS29" i="35"/>
  <c r="BT29" i="35"/>
  <c r="R34" i="35" s="1"/>
  <c r="BV29" i="35"/>
  <c r="BW29" i="35"/>
  <c r="BX29" i="35"/>
  <c r="BY29" i="35"/>
  <c r="BZ29" i="35"/>
  <c r="CA29" i="35"/>
  <c r="CB29" i="35"/>
  <c r="CC29" i="35"/>
  <c r="AF34" i="35" s="1"/>
  <c r="CD29" i="35"/>
  <c r="CE29" i="35"/>
  <c r="AK30" i="35"/>
  <c r="AL30" i="35"/>
  <c r="AM30" i="35"/>
  <c r="AN30" i="35"/>
  <c r="AO30" i="35"/>
  <c r="AP30" i="35"/>
  <c r="BB30" i="35" s="1"/>
  <c r="J141" i="35" s="1"/>
  <c r="AQ30" i="35"/>
  <c r="AR30" i="35"/>
  <c r="AS30" i="35"/>
  <c r="AT30" i="35"/>
  <c r="AX30" i="35"/>
  <c r="I141" i="35" s="1"/>
  <c r="AY30" i="35"/>
  <c r="AZ30" i="35"/>
  <c r="H141" i="35" s="1"/>
  <c r="BA30" i="35"/>
  <c r="BC30" i="35"/>
  <c r="K141" i="35" s="1"/>
  <c r="BJ30" i="35"/>
  <c r="BK30" i="35"/>
  <c r="BL30" i="35"/>
  <c r="BM30" i="35"/>
  <c r="BN30" i="35"/>
  <c r="BO30" i="35"/>
  <c r="BO34" i="35" s="1"/>
  <c r="Q94" i="35" s="1"/>
  <c r="K83" i="35" s="1"/>
  <c r="BP30" i="35"/>
  <c r="BQ30" i="35"/>
  <c r="BR30" i="35"/>
  <c r="BS30" i="35"/>
  <c r="BT30" i="35"/>
  <c r="BV30" i="35"/>
  <c r="BW30" i="35"/>
  <c r="BX30" i="35"/>
  <c r="BX34" i="35" s="1"/>
  <c r="P92" i="35" s="1"/>
  <c r="I84" i="35" s="1"/>
  <c r="BY30" i="35"/>
  <c r="BZ30" i="35"/>
  <c r="CA30" i="35"/>
  <c r="CB30" i="35"/>
  <c r="CC30" i="35"/>
  <c r="CD30" i="35"/>
  <c r="CE30" i="35"/>
  <c r="H31" i="35"/>
  <c r="I31" i="35"/>
  <c r="J31" i="35"/>
  <c r="K31" i="35"/>
  <c r="L31" i="35"/>
  <c r="M31" i="35"/>
  <c r="N31" i="35"/>
  <c r="O31" i="35"/>
  <c r="P31" i="35"/>
  <c r="Q31" i="35"/>
  <c r="R31" i="35"/>
  <c r="Y31" i="35"/>
  <c r="Z31" i="35"/>
  <c r="AA31" i="35"/>
  <c r="AB31" i="35"/>
  <c r="AC31" i="35"/>
  <c r="AD31" i="35"/>
  <c r="AE31" i="35"/>
  <c r="AF31" i="35"/>
  <c r="AG31" i="35"/>
  <c r="AH31" i="35"/>
  <c r="BK31" i="35"/>
  <c r="BS31" i="35"/>
  <c r="BT31" i="35"/>
  <c r="CB31" i="35"/>
  <c r="CC31" i="35"/>
  <c r="H32" i="35"/>
  <c r="I32" i="35"/>
  <c r="J32" i="35"/>
  <c r="K32" i="35"/>
  <c r="L32" i="35"/>
  <c r="M32" i="35"/>
  <c r="N32" i="35"/>
  <c r="O32" i="35"/>
  <c r="P32" i="35"/>
  <c r="Q32" i="35"/>
  <c r="R32" i="35"/>
  <c r="Y32" i="35"/>
  <c r="Z32" i="35"/>
  <c r="AA32" i="35"/>
  <c r="AB32" i="35"/>
  <c r="AC32" i="35"/>
  <c r="AD32" i="35"/>
  <c r="AE32" i="35"/>
  <c r="AF32" i="35"/>
  <c r="AG32" i="35"/>
  <c r="AH32" i="35"/>
  <c r="BJ32" i="35"/>
  <c r="BM32" i="35"/>
  <c r="BQ32" i="35"/>
  <c r="BR32" i="35"/>
  <c r="BV32" i="35"/>
  <c r="BZ32" i="35"/>
  <c r="CA32" i="35"/>
  <c r="CD32" i="35"/>
  <c r="H33" i="35"/>
  <c r="I33" i="35"/>
  <c r="J33" i="35"/>
  <c r="K33" i="35"/>
  <c r="L33" i="35"/>
  <c r="M33" i="35"/>
  <c r="N33" i="35"/>
  <c r="O33" i="35"/>
  <c r="P33" i="35"/>
  <c r="Q33" i="35"/>
  <c r="R33" i="35"/>
  <c r="Y33" i="35"/>
  <c r="Z33" i="35"/>
  <c r="AA33" i="35"/>
  <c r="AB33" i="35"/>
  <c r="AC33" i="35"/>
  <c r="AD33" i="35"/>
  <c r="AE33" i="35"/>
  <c r="AF33" i="35"/>
  <c r="AG33" i="35"/>
  <c r="AH33" i="35"/>
  <c r="BK33" i="35"/>
  <c r="BO33" i="35"/>
  <c r="BP33" i="35"/>
  <c r="BS33" i="35"/>
  <c r="BX33" i="35"/>
  <c r="BY33" i="35"/>
  <c r="CB33" i="35"/>
  <c r="H34" i="35"/>
  <c r="I34" i="35"/>
  <c r="L34" i="35"/>
  <c r="P34" i="35"/>
  <c r="Q34" i="35"/>
  <c r="Z34" i="35"/>
  <c r="AD34" i="35"/>
  <c r="AE34" i="35"/>
  <c r="AH34" i="35"/>
  <c r="BM34" i="35"/>
  <c r="Q92" i="35" s="1"/>
  <c r="I83" i="35" s="1"/>
  <c r="BN34" i="35"/>
  <c r="Q93" i="35" s="1"/>
  <c r="J83" i="35" s="1"/>
  <c r="BQ34" i="35"/>
  <c r="Q96" i="35" s="1"/>
  <c r="BV34" i="35"/>
  <c r="P90" i="35" s="1"/>
  <c r="G84" i="35" s="1"/>
  <c r="BW34" i="35"/>
  <c r="P91" i="35" s="1"/>
  <c r="H84" i="35" s="1"/>
  <c r="BZ34" i="35"/>
  <c r="P94" i="35" s="1"/>
  <c r="K84" i="35" s="1"/>
  <c r="CD34" i="35"/>
  <c r="P98" i="35" s="1"/>
  <c r="CE34" i="35"/>
  <c r="P99" i="35" s="1"/>
  <c r="BJ35" i="35"/>
  <c r="S89" i="35" s="1"/>
  <c r="F77" i="35" s="1"/>
  <c r="BK35" i="35"/>
  <c r="S90" i="35" s="1"/>
  <c r="G77" i="35" s="1"/>
  <c r="BL35" i="35"/>
  <c r="S91" i="35" s="1"/>
  <c r="H77" i="35" s="1"/>
  <c r="BM35" i="35"/>
  <c r="S92" i="35" s="1"/>
  <c r="I77" i="35" s="1"/>
  <c r="BN35" i="35"/>
  <c r="S93" i="35" s="1"/>
  <c r="J77" i="35" s="1"/>
  <c r="BO35" i="35"/>
  <c r="S94" i="35" s="1"/>
  <c r="K77" i="35" s="1"/>
  <c r="BP35" i="35"/>
  <c r="S95" i="35" s="1"/>
  <c r="BQ35" i="35"/>
  <c r="S96" i="35" s="1"/>
  <c r="BR35" i="35"/>
  <c r="S97" i="35" s="1"/>
  <c r="BS35" i="35"/>
  <c r="S98" i="35" s="1"/>
  <c r="BT35" i="35"/>
  <c r="S99" i="35" s="1"/>
  <c r="BV35" i="35"/>
  <c r="R90" i="35" s="1"/>
  <c r="G78" i="35" s="1"/>
  <c r="BW35" i="35"/>
  <c r="R91" i="35" s="1"/>
  <c r="H78" i="35" s="1"/>
  <c r="BX35" i="35"/>
  <c r="R92" i="35" s="1"/>
  <c r="I78" i="35" s="1"/>
  <c r="BY35" i="35"/>
  <c r="R93" i="35" s="1"/>
  <c r="J78" i="35" s="1"/>
  <c r="BZ35" i="35"/>
  <c r="R94" i="35" s="1"/>
  <c r="K78" i="35" s="1"/>
  <c r="CA35" i="35"/>
  <c r="R95" i="35" s="1"/>
  <c r="CB35" i="35"/>
  <c r="R96" i="35" s="1"/>
  <c r="CC35" i="35"/>
  <c r="R97" i="35" s="1"/>
  <c r="CD35" i="35"/>
  <c r="R98" i="35" s="1"/>
  <c r="CE35" i="35"/>
  <c r="R99" i="35" s="1"/>
  <c r="BK36" i="35"/>
  <c r="U90" i="35" s="1"/>
  <c r="G79" i="35" s="1"/>
  <c r="BM36" i="35"/>
  <c r="U92" i="35" s="1"/>
  <c r="I79" i="35" s="1"/>
  <c r="BN36" i="35"/>
  <c r="U93" i="35" s="1"/>
  <c r="J79" i="35" s="1"/>
  <c r="BO36" i="35"/>
  <c r="U94" i="35" s="1"/>
  <c r="K79" i="35" s="1"/>
  <c r="BP36" i="35"/>
  <c r="U95" i="35" s="1"/>
  <c r="BQ36" i="35"/>
  <c r="U96" i="35" s="1"/>
  <c r="BS36" i="35"/>
  <c r="U98" i="35" s="1"/>
  <c r="BV36" i="35"/>
  <c r="T90" i="35" s="1"/>
  <c r="G80" i="35" s="1"/>
  <c r="BW36" i="35"/>
  <c r="T91" i="35" s="1"/>
  <c r="H80" i="35" s="1"/>
  <c r="BX36" i="35"/>
  <c r="T92" i="35" s="1"/>
  <c r="I80" i="35" s="1"/>
  <c r="BY36" i="35"/>
  <c r="T93" i="35" s="1"/>
  <c r="J80" i="35" s="1"/>
  <c r="BZ36" i="35"/>
  <c r="T94" i="35" s="1"/>
  <c r="K80" i="35" s="1"/>
  <c r="CB36" i="35"/>
  <c r="T96" i="35" s="1"/>
  <c r="CD36" i="35"/>
  <c r="T98" i="35" s="1"/>
  <c r="CE36" i="35"/>
  <c r="T99" i="35" s="1"/>
  <c r="BJ37" i="35"/>
  <c r="W89" i="35" s="1"/>
  <c r="F81" i="35" s="1"/>
  <c r="BN37" i="35"/>
  <c r="W93" i="35" s="1"/>
  <c r="J81" i="35" s="1"/>
  <c r="BO37" i="35"/>
  <c r="W94" i="35" s="1"/>
  <c r="K81" i="35" s="1"/>
  <c r="BP37" i="35"/>
  <c r="W95" i="35" s="1"/>
  <c r="BR37" i="35"/>
  <c r="W97" i="35" s="1"/>
  <c r="BW37" i="35"/>
  <c r="V91" i="35" s="1"/>
  <c r="H82" i="35" s="1"/>
  <c r="BX37" i="35"/>
  <c r="V92" i="35" s="1"/>
  <c r="I82" i="35" s="1"/>
  <c r="BY37" i="35"/>
  <c r="V93" i="35" s="1"/>
  <c r="J82" i="35" s="1"/>
  <c r="CA37" i="35"/>
  <c r="V95" i="35" s="1"/>
  <c r="CE37" i="35"/>
  <c r="V99" i="35" s="1"/>
  <c r="BA40" i="35"/>
  <c r="I145" i="35" s="1"/>
  <c r="CE36" i="29"/>
  <c r="CD36" i="29"/>
  <c r="CC36" i="29"/>
  <c r="CB36" i="29"/>
  <c r="CA36" i="29"/>
  <c r="BZ36" i="29"/>
  <c r="BY36" i="29"/>
  <c r="BX36" i="29"/>
  <c r="BW36" i="29"/>
  <c r="BV36" i="29"/>
  <c r="BT36" i="29"/>
  <c r="BS36" i="29"/>
  <c r="BR36" i="29"/>
  <c r="BQ36" i="29"/>
  <c r="BP36" i="29"/>
  <c r="BO36" i="29"/>
  <c r="BN36" i="29"/>
  <c r="BM36" i="29"/>
  <c r="BL36" i="29"/>
  <c r="BK36" i="29"/>
  <c r="BJ36" i="29"/>
  <c r="BW36" i="20"/>
  <c r="BX36" i="20"/>
  <c r="BY36" i="20"/>
  <c r="BZ36" i="20"/>
  <c r="CA36" i="20"/>
  <c r="CB36" i="20"/>
  <c r="CC36" i="20"/>
  <c r="CD36" i="20"/>
  <c r="CE36" i="20"/>
  <c r="BV36" i="20"/>
  <c r="BP36" i="20"/>
  <c r="BQ36" i="20"/>
  <c r="BR36" i="20"/>
  <c r="BS36" i="20"/>
  <c r="BT36" i="20"/>
  <c r="B48" i="29"/>
  <c r="B47" i="29"/>
  <c r="B46" i="29"/>
  <c r="AH33" i="29"/>
  <c r="AG33" i="29"/>
  <c r="AF33" i="29"/>
  <c r="AE33" i="29"/>
  <c r="AD33" i="29"/>
  <c r="AC33" i="29"/>
  <c r="AB33" i="29"/>
  <c r="AA33" i="29"/>
  <c r="Z33" i="29"/>
  <c r="Y33" i="29"/>
  <c r="R33" i="29"/>
  <c r="Q33" i="29"/>
  <c r="P33" i="29"/>
  <c r="O33" i="29"/>
  <c r="N33" i="29"/>
  <c r="M33" i="29"/>
  <c r="L33" i="29"/>
  <c r="K33" i="29"/>
  <c r="J33" i="29"/>
  <c r="I33" i="29"/>
  <c r="H33" i="29"/>
  <c r="AH32" i="29"/>
  <c r="AG32" i="29"/>
  <c r="AF32" i="29"/>
  <c r="AE32" i="29"/>
  <c r="AD32" i="29"/>
  <c r="AC32" i="29"/>
  <c r="AB32" i="29"/>
  <c r="AA32" i="29"/>
  <c r="Z32" i="29"/>
  <c r="Y32" i="29"/>
  <c r="R32" i="29"/>
  <c r="Q32" i="29"/>
  <c r="P32" i="29"/>
  <c r="O32" i="29"/>
  <c r="N32" i="29"/>
  <c r="M32" i="29"/>
  <c r="L32" i="29"/>
  <c r="K32" i="29"/>
  <c r="J32" i="29"/>
  <c r="I32" i="29"/>
  <c r="H32" i="29"/>
  <c r="AH31" i="29"/>
  <c r="AG31" i="29"/>
  <c r="AF31" i="29"/>
  <c r="AE31" i="29"/>
  <c r="AD31" i="29"/>
  <c r="AC31" i="29"/>
  <c r="AB31" i="29"/>
  <c r="AA31" i="29"/>
  <c r="Z31" i="29"/>
  <c r="Y31" i="29"/>
  <c r="R31" i="29"/>
  <c r="Q31" i="29"/>
  <c r="P31" i="29"/>
  <c r="O31" i="29"/>
  <c r="N31" i="29"/>
  <c r="M31" i="29"/>
  <c r="L31" i="29"/>
  <c r="K31" i="29"/>
  <c r="J31" i="29"/>
  <c r="I31" i="29"/>
  <c r="H31" i="29"/>
  <c r="CE30" i="29"/>
  <c r="CD30" i="29"/>
  <c r="CC30" i="29"/>
  <c r="CB30" i="29"/>
  <c r="CA30" i="29"/>
  <c r="BZ30" i="29"/>
  <c r="BY30" i="29"/>
  <c r="BX30" i="29"/>
  <c r="BW30" i="29"/>
  <c r="BV30" i="29"/>
  <c r="AK30" i="29" s="1"/>
  <c r="BT30" i="29"/>
  <c r="BS30" i="29"/>
  <c r="BR30" i="29"/>
  <c r="BQ30" i="29"/>
  <c r="BP30" i="29"/>
  <c r="BO30" i="29"/>
  <c r="BN30" i="29"/>
  <c r="BM30" i="29"/>
  <c r="BL30" i="29"/>
  <c r="BK30" i="29"/>
  <c r="BJ30" i="29"/>
  <c r="BC30" i="29"/>
  <c r="K141" i="29" s="1"/>
  <c r="AZ30" i="29"/>
  <c r="H141" i="29" s="1"/>
  <c r="AX30" i="29"/>
  <c r="AT30" i="29"/>
  <c r="AS30" i="29"/>
  <c r="AR30" i="29"/>
  <c r="AQ30" i="29"/>
  <c r="AP30" i="29"/>
  <c r="AO30" i="29"/>
  <c r="AN30" i="29"/>
  <c r="AM30" i="29"/>
  <c r="AL30" i="29"/>
  <c r="CE29" i="29"/>
  <c r="CD29" i="29"/>
  <c r="CC29" i="29"/>
  <c r="CB29" i="29"/>
  <c r="CA29" i="29"/>
  <c r="BZ29" i="29"/>
  <c r="BY29" i="29"/>
  <c r="BX29" i="29"/>
  <c r="BW29" i="29"/>
  <c r="BV29" i="29"/>
  <c r="BT29" i="29"/>
  <c r="BS29" i="29"/>
  <c r="BR29" i="29"/>
  <c r="BQ29" i="29"/>
  <c r="BP29" i="29"/>
  <c r="BO29" i="29"/>
  <c r="BN29" i="29"/>
  <c r="BM29" i="29"/>
  <c r="BL29" i="29"/>
  <c r="BK29" i="29"/>
  <c r="BJ29" i="29"/>
  <c r="BC29" i="29"/>
  <c r="K140" i="29" s="1"/>
  <c r="AZ29" i="29"/>
  <c r="BA29" i="29" s="1"/>
  <c r="AX29" i="29"/>
  <c r="I140" i="29" s="1"/>
  <c r="AT29" i="29"/>
  <c r="AS29" i="29"/>
  <c r="AR29" i="29"/>
  <c r="AQ29" i="29"/>
  <c r="AP29" i="29"/>
  <c r="AO29" i="29"/>
  <c r="AN29" i="29"/>
  <c r="AM29" i="29"/>
  <c r="AL29" i="29"/>
  <c r="AK29" i="29"/>
  <c r="CE28" i="29"/>
  <c r="AH34" i="29" s="1"/>
  <c r="CD28" i="29"/>
  <c r="CC28" i="29"/>
  <c r="CB28" i="29"/>
  <c r="CA28" i="29"/>
  <c r="BZ28" i="29"/>
  <c r="BY28" i="29"/>
  <c r="BX28" i="29"/>
  <c r="BW28" i="29"/>
  <c r="BV28" i="29"/>
  <c r="BT28" i="29"/>
  <c r="BS28" i="29"/>
  <c r="BR28" i="29"/>
  <c r="BQ28" i="29"/>
  <c r="BP28" i="29"/>
  <c r="BO28" i="29"/>
  <c r="BN28" i="29"/>
  <c r="L34" i="29" s="1"/>
  <c r="BM28" i="29"/>
  <c r="BL28" i="29"/>
  <c r="BK28" i="29"/>
  <c r="BJ28" i="29"/>
  <c r="BC28" i="29"/>
  <c r="K139" i="29" s="1"/>
  <c r="AZ28" i="29"/>
  <c r="AX28" i="29"/>
  <c r="I139" i="29" s="1"/>
  <c r="AT28" i="29"/>
  <c r="AS28" i="29"/>
  <c r="AR28" i="29"/>
  <c r="AQ28" i="29"/>
  <c r="AP28" i="29"/>
  <c r="AO28" i="29"/>
  <c r="AN28" i="29"/>
  <c r="AM28" i="29"/>
  <c r="AL28" i="29"/>
  <c r="AK28" i="29"/>
  <c r="CE27" i="29"/>
  <c r="CD27" i="29"/>
  <c r="CC27" i="29"/>
  <c r="CB27" i="29"/>
  <c r="CA27" i="29"/>
  <c r="BZ27" i="29"/>
  <c r="BY27" i="29"/>
  <c r="BX27" i="29"/>
  <c r="BW27" i="29"/>
  <c r="BV27" i="29"/>
  <c r="BT27" i="29"/>
  <c r="BS27" i="29"/>
  <c r="BR27" i="29"/>
  <c r="BQ27" i="29"/>
  <c r="BP27" i="29"/>
  <c r="BO27" i="29"/>
  <c r="BN27" i="29"/>
  <c r="BM27" i="29"/>
  <c r="BL27" i="29"/>
  <c r="BK27" i="29"/>
  <c r="BJ27" i="29"/>
  <c r="BC27" i="29"/>
  <c r="K138" i="29" s="1"/>
  <c r="BA27" i="29"/>
  <c r="AZ27" i="29"/>
  <c r="H138" i="29" s="1"/>
  <c r="AX27" i="29"/>
  <c r="I138" i="29" s="1"/>
  <c r="AT27" i="29"/>
  <c r="AS27" i="29"/>
  <c r="AR27" i="29"/>
  <c r="AQ27" i="29"/>
  <c r="AP27" i="29"/>
  <c r="AO27" i="29"/>
  <c r="AN27" i="29"/>
  <c r="AM27" i="29"/>
  <c r="AL27" i="29"/>
  <c r="AK27" i="29"/>
  <c r="CE26" i="29"/>
  <c r="CD26" i="29"/>
  <c r="CC26" i="29"/>
  <c r="CB26" i="29"/>
  <c r="CA26" i="29"/>
  <c r="BZ26" i="29"/>
  <c r="BY26" i="29"/>
  <c r="BX26" i="29"/>
  <c r="BW26" i="29"/>
  <c r="BV26" i="29"/>
  <c r="BT26" i="29"/>
  <c r="BS26" i="29"/>
  <c r="BR26" i="29"/>
  <c r="BQ26" i="29"/>
  <c r="BP26" i="29"/>
  <c r="BO26" i="29"/>
  <c r="BN26" i="29"/>
  <c r="BM26" i="29"/>
  <c r="BL26" i="29"/>
  <c r="BK26" i="29"/>
  <c r="BJ26" i="29"/>
  <c r="BC26" i="29"/>
  <c r="K137" i="29" s="1"/>
  <c r="AZ26" i="29"/>
  <c r="H137" i="29" s="1"/>
  <c r="AX26" i="29"/>
  <c r="AT26" i="29"/>
  <c r="AS26" i="29"/>
  <c r="AR26" i="29"/>
  <c r="AQ26" i="29"/>
  <c r="AP26" i="29"/>
  <c r="AO26" i="29"/>
  <c r="AN26" i="29"/>
  <c r="AM26" i="29"/>
  <c r="AL26" i="29"/>
  <c r="AK26" i="29"/>
  <c r="CE25" i="29"/>
  <c r="CD25" i="29"/>
  <c r="CC25" i="29"/>
  <c r="CB25" i="29"/>
  <c r="CA25" i="29"/>
  <c r="BZ25" i="29"/>
  <c r="BY25" i="29"/>
  <c r="BX25" i="29"/>
  <c r="BW25" i="29"/>
  <c r="AL25" i="29" s="1"/>
  <c r="BV25" i="29"/>
  <c r="BT25" i="29"/>
  <c r="BS25" i="29"/>
  <c r="BR25" i="29"/>
  <c r="BQ25" i="29"/>
  <c r="BP25" i="29"/>
  <c r="BP37" i="29" s="1"/>
  <c r="W95" i="29" s="1"/>
  <c r="BO25" i="29"/>
  <c r="BN25" i="29"/>
  <c r="BM25" i="29"/>
  <c r="BL25" i="29"/>
  <c r="BK25" i="29"/>
  <c r="BJ25" i="29"/>
  <c r="BC25" i="29"/>
  <c r="K136" i="29" s="1"/>
  <c r="AZ25" i="29"/>
  <c r="BA25" i="29" s="1"/>
  <c r="AX25" i="29"/>
  <c r="I136" i="29" s="1"/>
  <c r="AT25" i="29"/>
  <c r="AS25" i="29"/>
  <c r="AR25" i="29"/>
  <c r="AQ25" i="29"/>
  <c r="AP25" i="29"/>
  <c r="AO25" i="29"/>
  <c r="AN25" i="29"/>
  <c r="AM25" i="29"/>
  <c r="AK25" i="29"/>
  <c r="CE24" i="29"/>
  <c r="CD24" i="29"/>
  <c r="CC24" i="29"/>
  <c r="CB24" i="29"/>
  <c r="CA24" i="29"/>
  <c r="BZ24" i="29"/>
  <c r="BY24" i="29"/>
  <c r="BX24" i="29"/>
  <c r="BW24" i="29"/>
  <c r="BV24" i="29"/>
  <c r="BT24" i="29"/>
  <c r="BS24" i="29"/>
  <c r="BR24" i="29"/>
  <c r="BQ24" i="29"/>
  <c r="BP24" i="29"/>
  <c r="BO24" i="29"/>
  <c r="BN24" i="29"/>
  <c r="BM24" i="29"/>
  <c r="BL24" i="29"/>
  <c r="BK24" i="29"/>
  <c r="BJ24" i="29"/>
  <c r="BC24" i="29"/>
  <c r="K135" i="29" s="1"/>
  <c r="AZ24" i="29"/>
  <c r="AX24" i="29"/>
  <c r="I135" i="29" s="1"/>
  <c r="AT24" i="29"/>
  <c r="AS24" i="29"/>
  <c r="AR24" i="29"/>
  <c r="AQ24" i="29"/>
  <c r="AP24" i="29"/>
  <c r="AO24" i="29"/>
  <c r="AN24" i="29"/>
  <c r="AM24" i="29"/>
  <c r="AL24" i="29"/>
  <c r="AK24" i="29"/>
  <c r="CE23" i="29"/>
  <c r="CD23" i="29"/>
  <c r="CC23" i="29"/>
  <c r="CB23" i="29"/>
  <c r="CA23" i="29"/>
  <c r="BZ23" i="29"/>
  <c r="BY23" i="29"/>
  <c r="BX23" i="29"/>
  <c r="BW23" i="29"/>
  <c r="BV23" i="29"/>
  <c r="BT23" i="29"/>
  <c r="BS23" i="29"/>
  <c r="BR23" i="29"/>
  <c r="BQ23" i="29"/>
  <c r="BP23" i="29"/>
  <c r="BO23" i="29"/>
  <c r="BN23" i="29"/>
  <c r="BM23" i="29"/>
  <c r="BL23" i="29"/>
  <c r="BK23" i="29"/>
  <c r="AK23" i="29" s="1"/>
  <c r="BJ23" i="29"/>
  <c r="BC23" i="29"/>
  <c r="K134" i="29" s="1"/>
  <c r="AZ23" i="29"/>
  <c r="H134" i="29" s="1"/>
  <c r="AX23" i="29"/>
  <c r="AY23" i="29" s="1"/>
  <c r="AT23" i="29"/>
  <c r="AS23" i="29"/>
  <c r="AR23" i="29"/>
  <c r="AQ23" i="29"/>
  <c r="AP23" i="29"/>
  <c r="AO23" i="29"/>
  <c r="AN23" i="29"/>
  <c r="AM23" i="29"/>
  <c r="AL23" i="29"/>
  <c r="CE22" i="29"/>
  <c r="CD22" i="29"/>
  <c r="CC22" i="29"/>
  <c r="CB22" i="29"/>
  <c r="CA22" i="29"/>
  <c r="BZ22" i="29"/>
  <c r="BY22" i="29"/>
  <c r="BX22" i="29"/>
  <c r="BW22" i="29"/>
  <c r="BV22" i="29"/>
  <c r="BT22" i="29"/>
  <c r="BS22" i="29"/>
  <c r="BR22" i="29"/>
  <c r="BQ22" i="29"/>
  <c r="BP22" i="29"/>
  <c r="BO22" i="29"/>
  <c r="BN22" i="29"/>
  <c r="BM22" i="29"/>
  <c r="BL22" i="29"/>
  <c r="BK22" i="29"/>
  <c r="AK22" i="29" s="1"/>
  <c r="BJ22" i="29"/>
  <c r="BC22" i="29"/>
  <c r="K133" i="29" s="1"/>
  <c r="AZ22" i="29"/>
  <c r="H133" i="29" s="1"/>
  <c r="AX22" i="29"/>
  <c r="AT22" i="29"/>
  <c r="AS22" i="29"/>
  <c r="AR22" i="29"/>
  <c r="AQ22" i="29"/>
  <c r="AP22" i="29"/>
  <c r="AO22" i="29"/>
  <c r="AN22" i="29"/>
  <c r="AM22" i="29"/>
  <c r="AL22" i="29"/>
  <c r="CE21" i="29"/>
  <c r="CD21" i="29"/>
  <c r="CC21" i="29"/>
  <c r="CB21" i="29"/>
  <c r="CA21" i="29"/>
  <c r="BZ21" i="29"/>
  <c r="BY21" i="29"/>
  <c r="BX21" i="29"/>
  <c r="BW21" i="29"/>
  <c r="BV21" i="29"/>
  <c r="BT21" i="29"/>
  <c r="BS21" i="29"/>
  <c r="BR21" i="29"/>
  <c r="BQ21" i="29"/>
  <c r="BP21" i="29"/>
  <c r="BO21" i="29"/>
  <c r="BN21" i="29"/>
  <c r="BM21" i="29"/>
  <c r="BL21" i="29"/>
  <c r="BK21" i="29"/>
  <c r="AK21" i="29" s="1"/>
  <c r="BJ21" i="29"/>
  <c r="BC21" i="29"/>
  <c r="K132" i="29" s="1"/>
  <c r="AZ21" i="29"/>
  <c r="BA21" i="29" s="1"/>
  <c r="AX21" i="29"/>
  <c r="I132" i="29" s="1"/>
  <c r="AT21" i="29"/>
  <c r="AS21" i="29"/>
  <c r="AR21" i="29"/>
  <c r="AQ21" i="29"/>
  <c r="AP21" i="29"/>
  <c r="AO21" i="29"/>
  <c r="AN21" i="29"/>
  <c r="AM21" i="29"/>
  <c r="AL21" i="29"/>
  <c r="CE20" i="29"/>
  <c r="CD20" i="29"/>
  <c r="CC20" i="29"/>
  <c r="CB20" i="29"/>
  <c r="CA20" i="29"/>
  <c r="BZ20" i="29"/>
  <c r="BY20" i="29"/>
  <c r="BX20" i="29"/>
  <c r="BW20" i="29"/>
  <c r="BV20" i="29"/>
  <c r="BT20" i="29"/>
  <c r="BS20" i="29"/>
  <c r="BR20" i="29"/>
  <c r="BQ20" i="29"/>
  <c r="BP20" i="29"/>
  <c r="BO20" i="29"/>
  <c r="BN20" i="29"/>
  <c r="BM20" i="29"/>
  <c r="BL20" i="29"/>
  <c r="BK20" i="29"/>
  <c r="BJ20" i="29"/>
  <c r="BC20" i="29"/>
  <c r="K131" i="29" s="1"/>
  <c r="AZ20" i="29"/>
  <c r="AX20" i="29"/>
  <c r="I131" i="29" s="1"/>
  <c r="AT20" i="29"/>
  <c r="AS20" i="29"/>
  <c r="AR20" i="29"/>
  <c r="AQ20" i="29"/>
  <c r="AP20" i="29"/>
  <c r="AO20" i="29"/>
  <c r="AN20" i="29"/>
  <c r="AM20" i="29"/>
  <c r="AL20" i="29"/>
  <c r="CE19" i="29"/>
  <c r="CD19" i="29"/>
  <c r="CC19" i="29"/>
  <c r="CB19" i="29"/>
  <c r="CA19" i="29"/>
  <c r="BZ19" i="29"/>
  <c r="BY19" i="29"/>
  <c r="BX19" i="29"/>
  <c r="BW19" i="29"/>
  <c r="BV19" i="29"/>
  <c r="BT19" i="29"/>
  <c r="BS19" i="29"/>
  <c r="BR19" i="29"/>
  <c r="BQ19" i="29"/>
  <c r="BP19" i="29"/>
  <c r="BO19" i="29"/>
  <c r="BN19" i="29"/>
  <c r="BM19" i="29"/>
  <c r="BL19" i="29"/>
  <c r="BK19" i="29"/>
  <c r="AK19" i="29" s="1"/>
  <c r="BJ19" i="29"/>
  <c r="BC19" i="29"/>
  <c r="K130" i="29" s="1"/>
  <c r="AZ19" i="29"/>
  <c r="H130" i="29" s="1"/>
  <c r="AX19" i="29"/>
  <c r="AY19" i="29" s="1"/>
  <c r="AT19" i="29"/>
  <c r="AS19" i="29"/>
  <c r="AR19" i="29"/>
  <c r="AQ19" i="29"/>
  <c r="AP19" i="29"/>
  <c r="AO19" i="29"/>
  <c r="AN19" i="29"/>
  <c r="AM19" i="29"/>
  <c r="AL19" i="29"/>
  <c r="CE18" i="29"/>
  <c r="CD18" i="29"/>
  <c r="CC18" i="29"/>
  <c r="CB18" i="29"/>
  <c r="CA18" i="29"/>
  <c r="BZ18" i="29"/>
  <c r="BY18" i="29"/>
  <c r="BX18" i="29"/>
  <c r="BW18" i="29"/>
  <c r="BV18" i="29"/>
  <c r="BT18" i="29"/>
  <c r="BS18" i="29"/>
  <c r="BR18" i="29"/>
  <c r="BQ18" i="29"/>
  <c r="BP18" i="29"/>
  <c r="BO18" i="29"/>
  <c r="BN18" i="29"/>
  <c r="BM18" i="29"/>
  <c r="BL18" i="29"/>
  <c r="BK18" i="29"/>
  <c r="AK18" i="29" s="1"/>
  <c r="BJ18" i="29"/>
  <c r="BC18" i="29"/>
  <c r="K129" i="29" s="1"/>
  <c r="AZ18" i="29"/>
  <c r="H129" i="29" s="1"/>
  <c r="AX18" i="29"/>
  <c r="AT18" i="29"/>
  <c r="AS18" i="29"/>
  <c r="AR18" i="29"/>
  <c r="AQ18" i="29"/>
  <c r="AP18" i="29"/>
  <c r="AO18" i="29"/>
  <c r="AN18" i="29"/>
  <c r="AM18" i="29"/>
  <c r="AL18" i="29"/>
  <c r="CE17" i="29"/>
  <c r="CD17" i="29"/>
  <c r="CC17" i="29"/>
  <c r="CB17" i="29"/>
  <c r="CA17" i="29"/>
  <c r="BZ17" i="29"/>
  <c r="BY17" i="29"/>
  <c r="BX17" i="29"/>
  <c r="BW17" i="29"/>
  <c r="BV17" i="29"/>
  <c r="BT17" i="29"/>
  <c r="BS17" i="29"/>
  <c r="BR17" i="29"/>
  <c r="BQ17" i="29"/>
  <c r="BP17" i="29"/>
  <c r="BO17" i="29"/>
  <c r="BN17" i="29"/>
  <c r="BM17" i="29"/>
  <c r="BL17" i="29"/>
  <c r="BK17" i="29"/>
  <c r="AK17" i="29" s="1"/>
  <c r="BJ17" i="29"/>
  <c r="BC17" i="29"/>
  <c r="K128" i="29" s="1"/>
  <c r="AZ17" i="29"/>
  <c r="BA17" i="29" s="1"/>
  <c r="AX17" i="29"/>
  <c r="I128" i="29" s="1"/>
  <c r="AT17" i="29"/>
  <c r="AS17" i="29"/>
  <c r="AR17" i="29"/>
  <c r="AQ17" i="29"/>
  <c r="AP17" i="29"/>
  <c r="AO17" i="29"/>
  <c r="AN17" i="29"/>
  <c r="AM17" i="29"/>
  <c r="AL17" i="29"/>
  <c r="CE16" i="29"/>
  <c r="CD16" i="29"/>
  <c r="CC16" i="29"/>
  <c r="CB16" i="29"/>
  <c r="CA16" i="29"/>
  <c r="BZ16" i="29"/>
  <c r="BY16" i="29"/>
  <c r="BX16" i="29"/>
  <c r="BW16" i="29"/>
  <c r="BV16" i="29"/>
  <c r="BT16" i="29"/>
  <c r="BS16" i="29"/>
  <c r="BR16" i="29"/>
  <c r="BQ16" i="29"/>
  <c r="BP16" i="29"/>
  <c r="BO16" i="29"/>
  <c r="BN16" i="29"/>
  <c r="BM16" i="29"/>
  <c r="BL16" i="29"/>
  <c r="BK16" i="29"/>
  <c r="AK16" i="29" s="1"/>
  <c r="BJ16" i="29"/>
  <c r="BC16" i="29"/>
  <c r="K127" i="29" s="1"/>
  <c r="AZ16" i="29"/>
  <c r="H127" i="29" s="1"/>
  <c r="AX16" i="29"/>
  <c r="I127" i="29" s="1"/>
  <c r="AT16" i="29"/>
  <c r="AS16" i="29"/>
  <c r="AR16" i="29"/>
  <c r="AQ16" i="29"/>
  <c r="AP16" i="29"/>
  <c r="AO16" i="29"/>
  <c r="AN16" i="29"/>
  <c r="AM16" i="29"/>
  <c r="AL16" i="29"/>
  <c r="CE15" i="29"/>
  <c r="CD15" i="29"/>
  <c r="CC15" i="29"/>
  <c r="CB15" i="29"/>
  <c r="CA15" i="29"/>
  <c r="BZ15" i="29"/>
  <c r="BY15" i="29"/>
  <c r="BX15" i="29"/>
  <c r="BW15" i="29"/>
  <c r="AL15" i="29" s="1"/>
  <c r="BV15" i="29"/>
  <c r="BT15" i="29"/>
  <c r="BS15" i="29"/>
  <c r="BR15" i="29"/>
  <c r="BQ15" i="29"/>
  <c r="BP15" i="29"/>
  <c r="BO15" i="29"/>
  <c r="BN15" i="29"/>
  <c r="BM15" i="29"/>
  <c r="BL15" i="29"/>
  <c r="BK15" i="29"/>
  <c r="AK15" i="29" s="1"/>
  <c r="BJ15" i="29"/>
  <c r="BC15" i="29"/>
  <c r="K126" i="29" s="1"/>
  <c r="AZ15" i="29"/>
  <c r="H126" i="29" s="1"/>
  <c r="AX15" i="29"/>
  <c r="I126" i="29" s="1"/>
  <c r="AT15" i="29"/>
  <c r="AS15" i="29"/>
  <c r="AR15" i="29"/>
  <c r="AQ15" i="29"/>
  <c r="AP15" i="29"/>
  <c r="AO15" i="29"/>
  <c r="AN15" i="29"/>
  <c r="AM15" i="29"/>
  <c r="CE14" i="29"/>
  <c r="CD14" i="29"/>
  <c r="CC14" i="29"/>
  <c r="CB14" i="29"/>
  <c r="CA14" i="29"/>
  <c r="BZ14" i="29"/>
  <c r="BY14" i="29"/>
  <c r="BX14" i="29"/>
  <c r="BW14" i="29"/>
  <c r="BV14" i="29"/>
  <c r="BT14" i="29"/>
  <c r="BS14" i="29"/>
  <c r="BR14" i="29"/>
  <c r="BQ14" i="29"/>
  <c r="BP14" i="29"/>
  <c r="BO14" i="29"/>
  <c r="BN14" i="29"/>
  <c r="BM14" i="29"/>
  <c r="BL14" i="29"/>
  <c r="BK14" i="29"/>
  <c r="BJ14" i="29"/>
  <c r="BC14" i="29"/>
  <c r="K125" i="29" s="1"/>
  <c r="AZ14" i="29"/>
  <c r="H125" i="29" s="1"/>
  <c r="AX14" i="29"/>
  <c r="I125" i="29" s="1"/>
  <c r="AT14" i="29"/>
  <c r="AS14" i="29"/>
  <c r="AR14" i="29"/>
  <c r="AQ14" i="29"/>
  <c r="AP14" i="29"/>
  <c r="AO14" i="29"/>
  <c r="AN14" i="29"/>
  <c r="AM14" i="29"/>
  <c r="AL14" i="29"/>
  <c r="CE13" i="29"/>
  <c r="CD13" i="29"/>
  <c r="CC13" i="29"/>
  <c r="CB13" i="29"/>
  <c r="CA13" i="29"/>
  <c r="BZ13" i="29"/>
  <c r="BY13" i="29"/>
  <c r="BX13" i="29"/>
  <c r="BW13" i="29"/>
  <c r="BV13" i="29"/>
  <c r="BT13" i="29"/>
  <c r="BS13" i="29"/>
  <c r="BR13" i="29"/>
  <c r="BQ13" i="29"/>
  <c r="BP13" i="29"/>
  <c r="BO13" i="29"/>
  <c r="BN13" i="29"/>
  <c r="BM13" i="29"/>
  <c r="BL13" i="29"/>
  <c r="BK13" i="29"/>
  <c r="BJ13" i="29"/>
  <c r="BC13" i="29"/>
  <c r="K124" i="29" s="1"/>
  <c r="AZ13" i="29"/>
  <c r="H124" i="29" s="1"/>
  <c r="AX13" i="29"/>
  <c r="I124" i="29" s="1"/>
  <c r="AT13" i="29"/>
  <c r="AS13" i="29"/>
  <c r="AR13" i="29"/>
  <c r="AQ13" i="29"/>
  <c r="AP13" i="29"/>
  <c r="AO13" i="29"/>
  <c r="AN13" i="29"/>
  <c r="AM13" i="29"/>
  <c r="AL13" i="29"/>
  <c r="CE12" i="29"/>
  <c r="CD12" i="29"/>
  <c r="CC12" i="29"/>
  <c r="CB12" i="29"/>
  <c r="CA12" i="29"/>
  <c r="BZ12" i="29"/>
  <c r="BY12" i="29"/>
  <c r="BX12" i="29"/>
  <c r="BW12" i="29"/>
  <c r="AL12" i="29" s="1"/>
  <c r="BV12" i="29"/>
  <c r="BT12" i="29"/>
  <c r="BS12" i="29"/>
  <c r="BR12" i="29"/>
  <c r="BQ12" i="29"/>
  <c r="BP12" i="29"/>
  <c r="BO12" i="29"/>
  <c r="BN12" i="29"/>
  <c r="BM12" i="29"/>
  <c r="BL12" i="29"/>
  <c r="BK12" i="29"/>
  <c r="AK12" i="29" s="1"/>
  <c r="BJ12" i="29"/>
  <c r="BC12" i="29"/>
  <c r="K123" i="29" s="1"/>
  <c r="AZ12" i="29"/>
  <c r="H123" i="29" s="1"/>
  <c r="AX12" i="29"/>
  <c r="I123" i="29" s="1"/>
  <c r="AT12" i="29"/>
  <c r="AS12" i="29"/>
  <c r="AR12" i="29"/>
  <c r="AQ12" i="29"/>
  <c r="AP12" i="29"/>
  <c r="AO12" i="29"/>
  <c r="AN12" i="29"/>
  <c r="AM12" i="29"/>
  <c r="CE11" i="29"/>
  <c r="CD11" i="29"/>
  <c r="CC11" i="29"/>
  <c r="CB11" i="29"/>
  <c r="CA11" i="29"/>
  <c r="BZ11" i="29"/>
  <c r="BY11" i="29"/>
  <c r="BX11" i="29"/>
  <c r="BW11" i="29"/>
  <c r="BV11" i="29"/>
  <c r="BT11" i="29"/>
  <c r="BS11" i="29"/>
  <c r="BR11" i="29"/>
  <c r="BQ11" i="29"/>
  <c r="BP11" i="29"/>
  <c r="BO11" i="29"/>
  <c r="BN11" i="29"/>
  <c r="BM11" i="29"/>
  <c r="BL11" i="29"/>
  <c r="BK11" i="29"/>
  <c r="BJ11" i="29"/>
  <c r="BC11" i="29"/>
  <c r="K122" i="29" s="1"/>
  <c r="AZ11" i="29"/>
  <c r="H122" i="29" s="1"/>
  <c r="AX11" i="29"/>
  <c r="I122" i="29" s="1"/>
  <c r="AT11" i="29"/>
  <c r="AS11" i="29"/>
  <c r="AR11" i="29"/>
  <c r="AQ11" i="29"/>
  <c r="AP11" i="29"/>
  <c r="AO11" i="29"/>
  <c r="AN11" i="29"/>
  <c r="AM11" i="29"/>
  <c r="AL11" i="29"/>
  <c r="BB11" i="29" s="1"/>
  <c r="J122" i="29" s="1"/>
  <c r="CE10" i="29"/>
  <c r="CD10" i="29"/>
  <c r="CC10" i="29"/>
  <c r="CB10" i="29"/>
  <c r="CA10" i="29"/>
  <c r="BZ10" i="29"/>
  <c r="BY10" i="29"/>
  <c r="BX10" i="29"/>
  <c r="BW10" i="29"/>
  <c r="BV10" i="29"/>
  <c r="BT10" i="29"/>
  <c r="BS10" i="29"/>
  <c r="BR10" i="29"/>
  <c r="BQ10" i="29"/>
  <c r="BP10" i="29"/>
  <c r="BO10" i="29"/>
  <c r="BN10" i="29"/>
  <c r="BM10" i="29"/>
  <c r="BL10" i="29"/>
  <c r="BK10" i="29"/>
  <c r="AK10" i="29" s="1"/>
  <c r="BJ10" i="29"/>
  <c r="BC10" i="29"/>
  <c r="K121" i="29" s="1"/>
  <c r="AZ10" i="29"/>
  <c r="H121" i="29" s="1"/>
  <c r="AX10" i="29"/>
  <c r="I121" i="29" s="1"/>
  <c r="AT10" i="29"/>
  <c r="AS10" i="29"/>
  <c r="AR10" i="29"/>
  <c r="AQ10" i="29"/>
  <c r="AP10" i="29"/>
  <c r="AO10" i="29"/>
  <c r="AN10" i="29"/>
  <c r="AM10" i="29"/>
  <c r="AL10" i="29"/>
  <c r="CE9" i="29"/>
  <c r="CD9" i="29"/>
  <c r="CC9" i="29"/>
  <c r="CB9" i="29"/>
  <c r="CA9" i="29"/>
  <c r="BZ9" i="29"/>
  <c r="BY9" i="29"/>
  <c r="BX9" i="29"/>
  <c r="BW9" i="29"/>
  <c r="BV9" i="29"/>
  <c r="BT9" i="29"/>
  <c r="BS9" i="29"/>
  <c r="BR9" i="29"/>
  <c r="BQ9" i="29"/>
  <c r="U96" i="29" s="1"/>
  <c r="BP9" i="29"/>
  <c r="BO9" i="29"/>
  <c r="BN9" i="29"/>
  <c r="BM9" i="29"/>
  <c r="BL9" i="29"/>
  <c r="BK9" i="29"/>
  <c r="AK9" i="29" s="1"/>
  <c r="BJ9" i="29"/>
  <c r="BC9" i="29"/>
  <c r="K120" i="29" s="1"/>
  <c r="AZ9" i="29"/>
  <c r="BA9" i="29" s="1"/>
  <c r="AX9" i="29"/>
  <c r="I120" i="29" s="1"/>
  <c r="AT9" i="29"/>
  <c r="AS9" i="29"/>
  <c r="AR9" i="29"/>
  <c r="AQ9" i="29"/>
  <c r="AP9" i="29"/>
  <c r="AO9" i="29"/>
  <c r="AN9" i="29"/>
  <c r="AM9" i="29"/>
  <c r="AL9" i="29"/>
  <c r="CE8" i="29"/>
  <c r="CD8" i="29"/>
  <c r="CC8" i="29"/>
  <c r="CB8" i="29"/>
  <c r="CA8" i="29"/>
  <c r="BZ8" i="29"/>
  <c r="BY8" i="29"/>
  <c r="BX8" i="29"/>
  <c r="BW8" i="29"/>
  <c r="AL8" i="29" s="1"/>
  <c r="BV8" i="29"/>
  <c r="BT8" i="29"/>
  <c r="BS8" i="29"/>
  <c r="BR8" i="29"/>
  <c r="BQ8" i="29"/>
  <c r="BP8" i="29"/>
  <c r="BO8" i="29"/>
  <c r="BN8" i="29"/>
  <c r="BM8" i="29"/>
  <c r="BL8" i="29"/>
  <c r="BK8" i="29"/>
  <c r="BJ8" i="29"/>
  <c r="BC8" i="29"/>
  <c r="K119" i="29" s="1"/>
  <c r="AZ8" i="29"/>
  <c r="H119" i="29" s="1"/>
  <c r="AX8" i="29"/>
  <c r="I119" i="29" s="1"/>
  <c r="AT8" i="29"/>
  <c r="AS8" i="29"/>
  <c r="AR8" i="29"/>
  <c r="AQ8" i="29"/>
  <c r="AP8" i="29"/>
  <c r="AO8" i="29"/>
  <c r="AN8" i="29"/>
  <c r="AM8" i="29"/>
  <c r="AK8" i="29"/>
  <c r="CE7" i="29"/>
  <c r="CD7" i="29"/>
  <c r="CC7" i="29"/>
  <c r="CB7" i="29"/>
  <c r="CA7" i="29"/>
  <c r="BZ7" i="29"/>
  <c r="BY7" i="29"/>
  <c r="BX7" i="29"/>
  <c r="BW7" i="29"/>
  <c r="BV7" i="29"/>
  <c r="AK7" i="29" s="1"/>
  <c r="BT7" i="29"/>
  <c r="BS7" i="29"/>
  <c r="BR7" i="29"/>
  <c r="BQ7" i="29"/>
  <c r="BP7" i="29"/>
  <c r="BO7" i="29"/>
  <c r="BN7" i="29"/>
  <c r="BM7" i="29"/>
  <c r="BL7" i="29"/>
  <c r="BK7" i="29"/>
  <c r="BJ7" i="29"/>
  <c r="BC7" i="29"/>
  <c r="K118" i="29" s="1"/>
  <c r="AZ7" i="29"/>
  <c r="H118" i="29" s="1"/>
  <c r="AX7" i="29"/>
  <c r="I118" i="29" s="1"/>
  <c r="AT7" i="29"/>
  <c r="AS7" i="29"/>
  <c r="AR7" i="29"/>
  <c r="AQ7" i="29"/>
  <c r="AP7" i="29"/>
  <c r="AO7" i="29"/>
  <c r="AN7" i="29"/>
  <c r="AM7" i="29"/>
  <c r="AL7" i="29"/>
  <c r="CE6" i="29"/>
  <c r="CD6" i="29"/>
  <c r="CC6" i="29"/>
  <c r="CB6" i="29"/>
  <c r="CA6" i="29"/>
  <c r="BZ6" i="29"/>
  <c r="BY6" i="29"/>
  <c r="BX6" i="29"/>
  <c r="BW6" i="29"/>
  <c r="BV6" i="29"/>
  <c r="BT6" i="29"/>
  <c r="BS6" i="29"/>
  <c r="BR6" i="29"/>
  <c r="BQ6" i="29"/>
  <c r="BP6" i="29"/>
  <c r="BO6" i="29"/>
  <c r="BN6" i="29"/>
  <c r="BM6" i="29"/>
  <c r="BL6" i="29"/>
  <c r="BK6" i="29"/>
  <c r="BJ6" i="29"/>
  <c r="BC6" i="29"/>
  <c r="K117" i="29" s="1"/>
  <c r="AZ6" i="29"/>
  <c r="H117" i="29" s="1"/>
  <c r="AY6" i="29"/>
  <c r="AX6" i="29"/>
  <c r="I117" i="29" s="1"/>
  <c r="AT6" i="29"/>
  <c r="AS6" i="29"/>
  <c r="AR6" i="29"/>
  <c r="AQ6" i="29"/>
  <c r="AP6" i="29"/>
  <c r="AO6" i="29"/>
  <c r="AN6" i="29"/>
  <c r="AM6" i="29"/>
  <c r="AL6" i="29"/>
  <c r="AK6" i="29"/>
  <c r="CE5" i="29"/>
  <c r="CD5" i="29"/>
  <c r="CC5" i="29"/>
  <c r="CB5" i="29"/>
  <c r="CA5" i="29"/>
  <c r="BZ5" i="29"/>
  <c r="BY5" i="29"/>
  <c r="BX5" i="29"/>
  <c r="BW5" i="29"/>
  <c r="BV5" i="29"/>
  <c r="BT5" i="29"/>
  <c r="BS5" i="29"/>
  <c r="BR5" i="29"/>
  <c r="BQ5" i="29"/>
  <c r="BP5" i="29"/>
  <c r="BO5" i="29"/>
  <c r="BN5" i="29"/>
  <c r="BM5" i="29"/>
  <c r="BL5" i="29"/>
  <c r="BK5" i="29"/>
  <c r="BJ5" i="29"/>
  <c r="BC5" i="29"/>
  <c r="K116" i="29" s="1"/>
  <c r="AZ5" i="29"/>
  <c r="H116" i="29" s="1"/>
  <c r="AY5" i="29"/>
  <c r="AX5" i="29"/>
  <c r="I116" i="29" s="1"/>
  <c r="AT5" i="29"/>
  <c r="AS5" i="29"/>
  <c r="AR5" i="29"/>
  <c r="AQ5" i="29"/>
  <c r="AP5" i="29"/>
  <c r="AO5" i="29"/>
  <c r="AN5" i="29"/>
  <c r="AM5" i="29"/>
  <c r="AL5" i="29"/>
  <c r="AK5" i="29"/>
  <c r="CE4" i="29"/>
  <c r="CD4" i="29"/>
  <c r="CC4" i="29"/>
  <c r="CB4" i="29"/>
  <c r="CA4" i="29"/>
  <c r="BZ4" i="29"/>
  <c r="BY4" i="29"/>
  <c r="BX4" i="29"/>
  <c r="BW4" i="29"/>
  <c r="AL4" i="29" s="1"/>
  <c r="BV4" i="29"/>
  <c r="BT4" i="29"/>
  <c r="BS4" i="29"/>
  <c r="BR4" i="29"/>
  <c r="BQ4" i="29"/>
  <c r="BP4" i="29"/>
  <c r="BO4" i="29"/>
  <c r="BN4" i="29"/>
  <c r="BM4" i="29"/>
  <c r="BL4" i="29"/>
  <c r="BK4" i="29"/>
  <c r="BJ4" i="29"/>
  <c r="BC4" i="29"/>
  <c r="K115" i="29" s="1"/>
  <c r="AZ4" i="29"/>
  <c r="H115" i="29" s="1"/>
  <c r="AX4" i="29"/>
  <c r="I115" i="29" s="1"/>
  <c r="AT4" i="29"/>
  <c r="AS4" i="29"/>
  <c r="AR4" i="29"/>
  <c r="AQ4" i="29"/>
  <c r="AP4" i="29"/>
  <c r="AO4" i="29"/>
  <c r="AN4" i="29"/>
  <c r="AM4" i="29"/>
  <c r="AK4" i="29"/>
  <c r="CE3" i="29"/>
  <c r="CD3" i="29"/>
  <c r="CC3" i="29"/>
  <c r="CB3" i="29"/>
  <c r="CA3" i="29"/>
  <c r="BZ3" i="29"/>
  <c r="BZ32" i="29" s="1"/>
  <c r="BY3" i="29"/>
  <c r="BX3" i="29"/>
  <c r="BW3" i="29"/>
  <c r="BV3" i="29"/>
  <c r="BT3" i="29"/>
  <c r="BS3" i="29"/>
  <c r="BS33" i="29" s="1"/>
  <c r="BR3" i="29"/>
  <c r="BQ3" i="29"/>
  <c r="BP3" i="29"/>
  <c r="BP35" i="29" s="1"/>
  <c r="S95" i="29" s="1"/>
  <c r="BO3" i="29"/>
  <c r="BO33" i="29" s="1"/>
  <c r="BN3" i="29"/>
  <c r="BM3" i="29"/>
  <c r="BL3" i="29"/>
  <c r="BK3" i="29"/>
  <c r="BJ3" i="29"/>
  <c r="BC3" i="29"/>
  <c r="K114" i="29" s="1"/>
  <c r="AZ3" i="29"/>
  <c r="H114" i="29" s="1"/>
  <c r="AX3" i="29"/>
  <c r="I114" i="29" s="1"/>
  <c r="AT3" i="29"/>
  <c r="AS3" i="29"/>
  <c r="AR3" i="29"/>
  <c r="AQ3" i="29"/>
  <c r="AP3" i="29"/>
  <c r="AO3" i="29"/>
  <c r="AN3" i="29"/>
  <c r="AM3" i="29"/>
  <c r="AL3" i="29"/>
  <c r="BA44" i="20"/>
  <c r="BA38" i="20"/>
  <c r="BA36" i="20"/>
  <c r="P93" i="20"/>
  <c r="BA46" i="35" l="1"/>
  <c r="H145" i="35" s="1"/>
  <c r="CC37" i="35"/>
  <c r="V97" i="35" s="1"/>
  <c r="BT37" i="35"/>
  <c r="W99" i="35" s="1"/>
  <c r="BL37" i="35"/>
  <c r="W91" i="35" s="1"/>
  <c r="H81" i="35" s="1"/>
  <c r="CB34" i="35"/>
  <c r="P96" i="35" s="1"/>
  <c r="BS34" i="35"/>
  <c r="Q98" i="35" s="1"/>
  <c r="BK34" i="35"/>
  <c r="Q90" i="35" s="1"/>
  <c r="G83" i="35" s="1"/>
  <c r="AB34" i="35"/>
  <c r="N34" i="35"/>
  <c r="AX31" i="35" s="1"/>
  <c r="CD33" i="35"/>
  <c r="BV33" i="35"/>
  <c r="BM33" i="35"/>
  <c r="H124" i="35"/>
  <c r="CE34" i="36"/>
  <c r="P99" i="36" s="1"/>
  <c r="BL34" i="36"/>
  <c r="Q91" i="36" s="1"/>
  <c r="H83" i="36" s="1"/>
  <c r="BZ32" i="36"/>
  <c r="BQ31" i="36"/>
  <c r="CC32" i="36"/>
  <c r="BT32" i="36"/>
  <c r="BL32" i="36"/>
  <c r="CB37" i="35"/>
  <c r="V96" i="35" s="1"/>
  <c r="BS37" i="35"/>
  <c r="W98" i="35" s="1"/>
  <c r="BK37" i="35"/>
  <c r="W90" i="35" s="1"/>
  <c r="G81" i="35" s="1"/>
  <c r="CC36" i="35"/>
  <c r="T97" i="35" s="1"/>
  <c r="BT36" i="35"/>
  <c r="U99" i="35" s="1"/>
  <c r="BL36" i="35"/>
  <c r="U91" i="35" s="1"/>
  <c r="H79" i="35" s="1"/>
  <c r="CC33" i="35"/>
  <c r="BT33" i="35"/>
  <c r="BL33" i="35"/>
  <c r="CE32" i="35"/>
  <c r="BW32" i="35"/>
  <c r="BN32" i="35"/>
  <c r="AY25" i="35"/>
  <c r="BA23" i="35"/>
  <c r="AY17" i="35"/>
  <c r="BA15" i="35"/>
  <c r="AY9" i="35"/>
  <c r="I137" i="35"/>
  <c r="BT34" i="36"/>
  <c r="Q99" i="36" s="1"/>
  <c r="AA34" i="36"/>
  <c r="BZ33" i="36"/>
  <c r="BM31" i="36"/>
  <c r="BX31" i="36"/>
  <c r="BO31" i="36"/>
  <c r="H135" i="35"/>
  <c r="H128" i="35"/>
  <c r="I121" i="35"/>
  <c r="H119" i="35"/>
  <c r="CC34" i="36"/>
  <c r="P97" i="36" s="1"/>
  <c r="J34" i="36"/>
  <c r="BB29" i="36"/>
  <c r="J140" i="36" s="1"/>
  <c r="I138" i="36"/>
  <c r="AY27" i="36"/>
  <c r="BZ37" i="36"/>
  <c r="V94" i="36" s="1"/>
  <c r="K82" i="36" s="1"/>
  <c r="BQ37" i="36"/>
  <c r="W96" i="36" s="1"/>
  <c r="AY42" i="36"/>
  <c r="AZ42" i="36"/>
  <c r="AX42" i="36"/>
  <c r="BZ37" i="35"/>
  <c r="V94" i="35" s="1"/>
  <c r="K82" i="35" s="1"/>
  <c r="BQ37" i="35"/>
  <c r="W96" i="35" s="1"/>
  <c r="CA36" i="35"/>
  <c r="T95" i="35" s="1"/>
  <c r="BR36" i="35"/>
  <c r="U97" i="35" s="1"/>
  <c r="BJ36" i="35"/>
  <c r="U89" i="35" s="1"/>
  <c r="F79" i="35" s="1"/>
  <c r="AG34" i="35"/>
  <c r="Y34" i="35"/>
  <c r="K34" i="35"/>
  <c r="BA29" i="35"/>
  <c r="AY23" i="35"/>
  <c r="BA21" i="35"/>
  <c r="AY15" i="35"/>
  <c r="AY7" i="35"/>
  <c r="BA5" i="35"/>
  <c r="AX42" i="35" s="1"/>
  <c r="H130" i="35"/>
  <c r="H114" i="35"/>
  <c r="AH34" i="36"/>
  <c r="R34" i="36"/>
  <c r="J34" i="35"/>
  <c r="BZ33" i="35"/>
  <c r="BQ33" i="35"/>
  <c r="AY18" i="35"/>
  <c r="BA16" i="35"/>
  <c r="AZ43" i="35" s="1"/>
  <c r="CE37" i="36"/>
  <c r="V99" i="36" s="1"/>
  <c r="BL37" i="36"/>
  <c r="W91" i="36" s="1"/>
  <c r="H81" i="36" s="1"/>
  <c r="AF34" i="36"/>
  <c r="AX31" i="36"/>
  <c r="CE31" i="36"/>
  <c r="AY29" i="35"/>
  <c r="BA27" i="35"/>
  <c r="AX44" i="35" s="1"/>
  <c r="AY21" i="35"/>
  <c r="AY13" i="35"/>
  <c r="BA11" i="35"/>
  <c r="BA43" i="35" s="1"/>
  <c r="AY5" i="35"/>
  <c r="I138" i="35"/>
  <c r="AX43" i="36"/>
  <c r="AY43" i="36"/>
  <c r="AZ43" i="36"/>
  <c r="BA43" i="36"/>
  <c r="BB28" i="36"/>
  <c r="J139" i="36" s="1"/>
  <c r="AY19" i="35"/>
  <c r="AY11" i="35"/>
  <c r="AY3" i="35"/>
  <c r="CC33" i="36"/>
  <c r="BB30" i="36"/>
  <c r="J141" i="36" s="1"/>
  <c r="BA25" i="36"/>
  <c r="AZ44" i="36" s="1"/>
  <c r="H136" i="36"/>
  <c r="H140" i="36"/>
  <c r="H138" i="36"/>
  <c r="H132" i="36"/>
  <c r="H130" i="36"/>
  <c r="H128" i="36"/>
  <c r="H124" i="36"/>
  <c r="H122" i="36"/>
  <c r="H120" i="36"/>
  <c r="H116" i="36"/>
  <c r="H114" i="36"/>
  <c r="AX43" i="37"/>
  <c r="CA31" i="36"/>
  <c r="BR31" i="36"/>
  <c r="BJ31" i="36"/>
  <c r="AY19" i="36"/>
  <c r="AY11" i="36"/>
  <c r="AY3" i="36"/>
  <c r="BR34" i="37"/>
  <c r="Q97" i="37" s="1"/>
  <c r="AH34" i="37"/>
  <c r="Y34" i="37"/>
  <c r="BX33" i="37"/>
  <c r="AX44" i="37"/>
  <c r="BY33" i="37"/>
  <c r="BY31" i="37"/>
  <c r="BM31" i="37"/>
  <c r="BM32" i="37"/>
  <c r="BA46" i="36"/>
  <c r="H145" i="36" s="1"/>
  <c r="BP34" i="37"/>
  <c r="Q95" i="37" s="1"/>
  <c r="P34" i="37"/>
  <c r="BV33" i="37"/>
  <c r="CD32" i="37"/>
  <c r="BB29" i="37"/>
  <c r="J140" i="37" s="1"/>
  <c r="BB26" i="37"/>
  <c r="J137" i="37" s="1"/>
  <c r="BP31" i="37"/>
  <c r="BA44" i="36"/>
  <c r="BY34" i="37"/>
  <c r="P93" i="37" s="1"/>
  <c r="J84" i="37" s="1"/>
  <c r="AD34" i="37"/>
  <c r="CD33" i="37"/>
  <c r="BY32" i="37"/>
  <c r="H141" i="37"/>
  <c r="BA30" i="37"/>
  <c r="AE34" i="37"/>
  <c r="CB32" i="37"/>
  <c r="CB31" i="37"/>
  <c r="Q34" i="37"/>
  <c r="BS32" i="37"/>
  <c r="BS31" i="37"/>
  <c r="I34" i="37"/>
  <c r="BK32" i="37"/>
  <c r="BB27" i="37"/>
  <c r="J138" i="37" s="1"/>
  <c r="AY23" i="36"/>
  <c r="AY15" i="36"/>
  <c r="AY7" i="36"/>
  <c r="CB37" i="37"/>
  <c r="V96" i="37" s="1"/>
  <c r="BS37" i="37"/>
  <c r="W98" i="37" s="1"/>
  <c r="BK37" i="37"/>
  <c r="W90" i="37" s="1"/>
  <c r="G81" i="37" s="1"/>
  <c r="BX34" i="37"/>
  <c r="P92" i="37" s="1"/>
  <c r="I84" i="37" s="1"/>
  <c r="BM34" i="37"/>
  <c r="Q92" i="37" s="1"/>
  <c r="I83" i="37" s="1"/>
  <c r="N34" i="37"/>
  <c r="BS33" i="37"/>
  <c r="BJ33" i="37"/>
  <c r="BX32" i="37"/>
  <c r="AX31" i="38"/>
  <c r="CE34" i="37"/>
  <c r="P99" i="37" s="1"/>
  <c r="CE31" i="37"/>
  <c r="CE32" i="37"/>
  <c r="BW34" i="37"/>
  <c r="P91" i="37" s="1"/>
  <c r="H84" i="37" s="1"/>
  <c r="BW31" i="37"/>
  <c r="BW32" i="37"/>
  <c r="BN34" i="37"/>
  <c r="Q93" i="37" s="1"/>
  <c r="J83" i="37" s="1"/>
  <c r="BN31" i="37"/>
  <c r="BN32" i="37"/>
  <c r="AY29" i="36"/>
  <c r="AY21" i="36"/>
  <c r="AY13" i="36"/>
  <c r="AY5" i="36"/>
  <c r="L34" i="37"/>
  <c r="AX31" i="37" s="1"/>
  <c r="CA33" i="37"/>
  <c r="BP32" i="37"/>
  <c r="BR31" i="37"/>
  <c r="BZ32" i="37"/>
  <c r="BQ32" i="37"/>
  <c r="AY24" i="37"/>
  <c r="BA22" i="37"/>
  <c r="AY16" i="37"/>
  <c r="BA14" i="37"/>
  <c r="AY43" i="37" s="1"/>
  <c r="AY8" i="37"/>
  <c r="BA6" i="37"/>
  <c r="AY42" i="37" s="1"/>
  <c r="AY45" i="37" s="1"/>
  <c r="H143" i="37" s="1"/>
  <c r="BA43" i="37"/>
  <c r="H138" i="37"/>
  <c r="H134" i="37"/>
  <c r="H132" i="37"/>
  <c r="H130" i="37"/>
  <c r="H126" i="37"/>
  <c r="H124" i="37"/>
  <c r="H122" i="37"/>
  <c r="H118" i="37"/>
  <c r="H116" i="37"/>
  <c r="H114" i="37"/>
  <c r="AY26" i="38"/>
  <c r="BA24" i="38"/>
  <c r="AY18" i="38"/>
  <c r="BA16" i="38"/>
  <c r="AY10" i="38"/>
  <c r="BA8" i="38"/>
  <c r="AY3" i="38"/>
  <c r="AZ43" i="37"/>
  <c r="D43" i="39"/>
  <c r="AZ31" i="39"/>
  <c r="AY24" i="38"/>
  <c r="BA22" i="38"/>
  <c r="AX43" i="38" s="1"/>
  <c r="AY16" i="38"/>
  <c r="BA14" i="38"/>
  <c r="AY8" i="38"/>
  <c r="BA6" i="38"/>
  <c r="AY25" i="37"/>
  <c r="AY17" i="37"/>
  <c r="AY9" i="37"/>
  <c r="BA46" i="37"/>
  <c r="H145" i="37" s="1"/>
  <c r="BY32" i="38"/>
  <c r="BP32" i="38"/>
  <c r="AY27" i="38"/>
  <c r="BA25" i="38"/>
  <c r="AY19" i="38"/>
  <c r="BA17" i="38"/>
  <c r="AY11" i="38"/>
  <c r="AY43" i="38"/>
  <c r="BA44" i="37"/>
  <c r="BA12" i="38"/>
  <c r="BA43" i="38" s="1"/>
  <c r="AY6" i="38"/>
  <c r="BA4" i="38"/>
  <c r="BA42" i="39"/>
  <c r="CC32" i="37"/>
  <c r="BT32" i="37"/>
  <c r="BL32" i="37"/>
  <c r="AY23" i="37"/>
  <c r="AY15" i="37"/>
  <c r="AY7" i="37"/>
  <c r="AZ44" i="37"/>
  <c r="AY25" i="38"/>
  <c r="AY17" i="38"/>
  <c r="AY44" i="37"/>
  <c r="CD32" i="38"/>
  <c r="BV32" i="38"/>
  <c r="BM32" i="38"/>
  <c r="AY4" i="38"/>
  <c r="I115" i="38"/>
  <c r="AY29" i="37"/>
  <c r="AY21" i="37"/>
  <c r="AY13" i="37"/>
  <c r="AY5" i="37"/>
  <c r="AY7" i="38"/>
  <c r="BA5" i="38"/>
  <c r="AY27" i="39"/>
  <c r="BA25" i="39"/>
  <c r="AX44" i="39" s="1"/>
  <c r="AY19" i="39"/>
  <c r="BA17" i="39"/>
  <c r="AY11" i="39"/>
  <c r="BA9" i="39"/>
  <c r="AY3" i="39"/>
  <c r="BA46" i="39"/>
  <c r="H145" i="39" s="1"/>
  <c r="I139" i="39"/>
  <c r="I131" i="39"/>
  <c r="I123" i="39"/>
  <c r="I115" i="39"/>
  <c r="BA26" i="39"/>
  <c r="BA18" i="39"/>
  <c r="BA10" i="39"/>
  <c r="BA3" i="38"/>
  <c r="AZ44" i="39"/>
  <c r="AY29" i="39"/>
  <c r="BA27" i="39"/>
  <c r="AY21" i="39"/>
  <c r="BA19" i="39"/>
  <c r="AY13" i="39"/>
  <c r="BA11" i="39"/>
  <c r="AY5" i="39"/>
  <c r="BA3" i="39"/>
  <c r="T95" i="29"/>
  <c r="T99" i="29"/>
  <c r="U93" i="29"/>
  <c r="J79" i="29" s="1"/>
  <c r="U97" i="29"/>
  <c r="AK14" i="29"/>
  <c r="AY20" i="29"/>
  <c r="AK20" i="29"/>
  <c r="AK11" i="29"/>
  <c r="AY10" i="29"/>
  <c r="BA19" i="29"/>
  <c r="AY9" i="29"/>
  <c r="AK13" i="29"/>
  <c r="AY14" i="29"/>
  <c r="AK3" i="29"/>
  <c r="BB25" i="29"/>
  <c r="J136" i="29" s="1"/>
  <c r="BB15" i="29"/>
  <c r="J126" i="29" s="1"/>
  <c r="BB21" i="29"/>
  <c r="J132" i="29" s="1"/>
  <c r="BA16" i="29"/>
  <c r="BB17" i="29"/>
  <c r="J128" i="29" s="1"/>
  <c r="BA26" i="29"/>
  <c r="BX33" i="29"/>
  <c r="BA4" i="29"/>
  <c r="BB6" i="29"/>
  <c r="J117" i="29" s="1"/>
  <c r="BA8" i="29"/>
  <c r="T94" i="29"/>
  <c r="K80" i="29" s="1"/>
  <c r="BB10" i="29"/>
  <c r="J121" i="29" s="1"/>
  <c r="BA12" i="29"/>
  <c r="BA15" i="29"/>
  <c r="BB23" i="29"/>
  <c r="J134" i="29" s="1"/>
  <c r="BY37" i="29"/>
  <c r="V93" i="29" s="1"/>
  <c r="J82" i="29" s="1"/>
  <c r="BA3" i="29"/>
  <c r="BA7" i="29"/>
  <c r="T91" i="29"/>
  <c r="H80" i="29" s="1"/>
  <c r="BA11" i="29"/>
  <c r="BV34" i="29"/>
  <c r="P90" i="29" s="1"/>
  <c r="G84" i="29" s="1"/>
  <c r="BB29" i="29"/>
  <c r="J140" i="29" s="1"/>
  <c r="BA30" i="29"/>
  <c r="BB4" i="29"/>
  <c r="J115" i="29" s="1"/>
  <c r="BB8" i="29"/>
  <c r="J119" i="29" s="1"/>
  <c r="BB13" i="29"/>
  <c r="J124" i="29" s="1"/>
  <c r="BB18" i="29"/>
  <c r="J129" i="29" s="1"/>
  <c r="BB22" i="29"/>
  <c r="J133" i="29" s="1"/>
  <c r="BB24" i="29"/>
  <c r="J135" i="29" s="1"/>
  <c r="AY27" i="29"/>
  <c r="AY28" i="29"/>
  <c r="H132" i="29"/>
  <c r="U89" i="29"/>
  <c r="F79" i="29" s="1"/>
  <c r="BB12" i="29"/>
  <c r="J123" i="29" s="1"/>
  <c r="H136" i="29"/>
  <c r="BB3" i="29"/>
  <c r="J114" i="29" s="1"/>
  <c r="BB5" i="29"/>
  <c r="J116" i="29" s="1"/>
  <c r="BB7" i="29"/>
  <c r="J118" i="29" s="1"/>
  <c r="BB9" i="29"/>
  <c r="J120" i="29" s="1"/>
  <c r="AY13" i="29"/>
  <c r="BB14" i="29"/>
  <c r="J125" i="29" s="1"/>
  <c r="BA18" i="29"/>
  <c r="AY21" i="29"/>
  <c r="BA22" i="29"/>
  <c r="AY24" i="29"/>
  <c r="BB26" i="29"/>
  <c r="J137" i="29" s="1"/>
  <c r="BB30" i="29"/>
  <c r="J141" i="29" s="1"/>
  <c r="H128" i="29"/>
  <c r="H140" i="29"/>
  <c r="BT32" i="29"/>
  <c r="BT33" i="29"/>
  <c r="BT31" i="29"/>
  <c r="H135" i="29"/>
  <c r="BA24" i="29"/>
  <c r="BL34" i="29"/>
  <c r="Q91" i="29" s="1"/>
  <c r="H83" i="29" s="1"/>
  <c r="BP34" i="29"/>
  <c r="Q95" i="29" s="1"/>
  <c r="BT34" i="29"/>
  <c r="Q99" i="29" s="1"/>
  <c r="BY34" i="29"/>
  <c r="P93" i="29" s="1"/>
  <c r="J84" i="29" s="1"/>
  <c r="CC34" i="29"/>
  <c r="P97" i="29" s="1"/>
  <c r="I141" i="29"/>
  <c r="AY30" i="29"/>
  <c r="BO31" i="29"/>
  <c r="H34" i="29"/>
  <c r="AD34" i="29"/>
  <c r="H120" i="29"/>
  <c r="BL32" i="29"/>
  <c r="BL33" i="29"/>
  <c r="BL31" i="29"/>
  <c r="BY32" i="29"/>
  <c r="BY33" i="29"/>
  <c r="BY31" i="29"/>
  <c r="AY3" i="29"/>
  <c r="BM33" i="29"/>
  <c r="BM31" i="29"/>
  <c r="BM35" i="29"/>
  <c r="S92" i="29" s="1"/>
  <c r="I77" i="29" s="1"/>
  <c r="BQ33" i="29"/>
  <c r="BQ31" i="29"/>
  <c r="BQ35" i="29"/>
  <c r="S96" i="29" s="1"/>
  <c r="BV33" i="29"/>
  <c r="BV31" i="29"/>
  <c r="BV35" i="29"/>
  <c r="R90" i="29" s="1"/>
  <c r="G78" i="29" s="1"/>
  <c r="BZ33" i="29"/>
  <c r="BZ31" i="29"/>
  <c r="BZ35" i="29"/>
  <c r="R94" i="29" s="1"/>
  <c r="K78" i="29" s="1"/>
  <c r="CD33" i="29"/>
  <c r="CD31" i="29"/>
  <c r="CD35" i="29"/>
  <c r="R98" i="29" s="1"/>
  <c r="BA5" i="29"/>
  <c r="AY7" i="29"/>
  <c r="U90" i="29"/>
  <c r="G79" i="29" s="1"/>
  <c r="U94" i="29"/>
  <c r="K79" i="29" s="1"/>
  <c r="U98" i="29"/>
  <c r="T92" i="29"/>
  <c r="I80" i="29" s="1"/>
  <c r="T96" i="29"/>
  <c r="AY11" i="29"/>
  <c r="BA13" i="29"/>
  <c r="AY15" i="29"/>
  <c r="I129" i="29"/>
  <c r="AY18" i="29"/>
  <c r="BA23" i="29"/>
  <c r="BM37" i="29"/>
  <c r="W92" i="29" s="1"/>
  <c r="I81" i="29" s="1"/>
  <c r="K34" i="29"/>
  <c r="O34" i="29"/>
  <c r="BQ37" i="29"/>
  <c r="W96" i="29" s="1"/>
  <c r="BV37" i="29"/>
  <c r="V90" i="29" s="1"/>
  <c r="G82" i="29" s="1"/>
  <c r="Y34" i="29"/>
  <c r="AC34" i="29"/>
  <c r="BZ37" i="29"/>
  <c r="V94" i="29" s="1"/>
  <c r="K82" i="29" s="1"/>
  <c r="CD37" i="29"/>
  <c r="V98" i="29" s="1"/>
  <c r="AG34" i="29"/>
  <c r="I137" i="29"/>
  <c r="AY26" i="29"/>
  <c r="AY29" i="29"/>
  <c r="BS31" i="29"/>
  <c r="BM32" i="29"/>
  <c r="CD32" i="29"/>
  <c r="BZ34" i="29"/>
  <c r="P94" i="29" s="1"/>
  <c r="K84" i="29" s="1"/>
  <c r="BT35" i="29"/>
  <c r="S99" i="29" s="1"/>
  <c r="CC32" i="29"/>
  <c r="CC33" i="29"/>
  <c r="CC31" i="29"/>
  <c r="BJ33" i="29"/>
  <c r="BJ31" i="29"/>
  <c r="BJ35" i="29"/>
  <c r="S89" i="29" s="1"/>
  <c r="F77" i="29" s="1"/>
  <c r="BJ32" i="29"/>
  <c r="BN33" i="29"/>
  <c r="BN31" i="29"/>
  <c r="BN35" i="29"/>
  <c r="S93" i="29" s="1"/>
  <c r="J77" i="29" s="1"/>
  <c r="BN32" i="29"/>
  <c r="BR33" i="29"/>
  <c r="BR31" i="29"/>
  <c r="BR35" i="29"/>
  <c r="S97" i="29" s="1"/>
  <c r="BR32" i="29"/>
  <c r="BW33" i="29"/>
  <c r="BW31" i="29"/>
  <c r="BW35" i="29"/>
  <c r="R91" i="29" s="1"/>
  <c r="H78" i="29" s="1"/>
  <c r="BW32" i="29"/>
  <c r="CA33" i="29"/>
  <c r="CA31" i="29"/>
  <c r="CA35" i="29"/>
  <c r="R95" i="29" s="1"/>
  <c r="CA32" i="29"/>
  <c r="CE33" i="29"/>
  <c r="CE31" i="29"/>
  <c r="CE35" i="29"/>
  <c r="R99" i="29" s="1"/>
  <c r="CE32" i="29"/>
  <c r="AY4" i="29"/>
  <c r="BA6" i="29"/>
  <c r="AY8" i="29"/>
  <c r="U91" i="29"/>
  <c r="H79" i="29" s="1"/>
  <c r="U95" i="29"/>
  <c r="U99" i="29"/>
  <c r="T93" i="29"/>
  <c r="J80" i="29" s="1"/>
  <c r="T97" i="29"/>
  <c r="BA10" i="29"/>
  <c r="AY12" i="29"/>
  <c r="BA14" i="29"/>
  <c r="AY16" i="29"/>
  <c r="AY17" i="29"/>
  <c r="BB20" i="29"/>
  <c r="J131" i="29" s="1"/>
  <c r="H131" i="29"/>
  <c r="BA20" i="29"/>
  <c r="BJ37" i="29"/>
  <c r="W89" i="29" s="1"/>
  <c r="F81" i="29" s="1"/>
  <c r="BJ34" i="29"/>
  <c r="Q89" i="29" s="1"/>
  <c r="F83" i="29" s="1"/>
  <c r="BN37" i="29"/>
  <c r="W93" i="29" s="1"/>
  <c r="J81" i="29" s="1"/>
  <c r="BN34" i="29"/>
  <c r="Q93" i="29" s="1"/>
  <c r="J83" i="29" s="1"/>
  <c r="BR37" i="29"/>
  <c r="W97" i="29" s="1"/>
  <c r="BR34" i="29"/>
  <c r="Q97" i="29" s="1"/>
  <c r="BW37" i="29"/>
  <c r="V91" i="29" s="1"/>
  <c r="H82" i="29" s="1"/>
  <c r="BW34" i="29"/>
  <c r="P91" i="29" s="1"/>
  <c r="H84" i="29" s="1"/>
  <c r="CA37" i="29"/>
  <c r="V95" i="29" s="1"/>
  <c r="CA34" i="29"/>
  <c r="P95" i="29" s="1"/>
  <c r="CE37" i="29"/>
  <c r="V99" i="29" s="1"/>
  <c r="CE34" i="29"/>
  <c r="P99" i="29" s="1"/>
  <c r="AY25" i="29"/>
  <c r="BX31" i="29"/>
  <c r="BQ32" i="29"/>
  <c r="P34" i="29"/>
  <c r="BM34" i="29"/>
  <c r="Q92" i="29" s="1"/>
  <c r="I83" i="29" s="1"/>
  <c r="CD34" i="29"/>
  <c r="P98" i="29" s="1"/>
  <c r="BY35" i="29"/>
  <c r="R93" i="29" s="1"/>
  <c r="J78" i="29" s="1"/>
  <c r="BP32" i="29"/>
  <c r="BP33" i="29"/>
  <c r="BP31" i="29"/>
  <c r="BK35" i="29"/>
  <c r="S90" i="29" s="1"/>
  <c r="G77" i="29" s="1"/>
  <c r="BK32" i="29"/>
  <c r="BO35" i="29"/>
  <c r="S94" i="29" s="1"/>
  <c r="K77" i="29" s="1"/>
  <c r="BO32" i="29"/>
  <c r="BS35" i="29"/>
  <c r="S98" i="29" s="1"/>
  <c r="BS32" i="29"/>
  <c r="BX35" i="29"/>
  <c r="R92" i="29" s="1"/>
  <c r="I78" i="29" s="1"/>
  <c r="BX32" i="29"/>
  <c r="CB35" i="29"/>
  <c r="R96" i="29" s="1"/>
  <c r="CB32" i="29"/>
  <c r="BA42" i="29"/>
  <c r="U92" i="29"/>
  <c r="I79" i="29" s="1"/>
  <c r="T90" i="29"/>
  <c r="G80" i="29" s="1"/>
  <c r="T98" i="29"/>
  <c r="BB16" i="29"/>
  <c r="J127" i="29" s="1"/>
  <c r="BB19" i="29"/>
  <c r="J130" i="29" s="1"/>
  <c r="I133" i="29"/>
  <c r="AY22" i="29"/>
  <c r="I34" i="29"/>
  <c r="M34" i="29"/>
  <c r="Q34" i="29"/>
  <c r="AA34" i="29"/>
  <c r="AE34" i="29"/>
  <c r="BB27" i="29"/>
  <c r="J138" i="29" s="1"/>
  <c r="BB28" i="29"/>
  <c r="J139" i="29" s="1"/>
  <c r="H139" i="29"/>
  <c r="BA28" i="29"/>
  <c r="BK31" i="29"/>
  <c r="CB31" i="29"/>
  <c r="BV32" i="29"/>
  <c r="BK33" i="29"/>
  <c r="CB33" i="29"/>
  <c r="Z34" i="29"/>
  <c r="BQ34" i="29"/>
  <c r="Q96" i="29" s="1"/>
  <c r="BL35" i="29"/>
  <c r="S91" i="29" s="1"/>
  <c r="H77" i="29" s="1"/>
  <c r="CC35" i="29"/>
  <c r="R97" i="29" s="1"/>
  <c r="I130" i="29"/>
  <c r="I134" i="29"/>
  <c r="BK37" i="29"/>
  <c r="W90" i="29" s="1"/>
  <c r="G81" i="29" s="1"/>
  <c r="BO37" i="29"/>
  <c r="W94" i="29" s="1"/>
  <c r="K81" i="29" s="1"/>
  <c r="BS37" i="29"/>
  <c r="W98" i="29" s="1"/>
  <c r="BX37" i="29"/>
  <c r="V92" i="29" s="1"/>
  <c r="I82" i="29" s="1"/>
  <c r="CB37" i="29"/>
  <c r="V96" i="29" s="1"/>
  <c r="J34" i="29"/>
  <c r="N34" i="29"/>
  <c r="R34" i="29"/>
  <c r="AB34" i="29"/>
  <c r="AF34" i="29"/>
  <c r="BK34" i="29"/>
  <c r="Q90" i="29" s="1"/>
  <c r="G83" i="29" s="1"/>
  <c r="BO34" i="29"/>
  <c r="Q94" i="29" s="1"/>
  <c r="K83" i="29" s="1"/>
  <c r="BS34" i="29"/>
  <c r="Q98" i="29" s="1"/>
  <c r="BX34" i="29"/>
  <c r="P92" i="29" s="1"/>
  <c r="I84" i="29" s="1"/>
  <c r="CB34" i="29"/>
  <c r="P96" i="29" s="1"/>
  <c r="BL37" i="29"/>
  <c r="W91" i="29" s="1"/>
  <c r="H81" i="29" s="1"/>
  <c r="BT37" i="29"/>
  <c r="W99" i="29" s="1"/>
  <c r="CC37" i="29"/>
  <c r="V97" i="29" s="1"/>
  <c r="B48" i="20"/>
  <c r="B47" i="20"/>
  <c r="B46" i="20"/>
  <c r="AH33" i="20"/>
  <c r="AG33" i="20"/>
  <c r="AF33" i="20"/>
  <c r="AE33" i="20"/>
  <c r="AD33" i="20"/>
  <c r="AC33" i="20"/>
  <c r="AB33" i="20"/>
  <c r="AA33" i="20"/>
  <c r="Z33" i="20"/>
  <c r="Y33" i="20"/>
  <c r="R33" i="20"/>
  <c r="Q33" i="20"/>
  <c r="P33" i="20"/>
  <c r="O33" i="20"/>
  <c r="N33" i="20"/>
  <c r="M33" i="20"/>
  <c r="L33" i="20"/>
  <c r="K33" i="20"/>
  <c r="J33" i="20"/>
  <c r="I33" i="20"/>
  <c r="H33" i="20"/>
  <c r="AH32" i="20"/>
  <c r="AG32" i="20"/>
  <c r="AF32" i="20"/>
  <c r="AE32" i="20"/>
  <c r="AD32" i="20"/>
  <c r="AC32" i="20"/>
  <c r="AB32" i="20"/>
  <c r="AA32" i="20"/>
  <c r="Z32" i="20"/>
  <c r="Y32" i="20"/>
  <c r="R32" i="20"/>
  <c r="Q32" i="20"/>
  <c r="P32" i="20"/>
  <c r="O32" i="20"/>
  <c r="N32" i="20"/>
  <c r="M32" i="20"/>
  <c r="L32" i="20"/>
  <c r="K32" i="20"/>
  <c r="J32" i="20"/>
  <c r="I32" i="20"/>
  <c r="H32" i="20"/>
  <c r="AH31" i="20"/>
  <c r="AG31" i="20"/>
  <c r="AF31" i="20"/>
  <c r="AE31" i="20"/>
  <c r="AD31" i="20"/>
  <c r="AC31" i="20"/>
  <c r="AB31" i="20"/>
  <c r="AA31" i="20"/>
  <c r="Z31" i="20"/>
  <c r="Y31" i="20"/>
  <c r="R31" i="20"/>
  <c r="Q31" i="20"/>
  <c r="P31" i="20"/>
  <c r="O31" i="20"/>
  <c r="N31" i="20"/>
  <c r="M31" i="20"/>
  <c r="L31" i="20"/>
  <c r="K31" i="20"/>
  <c r="J31" i="20"/>
  <c r="I31" i="20"/>
  <c r="H31" i="20"/>
  <c r="CE30" i="20"/>
  <c r="CD30" i="20"/>
  <c r="CC30" i="20"/>
  <c r="CB30" i="20"/>
  <c r="CA30" i="20"/>
  <c r="BZ30" i="20"/>
  <c r="BY30" i="20"/>
  <c r="BX30" i="20"/>
  <c r="BW30" i="20"/>
  <c r="BV30" i="20"/>
  <c r="BT30" i="20"/>
  <c r="BS30" i="20"/>
  <c r="BR30" i="20"/>
  <c r="BQ30" i="20"/>
  <c r="BP30" i="20"/>
  <c r="BO30" i="20"/>
  <c r="BN30" i="20"/>
  <c r="BM30" i="20"/>
  <c r="BL30" i="20"/>
  <c r="BK30" i="20"/>
  <c r="BJ30" i="20"/>
  <c r="BC30" i="20"/>
  <c r="K141" i="20" s="1"/>
  <c r="AZ30" i="20"/>
  <c r="AX30" i="20"/>
  <c r="I141" i="20" s="1"/>
  <c r="AT30" i="20"/>
  <c r="AS30" i="20"/>
  <c r="AR30" i="20"/>
  <c r="AQ30" i="20"/>
  <c r="AP30" i="20"/>
  <c r="AO30" i="20"/>
  <c r="AN30" i="20"/>
  <c r="AM30" i="20"/>
  <c r="AL30" i="20"/>
  <c r="AK30" i="20"/>
  <c r="CE29" i="20"/>
  <c r="CD29" i="20"/>
  <c r="CC29" i="20"/>
  <c r="CB29" i="20"/>
  <c r="CA29" i="20"/>
  <c r="BZ29" i="20"/>
  <c r="BY29" i="20"/>
  <c r="BX29" i="20"/>
  <c r="BW29" i="20"/>
  <c r="BV29" i="20"/>
  <c r="BT29" i="20"/>
  <c r="BS29" i="20"/>
  <c r="BR29" i="20"/>
  <c r="BQ29" i="20"/>
  <c r="BP29" i="20"/>
  <c r="BO29" i="20"/>
  <c r="BN29" i="20"/>
  <c r="BM29" i="20"/>
  <c r="BL29" i="20"/>
  <c r="BK29" i="20"/>
  <c r="BJ29" i="20"/>
  <c r="BC29" i="20"/>
  <c r="K140" i="20" s="1"/>
  <c r="AZ29" i="20"/>
  <c r="H140" i="20" s="1"/>
  <c r="AX29" i="20"/>
  <c r="AY29" i="20" s="1"/>
  <c r="AT29" i="20"/>
  <c r="AS29" i="20"/>
  <c r="AR29" i="20"/>
  <c r="AQ29" i="20"/>
  <c r="AP29" i="20"/>
  <c r="AO29" i="20"/>
  <c r="AN29" i="20"/>
  <c r="AM29" i="20"/>
  <c r="AL29" i="20"/>
  <c r="AK29" i="20"/>
  <c r="CE28" i="20"/>
  <c r="CD28" i="20"/>
  <c r="CC28" i="20"/>
  <c r="CB28" i="20"/>
  <c r="CA28" i="20"/>
  <c r="BZ28" i="20"/>
  <c r="BY28" i="20"/>
  <c r="BX28" i="20"/>
  <c r="BW28" i="20"/>
  <c r="BV28" i="20"/>
  <c r="BT28" i="20"/>
  <c r="BS28" i="20"/>
  <c r="BR28" i="20"/>
  <c r="BQ28" i="20"/>
  <c r="BP28" i="20"/>
  <c r="BO28" i="20"/>
  <c r="BN28" i="20"/>
  <c r="BM28" i="20"/>
  <c r="BL28" i="20"/>
  <c r="BK28" i="20"/>
  <c r="BJ28" i="20"/>
  <c r="BC28" i="20"/>
  <c r="K139" i="20" s="1"/>
  <c r="AZ28" i="20"/>
  <c r="H139" i="20" s="1"/>
  <c r="AX28" i="20"/>
  <c r="AT28" i="20"/>
  <c r="AS28" i="20"/>
  <c r="AR28" i="20"/>
  <c r="AQ28" i="20"/>
  <c r="AP28" i="20"/>
  <c r="AO28" i="20"/>
  <c r="AN28" i="20"/>
  <c r="AM28" i="20"/>
  <c r="AL28" i="20"/>
  <c r="AK28" i="20"/>
  <c r="CE27" i="20"/>
  <c r="CD27" i="20"/>
  <c r="CC27" i="20"/>
  <c r="CB27" i="20"/>
  <c r="CA27" i="20"/>
  <c r="BZ27" i="20"/>
  <c r="BY27" i="20"/>
  <c r="BX27" i="20"/>
  <c r="BW27" i="20"/>
  <c r="BV27" i="20"/>
  <c r="BT27" i="20"/>
  <c r="BS27" i="20"/>
  <c r="BR27" i="20"/>
  <c r="BQ27" i="20"/>
  <c r="BP27" i="20"/>
  <c r="BO27" i="20"/>
  <c r="BN27" i="20"/>
  <c r="BM27" i="20"/>
  <c r="BL27" i="20"/>
  <c r="BK27" i="20"/>
  <c r="BJ27" i="20"/>
  <c r="BC27" i="20"/>
  <c r="K138" i="20" s="1"/>
  <c r="AZ27" i="20"/>
  <c r="BA27" i="20" s="1"/>
  <c r="AX27" i="20"/>
  <c r="I138" i="20" s="1"/>
  <c r="AT27" i="20"/>
  <c r="AS27" i="20"/>
  <c r="AR27" i="20"/>
  <c r="AQ27" i="20"/>
  <c r="AP27" i="20"/>
  <c r="AO27" i="20"/>
  <c r="AN27" i="20"/>
  <c r="AM27" i="20"/>
  <c r="AL27" i="20"/>
  <c r="AK27" i="20"/>
  <c r="CE26" i="20"/>
  <c r="CD26" i="20"/>
  <c r="CC26" i="20"/>
  <c r="CB26" i="20"/>
  <c r="CA26" i="20"/>
  <c r="BZ26" i="20"/>
  <c r="BY26" i="20"/>
  <c r="BX26" i="20"/>
  <c r="BW26" i="20"/>
  <c r="BV26" i="20"/>
  <c r="BT26" i="20"/>
  <c r="BS26" i="20"/>
  <c r="BR26" i="20"/>
  <c r="BQ26" i="20"/>
  <c r="BP26" i="20"/>
  <c r="BO26" i="20"/>
  <c r="BN26" i="20"/>
  <c r="BM26" i="20"/>
  <c r="BL26" i="20"/>
  <c r="BK26" i="20"/>
  <c r="BJ26" i="20"/>
  <c r="BC26" i="20"/>
  <c r="K137" i="20" s="1"/>
  <c r="AZ26" i="20"/>
  <c r="AX26" i="20"/>
  <c r="I137" i="20" s="1"/>
  <c r="AT26" i="20"/>
  <c r="AS26" i="20"/>
  <c r="AR26" i="20"/>
  <c r="AQ26" i="20"/>
  <c r="AP26" i="20"/>
  <c r="AO26" i="20"/>
  <c r="AN26" i="20"/>
  <c r="AM26" i="20"/>
  <c r="AL26" i="20"/>
  <c r="AK26" i="20"/>
  <c r="CE25" i="20"/>
  <c r="CD25" i="20"/>
  <c r="CC25" i="20"/>
  <c r="CB25" i="20"/>
  <c r="CA25" i="20"/>
  <c r="BZ25" i="20"/>
  <c r="BY25" i="20"/>
  <c r="BX25" i="20"/>
  <c r="BW25" i="20"/>
  <c r="BV25" i="20"/>
  <c r="BT25" i="20"/>
  <c r="BS25" i="20"/>
  <c r="BR25" i="20"/>
  <c r="BQ25" i="20"/>
  <c r="BP25" i="20"/>
  <c r="BO25" i="20"/>
  <c r="BN25" i="20"/>
  <c r="BM25" i="20"/>
  <c r="BL25" i="20"/>
  <c r="BK25" i="20"/>
  <c r="BJ25" i="20"/>
  <c r="BC25" i="20"/>
  <c r="K136" i="20" s="1"/>
  <c r="AZ25" i="20"/>
  <c r="BA25" i="20" s="1"/>
  <c r="AX25" i="20"/>
  <c r="AY25" i="20" s="1"/>
  <c r="AT25" i="20"/>
  <c r="AS25" i="20"/>
  <c r="AR25" i="20"/>
  <c r="AQ25" i="20"/>
  <c r="AP25" i="20"/>
  <c r="AO25" i="20"/>
  <c r="AN25" i="20"/>
  <c r="AM25" i="20"/>
  <c r="AL25" i="20"/>
  <c r="AK25" i="20"/>
  <c r="CE24" i="20"/>
  <c r="CD24" i="20"/>
  <c r="CC24" i="20"/>
  <c r="CB24" i="20"/>
  <c r="CA24" i="20"/>
  <c r="BZ24" i="20"/>
  <c r="BY24" i="20"/>
  <c r="BX24" i="20"/>
  <c r="BW24" i="20"/>
  <c r="BV24" i="20"/>
  <c r="BT24" i="20"/>
  <c r="BS24" i="20"/>
  <c r="BR24" i="20"/>
  <c r="BQ24" i="20"/>
  <c r="BP24" i="20"/>
  <c r="BO24" i="20"/>
  <c r="BN24" i="20"/>
  <c r="BM24" i="20"/>
  <c r="BL24" i="20"/>
  <c r="BK24" i="20"/>
  <c r="BJ24" i="20"/>
  <c r="BC24" i="20"/>
  <c r="K135" i="20" s="1"/>
  <c r="AZ24" i="20"/>
  <c r="H135" i="20" s="1"/>
  <c r="AX24" i="20"/>
  <c r="AT24" i="20"/>
  <c r="AS24" i="20"/>
  <c r="AR24" i="20"/>
  <c r="AQ24" i="20"/>
  <c r="AP24" i="20"/>
  <c r="AO24" i="20"/>
  <c r="AN24" i="20"/>
  <c r="AM24" i="20"/>
  <c r="AL24" i="20"/>
  <c r="AK24" i="20"/>
  <c r="CE23" i="20"/>
  <c r="CD23" i="20"/>
  <c r="CC23" i="20"/>
  <c r="CB23" i="20"/>
  <c r="CA23" i="20"/>
  <c r="BZ23" i="20"/>
  <c r="BY23" i="20"/>
  <c r="BX23" i="20"/>
  <c r="BW23" i="20"/>
  <c r="BV23" i="20"/>
  <c r="BT23" i="20"/>
  <c r="BS23" i="20"/>
  <c r="BR23" i="20"/>
  <c r="BQ23" i="20"/>
  <c r="BP23" i="20"/>
  <c r="BO23" i="20"/>
  <c r="BN23" i="20"/>
  <c r="BM23" i="20"/>
  <c r="BL23" i="20"/>
  <c r="BK23" i="20"/>
  <c r="BJ23" i="20"/>
  <c r="BC23" i="20"/>
  <c r="K134" i="20" s="1"/>
  <c r="AZ23" i="20"/>
  <c r="BA23" i="20" s="1"/>
  <c r="AX23" i="20"/>
  <c r="I134" i="20" s="1"/>
  <c r="AT23" i="20"/>
  <c r="AS23" i="20"/>
  <c r="AR23" i="20"/>
  <c r="AQ23" i="20"/>
  <c r="AP23" i="20"/>
  <c r="AO23" i="20"/>
  <c r="AN23" i="20"/>
  <c r="AM23" i="20"/>
  <c r="AL23" i="20"/>
  <c r="AK23" i="20"/>
  <c r="CE22" i="20"/>
  <c r="CD22" i="20"/>
  <c r="CC22" i="20"/>
  <c r="CB22" i="20"/>
  <c r="CA22" i="20"/>
  <c r="BZ22" i="20"/>
  <c r="BY22" i="20"/>
  <c r="BX22" i="20"/>
  <c r="BW22" i="20"/>
  <c r="BV22" i="20"/>
  <c r="BT22" i="20"/>
  <c r="BS22" i="20"/>
  <c r="BR22" i="20"/>
  <c r="BQ22" i="20"/>
  <c r="BP22" i="20"/>
  <c r="BO22" i="20"/>
  <c r="BN22" i="20"/>
  <c r="BM22" i="20"/>
  <c r="BL22" i="20"/>
  <c r="BK22" i="20"/>
  <c r="BJ22" i="20"/>
  <c r="BC22" i="20"/>
  <c r="K133" i="20" s="1"/>
  <c r="AZ22" i="20"/>
  <c r="H133" i="20" s="1"/>
  <c r="AX22" i="20"/>
  <c r="I133" i="20" s="1"/>
  <c r="AT22" i="20"/>
  <c r="AS22" i="20"/>
  <c r="AR22" i="20"/>
  <c r="AQ22" i="20"/>
  <c r="AP22" i="20"/>
  <c r="AO22" i="20"/>
  <c r="AN22" i="20"/>
  <c r="AM22" i="20"/>
  <c r="AL22" i="20"/>
  <c r="AK22" i="20"/>
  <c r="CE21" i="20"/>
  <c r="CD21" i="20"/>
  <c r="CC21" i="20"/>
  <c r="CB21" i="20"/>
  <c r="CA21" i="20"/>
  <c r="BZ21" i="20"/>
  <c r="BY21" i="20"/>
  <c r="BX21" i="20"/>
  <c r="BW21" i="20"/>
  <c r="BV21" i="20"/>
  <c r="BT21" i="20"/>
  <c r="BS21" i="20"/>
  <c r="BR21" i="20"/>
  <c r="BQ21" i="20"/>
  <c r="BP21" i="20"/>
  <c r="BO21" i="20"/>
  <c r="BN21" i="20"/>
  <c r="BM21" i="20"/>
  <c r="BL21" i="20"/>
  <c r="BK21" i="20"/>
  <c r="BJ21" i="20"/>
  <c r="BC21" i="20"/>
  <c r="K132" i="20" s="1"/>
  <c r="AZ21" i="20"/>
  <c r="H132" i="20" s="1"/>
  <c r="AX21" i="20"/>
  <c r="AT21" i="20"/>
  <c r="AS21" i="20"/>
  <c r="AR21" i="20"/>
  <c r="AQ21" i="20"/>
  <c r="AP21" i="20"/>
  <c r="AO21" i="20"/>
  <c r="AN21" i="20"/>
  <c r="AM21" i="20"/>
  <c r="AL21" i="20"/>
  <c r="AK21" i="20"/>
  <c r="CE20" i="20"/>
  <c r="CD20" i="20"/>
  <c r="CC20" i="20"/>
  <c r="CB20" i="20"/>
  <c r="CA20" i="20"/>
  <c r="BZ20" i="20"/>
  <c r="BY20" i="20"/>
  <c r="BX20" i="20"/>
  <c r="BW20" i="20"/>
  <c r="BV20" i="20"/>
  <c r="BT20" i="20"/>
  <c r="BS20" i="20"/>
  <c r="BR20" i="20"/>
  <c r="BQ20" i="20"/>
  <c r="BP20" i="20"/>
  <c r="BO20" i="20"/>
  <c r="BN20" i="20"/>
  <c r="BM20" i="20"/>
  <c r="BL20" i="20"/>
  <c r="BK20" i="20"/>
  <c r="BJ20" i="20"/>
  <c r="BC20" i="20"/>
  <c r="K131" i="20" s="1"/>
  <c r="AZ20" i="20"/>
  <c r="H131" i="20" s="1"/>
  <c r="AX20" i="20"/>
  <c r="I131" i="20" s="1"/>
  <c r="AT20" i="20"/>
  <c r="AS20" i="20"/>
  <c r="AR20" i="20"/>
  <c r="AQ20" i="20"/>
  <c r="AP20" i="20"/>
  <c r="AO20" i="20"/>
  <c r="AN20" i="20"/>
  <c r="AM20" i="20"/>
  <c r="AL20" i="20"/>
  <c r="AK20" i="20"/>
  <c r="CE19" i="20"/>
  <c r="CD19" i="20"/>
  <c r="CC19" i="20"/>
  <c r="CB19" i="20"/>
  <c r="CA19" i="20"/>
  <c r="BZ19" i="20"/>
  <c r="BY19" i="20"/>
  <c r="BX19" i="20"/>
  <c r="BW19" i="20"/>
  <c r="BV19" i="20"/>
  <c r="BT19" i="20"/>
  <c r="BS19" i="20"/>
  <c r="BR19" i="20"/>
  <c r="BQ19" i="20"/>
  <c r="BP19" i="20"/>
  <c r="BO19" i="20"/>
  <c r="BN19" i="20"/>
  <c r="BM19" i="20"/>
  <c r="BL19" i="20"/>
  <c r="BK19" i="20"/>
  <c r="BJ19" i="20"/>
  <c r="BC19" i="20"/>
  <c r="K130" i="20" s="1"/>
  <c r="AZ19" i="20"/>
  <c r="BA19" i="20" s="1"/>
  <c r="AX19" i="20"/>
  <c r="I130" i="20" s="1"/>
  <c r="AT19" i="20"/>
  <c r="AS19" i="20"/>
  <c r="AR19" i="20"/>
  <c r="AQ19" i="20"/>
  <c r="AP19" i="20"/>
  <c r="AO19" i="20"/>
  <c r="AN19" i="20"/>
  <c r="AM19" i="20"/>
  <c r="AL19" i="20"/>
  <c r="AK19" i="20"/>
  <c r="CE18" i="20"/>
  <c r="CD18" i="20"/>
  <c r="CC18" i="20"/>
  <c r="CB18" i="20"/>
  <c r="CA18" i="20"/>
  <c r="BZ18" i="20"/>
  <c r="BY18" i="20"/>
  <c r="BX18" i="20"/>
  <c r="BW18" i="20"/>
  <c r="BV18" i="20"/>
  <c r="BT18" i="20"/>
  <c r="BS18" i="20"/>
  <c r="BR18" i="20"/>
  <c r="BQ18" i="20"/>
  <c r="BP18" i="20"/>
  <c r="BO18" i="20"/>
  <c r="BN18" i="20"/>
  <c r="BM18" i="20"/>
  <c r="BL18" i="20"/>
  <c r="BK18" i="20"/>
  <c r="BJ18" i="20"/>
  <c r="BC18" i="20"/>
  <c r="K129" i="20" s="1"/>
  <c r="AZ18" i="20"/>
  <c r="H129" i="20" s="1"/>
  <c r="AX18" i="20"/>
  <c r="I129" i="20" s="1"/>
  <c r="AT18" i="20"/>
  <c r="AS18" i="20"/>
  <c r="AR18" i="20"/>
  <c r="AQ18" i="20"/>
  <c r="AP18" i="20"/>
  <c r="AO18" i="20"/>
  <c r="AN18" i="20"/>
  <c r="AM18" i="20"/>
  <c r="AL18" i="20"/>
  <c r="AK18" i="20"/>
  <c r="CE17" i="20"/>
  <c r="CD17" i="20"/>
  <c r="CC17" i="20"/>
  <c r="CB17" i="20"/>
  <c r="CA17" i="20"/>
  <c r="BZ17" i="20"/>
  <c r="BY17" i="20"/>
  <c r="BX17" i="20"/>
  <c r="BW17" i="20"/>
  <c r="BV17" i="20"/>
  <c r="BT17" i="20"/>
  <c r="BS17" i="20"/>
  <c r="BR17" i="20"/>
  <c r="BQ17" i="20"/>
  <c r="BP17" i="20"/>
  <c r="BO17" i="20"/>
  <c r="BN17" i="20"/>
  <c r="BM17" i="20"/>
  <c r="BL17" i="20"/>
  <c r="BK17" i="20"/>
  <c r="BJ17" i="20"/>
  <c r="BC17" i="20"/>
  <c r="K128" i="20" s="1"/>
  <c r="AZ17" i="20"/>
  <c r="H128" i="20" s="1"/>
  <c r="AX17" i="20"/>
  <c r="AT17" i="20"/>
  <c r="AS17" i="20"/>
  <c r="AR17" i="20"/>
  <c r="AQ17" i="20"/>
  <c r="AP17" i="20"/>
  <c r="AO17" i="20"/>
  <c r="AN17" i="20"/>
  <c r="AM17" i="20"/>
  <c r="AL17" i="20"/>
  <c r="AK17" i="20"/>
  <c r="CE16" i="20"/>
  <c r="CD16" i="20"/>
  <c r="CC16" i="20"/>
  <c r="CB16" i="20"/>
  <c r="CA16" i="20"/>
  <c r="BZ16" i="20"/>
  <c r="BY16" i="20"/>
  <c r="BX16" i="20"/>
  <c r="BW16" i="20"/>
  <c r="BV16" i="20"/>
  <c r="BT16" i="20"/>
  <c r="BS16" i="20"/>
  <c r="BR16" i="20"/>
  <c r="BQ16" i="20"/>
  <c r="BP16" i="20"/>
  <c r="BO16" i="20"/>
  <c r="BN16" i="20"/>
  <c r="BM16" i="20"/>
  <c r="BL16" i="20"/>
  <c r="BK16" i="20"/>
  <c r="BJ16" i="20"/>
  <c r="BC16" i="20"/>
  <c r="K127" i="20" s="1"/>
  <c r="AZ16" i="20"/>
  <c r="H127" i="20" s="1"/>
  <c r="AX16" i="20"/>
  <c r="I127" i="20" s="1"/>
  <c r="AT16" i="20"/>
  <c r="AS16" i="20"/>
  <c r="AR16" i="20"/>
  <c r="AQ16" i="20"/>
  <c r="AP16" i="20"/>
  <c r="AO16" i="20"/>
  <c r="AN16" i="20"/>
  <c r="AM16" i="20"/>
  <c r="AL16" i="20"/>
  <c r="AK16" i="20"/>
  <c r="CE15" i="20"/>
  <c r="CD15" i="20"/>
  <c r="CC15" i="20"/>
  <c r="CB15" i="20"/>
  <c r="CA15" i="20"/>
  <c r="BZ15" i="20"/>
  <c r="BY15" i="20"/>
  <c r="BX15" i="20"/>
  <c r="BW15" i="20"/>
  <c r="BV15" i="20"/>
  <c r="BT15" i="20"/>
  <c r="BS15" i="20"/>
  <c r="BR15" i="20"/>
  <c r="BQ15" i="20"/>
  <c r="BP15" i="20"/>
  <c r="BO15" i="20"/>
  <c r="BN15" i="20"/>
  <c r="BM15" i="20"/>
  <c r="BL15" i="20"/>
  <c r="BK15" i="20"/>
  <c r="BJ15" i="20"/>
  <c r="BC15" i="20"/>
  <c r="K126" i="20" s="1"/>
  <c r="AZ15" i="20"/>
  <c r="H126" i="20" s="1"/>
  <c r="AX15" i="20"/>
  <c r="I126" i="20" s="1"/>
  <c r="AT15" i="20"/>
  <c r="AS15" i="20"/>
  <c r="AR15" i="20"/>
  <c r="AQ15" i="20"/>
  <c r="AP15" i="20"/>
  <c r="AO15" i="20"/>
  <c r="AN15" i="20"/>
  <c r="AM15" i="20"/>
  <c r="AL15" i="20"/>
  <c r="AK15" i="20"/>
  <c r="CE14" i="20"/>
  <c r="CD14" i="20"/>
  <c r="CC14" i="20"/>
  <c r="CB14" i="20"/>
  <c r="CA14" i="20"/>
  <c r="BZ14" i="20"/>
  <c r="BY14" i="20"/>
  <c r="BX14" i="20"/>
  <c r="BW14" i="20"/>
  <c r="BV14" i="20"/>
  <c r="BT14" i="20"/>
  <c r="BS14" i="20"/>
  <c r="BR14" i="20"/>
  <c r="BQ14" i="20"/>
  <c r="BP14" i="20"/>
  <c r="BO14" i="20"/>
  <c r="BN14" i="20"/>
  <c r="BM14" i="20"/>
  <c r="BL14" i="20"/>
  <c r="BK14" i="20"/>
  <c r="BJ14" i="20"/>
  <c r="BC14" i="20"/>
  <c r="K125" i="20" s="1"/>
  <c r="AZ14" i="20"/>
  <c r="H125" i="20" s="1"/>
  <c r="AX14" i="20"/>
  <c r="I125" i="20" s="1"/>
  <c r="AT14" i="20"/>
  <c r="AS14" i="20"/>
  <c r="AR14" i="20"/>
  <c r="AQ14" i="20"/>
  <c r="AP14" i="20"/>
  <c r="AO14" i="20"/>
  <c r="AN14" i="20"/>
  <c r="AM14" i="20"/>
  <c r="AL14" i="20"/>
  <c r="AK14" i="20"/>
  <c r="CE13" i="20"/>
  <c r="CD13" i="20"/>
  <c r="CC13" i="20"/>
  <c r="CB13" i="20"/>
  <c r="CA13" i="20"/>
  <c r="BZ13" i="20"/>
  <c r="BY13" i="20"/>
  <c r="BX13" i="20"/>
  <c r="BW13" i="20"/>
  <c r="BV13" i="20"/>
  <c r="BT13" i="20"/>
  <c r="BS13" i="20"/>
  <c r="BR13" i="20"/>
  <c r="BQ13" i="20"/>
  <c r="BP13" i="20"/>
  <c r="BO13" i="20"/>
  <c r="BN13" i="20"/>
  <c r="BM13" i="20"/>
  <c r="BL13" i="20"/>
  <c r="BK13" i="20"/>
  <c r="BJ13" i="20"/>
  <c r="BC13" i="20"/>
  <c r="K124" i="20" s="1"/>
  <c r="AZ13" i="20"/>
  <c r="H124" i="20" s="1"/>
  <c r="AX13" i="20"/>
  <c r="I124" i="20" s="1"/>
  <c r="AT13" i="20"/>
  <c r="AS13" i="20"/>
  <c r="AR13" i="20"/>
  <c r="AQ13" i="20"/>
  <c r="AP13" i="20"/>
  <c r="AO13" i="20"/>
  <c r="AN13" i="20"/>
  <c r="AM13" i="20"/>
  <c r="AL13" i="20"/>
  <c r="AK13" i="20"/>
  <c r="CE12" i="20"/>
  <c r="CD12" i="20"/>
  <c r="CC12" i="20"/>
  <c r="CB12" i="20"/>
  <c r="CA12" i="20"/>
  <c r="BZ12" i="20"/>
  <c r="BY12" i="20"/>
  <c r="BX12" i="20"/>
  <c r="BW12" i="20"/>
  <c r="BV12" i="20"/>
  <c r="BT12" i="20"/>
  <c r="BS12" i="20"/>
  <c r="BR12" i="20"/>
  <c r="BQ12" i="20"/>
  <c r="BP12" i="20"/>
  <c r="BO12" i="20"/>
  <c r="BN12" i="20"/>
  <c r="BM12" i="20"/>
  <c r="BL12" i="20"/>
  <c r="BK12" i="20"/>
  <c r="BJ12" i="20"/>
  <c r="BC12" i="20"/>
  <c r="K123" i="20" s="1"/>
  <c r="AZ12" i="20"/>
  <c r="H123" i="20" s="1"/>
  <c r="AX12" i="20"/>
  <c r="I123" i="20" s="1"/>
  <c r="AT12" i="20"/>
  <c r="AS12" i="20"/>
  <c r="AR12" i="20"/>
  <c r="AQ12" i="20"/>
  <c r="AP12" i="20"/>
  <c r="AO12" i="20"/>
  <c r="AN12" i="20"/>
  <c r="AM12" i="20"/>
  <c r="AL12" i="20"/>
  <c r="AK12" i="20"/>
  <c r="CE11" i="20"/>
  <c r="CD11" i="20"/>
  <c r="CC11" i="20"/>
  <c r="CB11" i="20"/>
  <c r="CA11" i="20"/>
  <c r="BZ11" i="20"/>
  <c r="BY11" i="20"/>
  <c r="BX11" i="20"/>
  <c r="BW11" i="20"/>
  <c r="BV11" i="20"/>
  <c r="BT11" i="20"/>
  <c r="BS11" i="20"/>
  <c r="BR11" i="20"/>
  <c r="BQ11" i="20"/>
  <c r="BP11" i="20"/>
  <c r="BO11" i="20"/>
  <c r="BN11" i="20"/>
  <c r="BM11" i="20"/>
  <c r="BL11" i="20"/>
  <c r="BK11" i="20"/>
  <c r="BJ11" i="20"/>
  <c r="BC11" i="20"/>
  <c r="K122" i="20" s="1"/>
  <c r="AZ11" i="20"/>
  <c r="H122" i="20" s="1"/>
  <c r="AX11" i="20"/>
  <c r="I122" i="20" s="1"/>
  <c r="AT11" i="20"/>
  <c r="AS11" i="20"/>
  <c r="AR11" i="20"/>
  <c r="AQ11" i="20"/>
  <c r="AP11" i="20"/>
  <c r="AO11" i="20"/>
  <c r="AN11" i="20"/>
  <c r="AM11" i="20"/>
  <c r="AL11" i="20"/>
  <c r="AK11" i="20"/>
  <c r="CE10" i="20"/>
  <c r="CD10" i="20"/>
  <c r="CC10" i="20"/>
  <c r="CB10" i="20"/>
  <c r="CA10" i="20"/>
  <c r="BZ10" i="20"/>
  <c r="BY10" i="20"/>
  <c r="BX10" i="20"/>
  <c r="BW10" i="20"/>
  <c r="BV10" i="20"/>
  <c r="BT10" i="20"/>
  <c r="BS10" i="20"/>
  <c r="BR10" i="20"/>
  <c r="BQ10" i="20"/>
  <c r="BP10" i="20"/>
  <c r="BO10" i="20"/>
  <c r="BN10" i="20"/>
  <c r="BM10" i="20"/>
  <c r="BL10" i="20"/>
  <c r="BK10" i="20"/>
  <c r="BJ10" i="20"/>
  <c r="BC10" i="20"/>
  <c r="K121" i="20" s="1"/>
  <c r="AZ10" i="20"/>
  <c r="H121" i="20" s="1"/>
  <c r="AX10" i="20"/>
  <c r="I121" i="20" s="1"/>
  <c r="AT10" i="20"/>
  <c r="AS10" i="20"/>
  <c r="AR10" i="20"/>
  <c r="AQ10" i="20"/>
  <c r="AP10" i="20"/>
  <c r="AO10" i="20"/>
  <c r="AN10" i="20"/>
  <c r="AM10" i="20"/>
  <c r="AL10" i="20"/>
  <c r="AK10" i="20"/>
  <c r="CE9" i="20"/>
  <c r="CD9" i="20"/>
  <c r="T98" i="20" s="1"/>
  <c r="CC9" i="20"/>
  <c r="CB9" i="20"/>
  <c r="CA9" i="20"/>
  <c r="BZ9" i="20"/>
  <c r="T94" i="20" s="1"/>
  <c r="K80" i="20" s="1"/>
  <c r="BY9" i="20"/>
  <c r="T93" i="20" s="1"/>
  <c r="J80" i="20" s="1"/>
  <c r="BX9" i="20"/>
  <c r="BW9" i="20"/>
  <c r="BV9" i="20"/>
  <c r="T90" i="20" s="1"/>
  <c r="G80" i="20" s="1"/>
  <c r="BT9" i="20"/>
  <c r="BS9" i="20"/>
  <c r="BR9" i="20"/>
  <c r="BQ9" i="20"/>
  <c r="U96" i="20" s="1"/>
  <c r="BP9" i="20"/>
  <c r="BO9" i="20"/>
  <c r="BN9" i="20"/>
  <c r="BM9" i="20"/>
  <c r="BL9" i="20"/>
  <c r="BK9" i="20"/>
  <c r="BJ9" i="20"/>
  <c r="BJ36" i="20" s="1"/>
  <c r="BC9" i="20"/>
  <c r="K120" i="20" s="1"/>
  <c r="AZ9" i="20"/>
  <c r="BA9" i="20" s="1"/>
  <c r="AX9" i="20"/>
  <c r="I120" i="20" s="1"/>
  <c r="AT9" i="20"/>
  <c r="AS9" i="20"/>
  <c r="AR9" i="20"/>
  <c r="AQ9" i="20"/>
  <c r="AP9" i="20"/>
  <c r="AO9" i="20"/>
  <c r="AN9" i="20"/>
  <c r="AM9" i="20"/>
  <c r="AL9" i="20"/>
  <c r="AK9" i="20"/>
  <c r="CE8" i="20"/>
  <c r="CD8" i="20"/>
  <c r="CC8" i="20"/>
  <c r="CB8" i="20"/>
  <c r="CA8" i="20"/>
  <c r="BZ8" i="20"/>
  <c r="BY8" i="20"/>
  <c r="BX8" i="20"/>
  <c r="BW8" i="20"/>
  <c r="BV8" i="20"/>
  <c r="BT8" i="20"/>
  <c r="BS8" i="20"/>
  <c r="BR8" i="20"/>
  <c r="BQ8" i="20"/>
  <c r="BP8" i="20"/>
  <c r="BO8" i="20"/>
  <c r="BN8" i="20"/>
  <c r="BM8" i="20"/>
  <c r="BL8" i="20"/>
  <c r="BK8" i="20"/>
  <c r="BJ8" i="20"/>
  <c r="BC8" i="20"/>
  <c r="K119" i="20" s="1"/>
  <c r="AZ8" i="20"/>
  <c r="H119" i="20" s="1"/>
  <c r="AX8" i="20"/>
  <c r="I119" i="20" s="1"/>
  <c r="AT8" i="20"/>
  <c r="AS8" i="20"/>
  <c r="AR8" i="20"/>
  <c r="AQ8" i="20"/>
  <c r="AP8" i="20"/>
  <c r="AO8" i="20"/>
  <c r="AN8" i="20"/>
  <c r="AM8" i="20"/>
  <c r="AL8" i="20"/>
  <c r="AK8" i="20"/>
  <c r="CE7" i="20"/>
  <c r="CD7" i="20"/>
  <c r="CC7" i="20"/>
  <c r="CB7" i="20"/>
  <c r="CA7" i="20"/>
  <c r="BZ7" i="20"/>
  <c r="BY7" i="20"/>
  <c r="BX7" i="20"/>
  <c r="BW7" i="20"/>
  <c r="BV7" i="20"/>
  <c r="BT7" i="20"/>
  <c r="BS7" i="20"/>
  <c r="BR7" i="20"/>
  <c r="BQ7" i="20"/>
  <c r="BP7" i="20"/>
  <c r="BO7" i="20"/>
  <c r="BN7" i="20"/>
  <c r="BM7" i="20"/>
  <c r="BL7" i="20"/>
  <c r="BK7" i="20"/>
  <c r="BJ7" i="20"/>
  <c r="BC7" i="20"/>
  <c r="K118" i="20" s="1"/>
  <c r="AZ7" i="20"/>
  <c r="H118" i="20" s="1"/>
  <c r="AX7" i="20"/>
  <c r="I118" i="20" s="1"/>
  <c r="AT7" i="20"/>
  <c r="AS7" i="20"/>
  <c r="AR7" i="20"/>
  <c r="AQ7" i="20"/>
  <c r="AP7" i="20"/>
  <c r="AO7" i="20"/>
  <c r="AN7" i="20"/>
  <c r="AM7" i="20"/>
  <c r="AL7" i="20"/>
  <c r="AK7" i="20"/>
  <c r="CE6" i="20"/>
  <c r="CD6" i="20"/>
  <c r="CC6" i="20"/>
  <c r="CB6" i="20"/>
  <c r="CA6" i="20"/>
  <c r="BZ6" i="20"/>
  <c r="BY6" i="20"/>
  <c r="BX6" i="20"/>
  <c r="BW6" i="20"/>
  <c r="BV6" i="20"/>
  <c r="BT6" i="20"/>
  <c r="BS6" i="20"/>
  <c r="BR6" i="20"/>
  <c r="BQ6" i="20"/>
  <c r="BP6" i="20"/>
  <c r="BO6" i="20"/>
  <c r="BN6" i="20"/>
  <c r="BM6" i="20"/>
  <c r="BL6" i="20"/>
  <c r="BK6" i="20"/>
  <c r="BJ6" i="20"/>
  <c r="BC6" i="20"/>
  <c r="K117" i="20" s="1"/>
  <c r="AZ6" i="20"/>
  <c r="H117" i="20" s="1"/>
  <c r="AX6" i="20"/>
  <c r="I117" i="20" s="1"/>
  <c r="AT6" i="20"/>
  <c r="AS6" i="20"/>
  <c r="AR6" i="20"/>
  <c r="AQ6" i="20"/>
  <c r="AP6" i="20"/>
  <c r="AO6" i="20"/>
  <c r="AN6" i="20"/>
  <c r="AM6" i="20"/>
  <c r="AL6" i="20"/>
  <c r="AK6" i="20"/>
  <c r="CE5" i="20"/>
  <c r="CD5" i="20"/>
  <c r="CC5" i="20"/>
  <c r="CB5" i="20"/>
  <c r="CA5" i="20"/>
  <c r="BZ5" i="20"/>
  <c r="BY5" i="20"/>
  <c r="BX5" i="20"/>
  <c r="BW5" i="20"/>
  <c r="BV5" i="20"/>
  <c r="BT5" i="20"/>
  <c r="BS5" i="20"/>
  <c r="BR5" i="20"/>
  <c r="BQ5" i="20"/>
  <c r="BP5" i="20"/>
  <c r="BO5" i="20"/>
  <c r="BN5" i="20"/>
  <c r="BM5" i="20"/>
  <c r="BL5" i="20"/>
  <c r="BK5" i="20"/>
  <c r="BJ5" i="20"/>
  <c r="BC5" i="20"/>
  <c r="K116" i="20" s="1"/>
  <c r="AZ5" i="20"/>
  <c r="BA5" i="20" s="1"/>
  <c r="AX5" i="20"/>
  <c r="I116" i="20" s="1"/>
  <c r="AT5" i="20"/>
  <c r="AS5" i="20"/>
  <c r="AR5" i="20"/>
  <c r="AQ5" i="20"/>
  <c r="AP5" i="20"/>
  <c r="AO5" i="20"/>
  <c r="AN5" i="20"/>
  <c r="AM5" i="20"/>
  <c r="AL5" i="20"/>
  <c r="AK5" i="20"/>
  <c r="BB5" i="20" s="1"/>
  <c r="J116" i="20" s="1"/>
  <c r="CE4" i="20"/>
  <c r="CD4" i="20"/>
  <c r="CC4" i="20"/>
  <c r="CB4" i="20"/>
  <c r="CA4" i="20"/>
  <c r="BZ4" i="20"/>
  <c r="BY4" i="20"/>
  <c r="BX4" i="20"/>
  <c r="BW4" i="20"/>
  <c r="BV4" i="20"/>
  <c r="BT4" i="20"/>
  <c r="BS4" i="20"/>
  <c r="BR4" i="20"/>
  <c r="BQ4" i="20"/>
  <c r="BP4" i="20"/>
  <c r="BO4" i="20"/>
  <c r="BN4" i="20"/>
  <c r="BM4" i="20"/>
  <c r="BL4" i="20"/>
  <c r="BK4" i="20"/>
  <c r="BJ4" i="20"/>
  <c r="BC4" i="20"/>
  <c r="K115" i="20" s="1"/>
  <c r="AZ4" i="20"/>
  <c r="H115" i="20" s="1"/>
  <c r="AX4" i="20"/>
  <c r="I115" i="20" s="1"/>
  <c r="AT4" i="20"/>
  <c r="AS4" i="20"/>
  <c r="AR4" i="20"/>
  <c r="AQ4" i="20"/>
  <c r="AP4" i="20"/>
  <c r="AO4" i="20"/>
  <c r="AN4" i="20"/>
  <c r="AM4" i="20"/>
  <c r="AL4" i="20"/>
  <c r="AK4" i="20"/>
  <c r="CE3" i="20"/>
  <c r="CE31" i="20" s="1"/>
  <c r="CD3" i="20"/>
  <c r="CD31" i="20" s="1"/>
  <c r="CC3" i="20"/>
  <c r="CB3" i="20"/>
  <c r="CA3" i="20"/>
  <c r="CA33" i="20" s="1"/>
  <c r="BZ3" i="20"/>
  <c r="BY3" i="20"/>
  <c r="BX3" i="20"/>
  <c r="BX35" i="20" s="1"/>
  <c r="R92" i="20" s="1"/>
  <c r="I78" i="20" s="1"/>
  <c r="BW3" i="20"/>
  <c r="BW31" i="20" s="1"/>
  <c r="BV3" i="20"/>
  <c r="BV31" i="20" s="1"/>
  <c r="BT3" i="20"/>
  <c r="BS3" i="20"/>
  <c r="BR3" i="20"/>
  <c r="BQ3" i="20"/>
  <c r="BP3" i="20"/>
  <c r="BP32" i="20" s="1"/>
  <c r="BO3" i="20"/>
  <c r="BN3" i="20"/>
  <c r="BN31" i="20" s="1"/>
  <c r="BM3" i="20"/>
  <c r="BM31" i="20" s="1"/>
  <c r="BL3" i="20"/>
  <c r="BK3" i="20"/>
  <c r="BJ3" i="20"/>
  <c r="BC3" i="20"/>
  <c r="K114" i="20" s="1"/>
  <c r="AZ3" i="20"/>
  <c r="H114" i="20" s="1"/>
  <c r="AX3" i="20"/>
  <c r="I114" i="20" s="1"/>
  <c r="AT3" i="20"/>
  <c r="AS3" i="20"/>
  <c r="AR3" i="20"/>
  <c r="AQ3" i="20"/>
  <c r="AP3" i="20"/>
  <c r="AO3" i="20"/>
  <c r="AN3" i="20"/>
  <c r="AM3" i="20"/>
  <c r="AL3" i="20"/>
  <c r="AK3" i="20"/>
  <c r="D43" i="35" l="1"/>
  <c r="AZ31" i="35"/>
  <c r="AX45" i="35"/>
  <c r="H142" i="35" s="1"/>
  <c r="D43" i="37"/>
  <c r="AZ31" i="37"/>
  <c r="BN36" i="20"/>
  <c r="AX42" i="39"/>
  <c r="AX45" i="39" s="1"/>
  <c r="H142" i="39" s="1"/>
  <c r="AY42" i="39"/>
  <c r="AZ42" i="39"/>
  <c r="AY44" i="39"/>
  <c r="AZ43" i="38"/>
  <c r="AX36" i="38"/>
  <c r="AY36" i="38"/>
  <c r="BA39" i="38"/>
  <c r="D49" i="38" s="1"/>
  <c r="AZ36" i="38"/>
  <c r="BA36" i="38"/>
  <c r="F49" i="38" s="1"/>
  <c r="BA37" i="36"/>
  <c r="H49" i="36" s="1"/>
  <c r="AZ37" i="36"/>
  <c r="H48" i="36" s="1"/>
  <c r="AX37" i="36"/>
  <c r="H46" i="36" s="1"/>
  <c r="AY37" i="36"/>
  <c r="H47" i="36" s="1"/>
  <c r="AZ45" i="36"/>
  <c r="H144" i="36" s="1"/>
  <c r="BA44" i="35"/>
  <c r="AX42" i="38"/>
  <c r="AY42" i="38"/>
  <c r="AZ42" i="38"/>
  <c r="AX38" i="39"/>
  <c r="J46" i="39" s="1"/>
  <c r="AY38" i="39"/>
  <c r="J47" i="39" s="1"/>
  <c r="AZ38" i="39"/>
  <c r="J48" i="39" s="1"/>
  <c r="BA38" i="39"/>
  <c r="J49" i="39" s="1"/>
  <c r="AY37" i="37"/>
  <c r="H47" i="37" s="1"/>
  <c r="BA42" i="37"/>
  <c r="BA37" i="37"/>
  <c r="H49" i="37" s="1"/>
  <c r="AX37" i="37"/>
  <c r="H46" i="37" s="1"/>
  <c r="AZ37" i="37"/>
  <c r="H48" i="37" s="1"/>
  <c r="AZ38" i="38"/>
  <c r="J48" i="38" s="1"/>
  <c r="BA38" i="38"/>
  <c r="J49" i="38" s="1"/>
  <c r="AX38" i="38"/>
  <c r="J46" i="38" s="1"/>
  <c r="BA40" i="38"/>
  <c r="I145" i="38" s="1"/>
  <c r="AY38" i="38"/>
  <c r="J47" i="38" s="1"/>
  <c r="BA37" i="38"/>
  <c r="H49" i="38" s="1"/>
  <c r="AX37" i="38"/>
  <c r="H46" i="38" s="1"/>
  <c r="AY37" i="38"/>
  <c r="H47" i="38" s="1"/>
  <c r="AZ37" i="38"/>
  <c r="H48" i="38" s="1"/>
  <c r="AX42" i="37"/>
  <c r="AX45" i="37" s="1"/>
  <c r="H142" i="37" s="1"/>
  <c r="AY45" i="36"/>
  <c r="H143" i="36" s="1"/>
  <c r="AY38" i="35"/>
  <c r="J47" i="35" s="1"/>
  <c r="AX38" i="35"/>
  <c r="J46" i="35" s="1"/>
  <c r="BA38" i="35"/>
  <c r="J49" i="35" s="1"/>
  <c r="AY43" i="35"/>
  <c r="AZ44" i="35"/>
  <c r="BA44" i="39"/>
  <c r="AY44" i="36"/>
  <c r="AZ42" i="37"/>
  <c r="AZ45" i="37" s="1"/>
  <c r="H144" i="37" s="1"/>
  <c r="AX44" i="36"/>
  <c r="AX45" i="36" s="1"/>
  <c r="H142" i="36" s="1"/>
  <c r="AX43" i="35"/>
  <c r="AY44" i="35"/>
  <c r="BL36" i="20"/>
  <c r="AY36" i="39"/>
  <c r="BA39" i="39"/>
  <c r="D49" i="39" s="1"/>
  <c r="AZ36" i="39"/>
  <c r="BA36" i="39"/>
  <c r="F49" i="39" s="1"/>
  <c r="AX36" i="39"/>
  <c r="D43" i="38"/>
  <c r="AZ31" i="38"/>
  <c r="AX36" i="35"/>
  <c r="BA36" i="35"/>
  <c r="F49" i="35" s="1"/>
  <c r="AY36" i="35"/>
  <c r="AZ36" i="35"/>
  <c r="BA39" i="35"/>
  <c r="D49" i="35" s="1"/>
  <c r="BK36" i="20"/>
  <c r="U90" i="20" s="1"/>
  <c r="G79" i="20" s="1"/>
  <c r="BA43" i="39"/>
  <c r="AX43" i="39"/>
  <c r="AY43" i="39"/>
  <c r="AZ43" i="39"/>
  <c r="AZ36" i="37"/>
  <c r="BA36" i="37"/>
  <c r="F49" i="37" s="1"/>
  <c r="BA39" i="37"/>
  <c r="D49" i="37" s="1"/>
  <c r="AX36" i="37"/>
  <c r="AY36" i="37"/>
  <c r="AX44" i="38"/>
  <c r="AY44" i="38"/>
  <c r="AZ44" i="38"/>
  <c r="BA44" i="38"/>
  <c r="BA46" i="38"/>
  <c r="H145" i="38" s="1"/>
  <c r="D43" i="36"/>
  <c r="AZ31" i="36"/>
  <c r="AZ42" i="35"/>
  <c r="BM36" i="20"/>
  <c r="U92" i="20" s="1"/>
  <c r="I79" i="20" s="1"/>
  <c r="BB13" i="20"/>
  <c r="J124" i="20" s="1"/>
  <c r="AX37" i="39"/>
  <c r="H46" i="39" s="1"/>
  <c r="AY37" i="39"/>
  <c r="H47" i="39" s="1"/>
  <c r="AZ37" i="39"/>
  <c r="H48" i="39" s="1"/>
  <c r="BA37" i="39"/>
  <c r="H49" i="39" s="1"/>
  <c r="AZ38" i="36"/>
  <c r="J48" i="36" s="1"/>
  <c r="AX38" i="36"/>
  <c r="J46" i="36" s="1"/>
  <c r="AY38" i="36"/>
  <c r="J47" i="36" s="1"/>
  <c r="BA38" i="36"/>
  <c r="J49" i="36" s="1"/>
  <c r="AZ37" i="35"/>
  <c r="H48" i="35" s="1"/>
  <c r="BA42" i="35"/>
  <c r="BA37" i="35"/>
  <c r="H49" i="35" s="1"/>
  <c r="AY37" i="35"/>
  <c r="H47" i="35" s="1"/>
  <c r="AX37" i="35"/>
  <c r="H46" i="35" s="1"/>
  <c r="AY42" i="35"/>
  <c r="AY45" i="35" s="1"/>
  <c r="H143" i="35" s="1"/>
  <c r="BB9" i="20"/>
  <c r="J120" i="20" s="1"/>
  <c r="BO36" i="20"/>
  <c r="BA42" i="38"/>
  <c r="AZ38" i="37"/>
  <c r="J48" i="37" s="1"/>
  <c r="BA38" i="37"/>
  <c r="J49" i="37" s="1"/>
  <c r="AX38" i="37"/>
  <c r="J46" i="37" s="1"/>
  <c r="BA40" i="37"/>
  <c r="I145" i="37" s="1"/>
  <c r="AY38" i="37"/>
  <c r="J47" i="37" s="1"/>
  <c r="BA36" i="36"/>
  <c r="F49" i="36" s="1"/>
  <c r="BA39" i="36"/>
  <c r="D49" i="36" s="1"/>
  <c r="AX36" i="36"/>
  <c r="AY36" i="36"/>
  <c r="AZ36" i="36"/>
  <c r="BA42" i="36"/>
  <c r="AZ38" i="35"/>
  <c r="J48" i="35" s="1"/>
  <c r="BA40" i="29"/>
  <c r="I145" i="29" s="1"/>
  <c r="AZ42" i="29"/>
  <c r="AY38" i="29"/>
  <c r="J47" i="29" s="1"/>
  <c r="AZ43" i="29"/>
  <c r="AX38" i="29"/>
  <c r="J46" i="29" s="1"/>
  <c r="AY37" i="29"/>
  <c r="H47" i="29" s="1"/>
  <c r="BA37" i="29"/>
  <c r="H49" i="29" s="1"/>
  <c r="AZ38" i="29"/>
  <c r="J48" i="29" s="1"/>
  <c r="AX43" i="29"/>
  <c r="AY42" i="29"/>
  <c r="AX37" i="29"/>
  <c r="H46" i="29" s="1"/>
  <c r="AZ44" i="29"/>
  <c r="AY44" i="29"/>
  <c r="BA46" i="29"/>
  <c r="H145" i="29" s="1"/>
  <c r="BA44" i="29"/>
  <c r="AX44" i="29"/>
  <c r="AY43" i="29"/>
  <c r="AZ36" i="29"/>
  <c r="BA39" i="29"/>
  <c r="D49" i="29" s="1"/>
  <c r="AY36" i="29"/>
  <c r="AX36" i="29"/>
  <c r="BA36" i="29"/>
  <c r="F49" i="29" s="1"/>
  <c r="BA43" i="29"/>
  <c r="AX31" i="29"/>
  <c r="AX42" i="29"/>
  <c r="AZ37" i="29"/>
  <c r="H48" i="29" s="1"/>
  <c r="BA38" i="29"/>
  <c r="J49" i="29" s="1"/>
  <c r="BB3" i="20"/>
  <c r="J114" i="20" s="1"/>
  <c r="BB4" i="20"/>
  <c r="J115" i="20" s="1"/>
  <c r="BR33" i="20"/>
  <c r="CA31" i="20"/>
  <c r="BL32" i="20"/>
  <c r="CC32" i="20"/>
  <c r="BB7" i="20"/>
  <c r="J118" i="20" s="1"/>
  <c r="BB8" i="20"/>
  <c r="J119" i="20" s="1"/>
  <c r="BB10" i="20"/>
  <c r="J121" i="20" s="1"/>
  <c r="U95" i="20"/>
  <c r="BY34" i="20"/>
  <c r="BB11" i="20"/>
  <c r="J122" i="20" s="1"/>
  <c r="BB12" i="20"/>
  <c r="J123" i="20" s="1"/>
  <c r="BB14" i="20"/>
  <c r="J125" i="20" s="1"/>
  <c r="BB15" i="20"/>
  <c r="J126" i="20" s="1"/>
  <c r="BB16" i="20"/>
  <c r="J127" i="20" s="1"/>
  <c r="BB17" i="20"/>
  <c r="J128" i="20" s="1"/>
  <c r="BB19" i="20"/>
  <c r="J130" i="20" s="1"/>
  <c r="BB20" i="20"/>
  <c r="J131" i="20" s="1"/>
  <c r="BB21" i="20"/>
  <c r="J132" i="20" s="1"/>
  <c r="BB23" i="20"/>
  <c r="J134" i="20" s="1"/>
  <c r="BB24" i="20"/>
  <c r="J135" i="20" s="1"/>
  <c r="BL34" i="20"/>
  <c r="Q91" i="20" s="1"/>
  <c r="H83" i="20" s="1"/>
  <c r="BP34" i="20"/>
  <c r="Q95" i="20" s="1"/>
  <c r="CC34" i="20"/>
  <c r="P97" i="20" s="1"/>
  <c r="O34" i="20"/>
  <c r="Y34" i="20"/>
  <c r="AC34" i="20"/>
  <c r="BB28" i="20"/>
  <c r="J139" i="20" s="1"/>
  <c r="BX37" i="20"/>
  <c r="V92" i="20" s="1"/>
  <c r="I82" i="20" s="1"/>
  <c r="K34" i="20"/>
  <c r="AG34" i="20"/>
  <c r="BJ31" i="20"/>
  <c r="AY5" i="20"/>
  <c r="H138" i="20"/>
  <c r="BA3" i="20"/>
  <c r="AY19" i="20"/>
  <c r="BA11" i="20"/>
  <c r="AY13" i="20"/>
  <c r="AY18" i="20"/>
  <c r="BA20" i="20"/>
  <c r="AY22" i="20"/>
  <c r="BA29" i="20"/>
  <c r="BJ33" i="20"/>
  <c r="BA28" i="20"/>
  <c r="H120" i="20"/>
  <c r="BA7" i="20"/>
  <c r="AY9" i="20"/>
  <c r="BA15" i="20"/>
  <c r="AY20" i="20"/>
  <c r="BA24" i="20"/>
  <c r="BA46" i="20" s="1"/>
  <c r="H145" i="20" s="1"/>
  <c r="AY26" i="20"/>
  <c r="AY30" i="20"/>
  <c r="H136" i="20"/>
  <c r="BK32" i="20"/>
  <c r="BK33" i="20"/>
  <c r="BK31" i="20"/>
  <c r="BS32" i="20"/>
  <c r="BS33" i="20"/>
  <c r="BS31" i="20"/>
  <c r="BY33" i="20"/>
  <c r="BY31" i="20"/>
  <c r="BY35" i="20"/>
  <c r="R93" i="20" s="1"/>
  <c r="J78" i="20" s="1"/>
  <c r="T95" i="20"/>
  <c r="BB18" i="20"/>
  <c r="J129" i="20" s="1"/>
  <c r="AY23" i="20"/>
  <c r="H34" i="20"/>
  <c r="L34" i="20"/>
  <c r="P34" i="20"/>
  <c r="Z34" i="20"/>
  <c r="AD34" i="20"/>
  <c r="AH34" i="20"/>
  <c r="BB26" i="20"/>
  <c r="J137" i="20" s="1"/>
  <c r="H137" i="20"/>
  <c r="BA26" i="20"/>
  <c r="BB29" i="20"/>
  <c r="J140" i="20" s="1"/>
  <c r="BW33" i="20"/>
  <c r="H130" i="20"/>
  <c r="BO32" i="20"/>
  <c r="BO33" i="20"/>
  <c r="BO31" i="20"/>
  <c r="BX32" i="20"/>
  <c r="BX33" i="20"/>
  <c r="BX31" i="20"/>
  <c r="CB32" i="20"/>
  <c r="CB33" i="20"/>
  <c r="CB31" i="20"/>
  <c r="BR31" i="20"/>
  <c r="BS35" i="20"/>
  <c r="S98" i="20" s="1"/>
  <c r="BL33" i="20"/>
  <c r="BL31" i="20"/>
  <c r="BL35" i="20"/>
  <c r="S91" i="20" s="1"/>
  <c r="H77" i="20" s="1"/>
  <c r="BT33" i="20"/>
  <c r="BT31" i="20"/>
  <c r="BT35" i="20"/>
  <c r="S99" i="20" s="1"/>
  <c r="U89" i="20"/>
  <c r="F79" i="20" s="1"/>
  <c r="U97" i="20"/>
  <c r="T91" i="20"/>
  <c r="H80" i="20" s="1"/>
  <c r="T99" i="20"/>
  <c r="AY10" i="20"/>
  <c r="BA12" i="20"/>
  <c r="BA17" i="20"/>
  <c r="BQ33" i="20"/>
  <c r="BQ35" i="20"/>
  <c r="S96" i="20" s="1"/>
  <c r="BQ32" i="20"/>
  <c r="BZ33" i="20"/>
  <c r="BZ35" i="20"/>
  <c r="R94" i="20" s="1"/>
  <c r="K78" i="20" s="1"/>
  <c r="BZ32" i="20"/>
  <c r="AY7" i="20"/>
  <c r="U98" i="20"/>
  <c r="T96" i="20"/>
  <c r="AY11" i="20"/>
  <c r="BA13" i="20"/>
  <c r="AY15" i="20"/>
  <c r="BA18" i="20"/>
  <c r="BA21" i="20"/>
  <c r="BB22" i="20"/>
  <c r="J133" i="20" s="1"/>
  <c r="BK34" i="20"/>
  <c r="Q90" i="20" s="1"/>
  <c r="G83" i="20" s="1"/>
  <c r="BK37" i="20"/>
  <c r="W90" i="20" s="1"/>
  <c r="G81" i="20" s="1"/>
  <c r="I34" i="20"/>
  <c r="BO34" i="20"/>
  <c r="Q94" i="20" s="1"/>
  <c r="K83" i="20" s="1"/>
  <c r="M34" i="20"/>
  <c r="BS34" i="20"/>
  <c r="Q98" i="20" s="1"/>
  <c r="BS37" i="20"/>
  <c r="W98" i="20" s="1"/>
  <c r="Q34" i="20"/>
  <c r="BX34" i="20"/>
  <c r="P92" i="20" s="1"/>
  <c r="I84" i="20" s="1"/>
  <c r="AA34" i="20"/>
  <c r="CB34" i="20"/>
  <c r="P96" i="20" s="1"/>
  <c r="CB37" i="20"/>
  <c r="V96" i="20" s="1"/>
  <c r="AE34" i="20"/>
  <c r="I139" i="20"/>
  <c r="AY28" i="20"/>
  <c r="BT32" i="20"/>
  <c r="BK35" i="20"/>
  <c r="S90" i="20" s="1"/>
  <c r="G77" i="20" s="1"/>
  <c r="CB35" i="20"/>
  <c r="R96" i="20" s="1"/>
  <c r="H116" i="20"/>
  <c r="AY21" i="20"/>
  <c r="I132" i="20"/>
  <c r="I135" i="20"/>
  <c r="AY24" i="20"/>
  <c r="BP33" i="20"/>
  <c r="BP31" i="20"/>
  <c r="BP35" i="20"/>
  <c r="S95" i="20" s="1"/>
  <c r="CC33" i="20"/>
  <c r="CC31" i="20"/>
  <c r="CC35" i="20"/>
  <c r="R97" i="20" s="1"/>
  <c r="BA4" i="20"/>
  <c r="AY6" i="20"/>
  <c r="BA8" i="20"/>
  <c r="U93" i="20"/>
  <c r="J79" i="20" s="1"/>
  <c r="AY14" i="20"/>
  <c r="BA16" i="20"/>
  <c r="AY3" i="20"/>
  <c r="BM33" i="20"/>
  <c r="BM35" i="20"/>
  <c r="S92" i="20" s="1"/>
  <c r="I77" i="20" s="1"/>
  <c r="BM32" i="20"/>
  <c r="BV33" i="20"/>
  <c r="BV35" i="20"/>
  <c r="R90" i="20" s="1"/>
  <c r="G78" i="20" s="1"/>
  <c r="BV32" i="20"/>
  <c r="CD33" i="20"/>
  <c r="CD35" i="20"/>
  <c r="R98" i="20" s="1"/>
  <c r="CD32" i="20"/>
  <c r="U94" i="20"/>
  <c r="K79" i="20" s="1"/>
  <c r="T92" i="20"/>
  <c r="I80" i="20" s="1"/>
  <c r="BJ35" i="20"/>
  <c r="S89" i="20" s="1"/>
  <c r="F77" i="20" s="1"/>
  <c r="BJ32" i="20"/>
  <c r="BN35" i="20"/>
  <c r="S93" i="20" s="1"/>
  <c r="J77" i="20" s="1"/>
  <c r="BN32" i="20"/>
  <c r="BR35" i="20"/>
  <c r="S97" i="20" s="1"/>
  <c r="BR32" i="20"/>
  <c r="BW35" i="20"/>
  <c r="R91" i="20" s="1"/>
  <c r="H78" i="20" s="1"/>
  <c r="BW32" i="20"/>
  <c r="CA35" i="20"/>
  <c r="R95" i="20" s="1"/>
  <c r="CA32" i="20"/>
  <c r="CE35" i="20"/>
  <c r="R99" i="20" s="1"/>
  <c r="CE32" i="20"/>
  <c r="AY4" i="20"/>
  <c r="BA6" i="20"/>
  <c r="AY8" i="20"/>
  <c r="U91" i="20"/>
  <c r="H79" i="20" s="1"/>
  <c r="U99" i="20"/>
  <c r="T97" i="20"/>
  <c r="BA10" i="20"/>
  <c r="BA43" i="20" s="1"/>
  <c r="AY12" i="20"/>
  <c r="BA14" i="20"/>
  <c r="AY16" i="20"/>
  <c r="AY17" i="20"/>
  <c r="I128" i="20"/>
  <c r="BA22" i="20"/>
  <c r="BL37" i="20"/>
  <c r="W91" i="20" s="1"/>
  <c r="H81" i="20" s="1"/>
  <c r="J34" i="20"/>
  <c r="N34" i="20"/>
  <c r="BP37" i="20"/>
  <c r="W95" i="20" s="1"/>
  <c r="BT37" i="20"/>
  <c r="W99" i="20" s="1"/>
  <c r="R34" i="20"/>
  <c r="AB34" i="20"/>
  <c r="BY37" i="20"/>
  <c r="V93" i="20" s="1"/>
  <c r="J82" i="20" s="1"/>
  <c r="CC37" i="20"/>
  <c r="V97" i="20" s="1"/>
  <c r="AF34" i="20"/>
  <c r="BB25" i="20"/>
  <c r="J136" i="20" s="1"/>
  <c r="AY27" i="20"/>
  <c r="BB30" i="20"/>
  <c r="J141" i="20" s="1"/>
  <c r="H141" i="20"/>
  <c r="BA30" i="20"/>
  <c r="BQ31" i="20"/>
  <c r="BZ31" i="20"/>
  <c r="BY32" i="20"/>
  <c r="BN33" i="20"/>
  <c r="CE33" i="20"/>
  <c r="BT34" i="20"/>
  <c r="Q99" i="20" s="1"/>
  <c r="BO35" i="20"/>
  <c r="S94" i="20" s="1"/>
  <c r="K77" i="20" s="1"/>
  <c r="BO37" i="20"/>
  <c r="W94" i="20" s="1"/>
  <c r="K81" i="20" s="1"/>
  <c r="H134" i="20"/>
  <c r="BM37" i="20"/>
  <c r="W92" i="20" s="1"/>
  <c r="I81" i="20" s="1"/>
  <c r="BQ37" i="20"/>
  <c r="W96" i="20" s="1"/>
  <c r="BV37" i="20"/>
  <c r="V90" i="20" s="1"/>
  <c r="G82" i="20" s="1"/>
  <c r="BZ37" i="20"/>
  <c r="V94" i="20" s="1"/>
  <c r="K82" i="20" s="1"/>
  <c r="CD37" i="20"/>
  <c r="V98" i="20" s="1"/>
  <c r="BM34" i="20"/>
  <c r="Q92" i="20" s="1"/>
  <c r="I83" i="20" s="1"/>
  <c r="BQ34" i="20"/>
  <c r="Q96" i="20" s="1"/>
  <c r="BV34" i="20"/>
  <c r="P90" i="20" s="1"/>
  <c r="G84" i="20" s="1"/>
  <c r="BZ34" i="20"/>
  <c r="P94" i="20" s="1"/>
  <c r="K84" i="20" s="1"/>
  <c r="CD34" i="20"/>
  <c r="P98" i="20" s="1"/>
  <c r="I136" i="20"/>
  <c r="I140" i="20"/>
  <c r="BJ37" i="20"/>
  <c r="W89" i="20" s="1"/>
  <c r="F81" i="20" s="1"/>
  <c r="BN37" i="20"/>
  <c r="W93" i="20" s="1"/>
  <c r="J81" i="20" s="1"/>
  <c r="BR37" i="20"/>
  <c r="W97" i="20" s="1"/>
  <c r="BW37" i="20"/>
  <c r="V91" i="20" s="1"/>
  <c r="H82" i="20" s="1"/>
  <c r="CA37" i="20"/>
  <c r="V95" i="20" s="1"/>
  <c r="CE37" i="20"/>
  <c r="V99" i="20" s="1"/>
  <c r="BJ34" i="20"/>
  <c r="Q89" i="20" s="1"/>
  <c r="F83" i="20" s="1"/>
  <c r="BN34" i="20"/>
  <c r="Q93" i="20" s="1"/>
  <c r="J83" i="20" s="1"/>
  <c r="BR34" i="20"/>
  <c r="Q97" i="20" s="1"/>
  <c r="BW34" i="20"/>
  <c r="P91" i="20" s="1"/>
  <c r="H84" i="20" s="1"/>
  <c r="CA34" i="20"/>
  <c r="P95" i="20" s="1"/>
  <c r="CE34" i="20"/>
  <c r="P99" i="20" s="1"/>
  <c r="AZ45" i="35" l="1"/>
  <c r="H144" i="35" s="1"/>
  <c r="F47" i="37"/>
  <c r="AY39" i="37"/>
  <c r="AX45" i="38"/>
  <c r="H142" i="38" s="1"/>
  <c r="AY45" i="39"/>
  <c r="H143" i="39" s="1"/>
  <c r="F46" i="39"/>
  <c r="AX39" i="39"/>
  <c r="F48" i="38"/>
  <c r="AZ39" i="38"/>
  <c r="F46" i="37"/>
  <c r="AX39" i="37"/>
  <c r="F48" i="36"/>
  <c r="AZ39" i="36"/>
  <c r="F47" i="36"/>
  <c r="AY39" i="36"/>
  <c r="AZ39" i="35"/>
  <c r="F48" i="35"/>
  <c r="F48" i="39"/>
  <c r="AZ39" i="39"/>
  <c r="F47" i="38"/>
  <c r="AY39" i="38"/>
  <c r="F46" i="36"/>
  <c r="AX39" i="36"/>
  <c r="F48" i="37"/>
  <c r="AZ39" i="37"/>
  <c r="F47" i="35"/>
  <c r="AY39" i="35"/>
  <c r="F46" i="38"/>
  <c r="AX39" i="38"/>
  <c r="F47" i="39"/>
  <c r="AY39" i="39"/>
  <c r="F46" i="35"/>
  <c r="AX39" i="35"/>
  <c r="AZ45" i="38"/>
  <c r="H144" i="38" s="1"/>
  <c r="AY45" i="38"/>
  <c r="H143" i="38" s="1"/>
  <c r="AZ45" i="39"/>
  <c r="H144" i="39" s="1"/>
  <c r="BA42" i="20"/>
  <c r="BA39" i="20"/>
  <c r="D49" i="20" s="1"/>
  <c r="BA37" i="20"/>
  <c r="H49" i="20" s="1"/>
  <c r="AY45" i="29"/>
  <c r="H143" i="29" s="1"/>
  <c r="AZ45" i="29"/>
  <c r="H144" i="29" s="1"/>
  <c r="AY39" i="29"/>
  <c r="F47" i="29"/>
  <c r="AZ39" i="29"/>
  <c r="F48" i="29"/>
  <c r="D43" i="29"/>
  <c r="AZ31" i="29"/>
  <c r="AX45" i="29"/>
  <c r="H142" i="29" s="1"/>
  <c r="AX39" i="29"/>
  <c r="F46" i="29"/>
  <c r="J84" i="20"/>
  <c r="AZ43" i="20"/>
  <c r="AZ42" i="20"/>
  <c r="AX37" i="20"/>
  <c r="H46" i="20" s="1"/>
  <c r="AZ44" i="20"/>
  <c r="AZ45" i="20"/>
  <c r="H144" i="20" s="1"/>
  <c r="AZ37" i="20"/>
  <c r="H48" i="20" s="1"/>
  <c r="AY42" i="20"/>
  <c r="AX43" i="20"/>
  <c r="AX42" i="20"/>
  <c r="AX44" i="20"/>
  <c r="AY37" i="20"/>
  <c r="H47" i="20" s="1"/>
  <c r="AY43" i="20"/>
  <c r="BA40" i="20"/>
  <c r="I145" i="20" s="1"/>
  <c r="J49" i="20"/>
  <c r="AZ38" i="20"/>
  <c r="J48" i="20" s="1"/>
  <c r="AY38" i="20"/>
  <c r="J47" i="20" s="1"/>
  <c r="AX38" i="20"/>
  <c r="J46" i="20" s="1"/>
  <c r="AY44" i="20"/>
  <c r="AY36" i="20"/>
  <c r="AX36" i="20"/>
  <c r="F49" i="20"/>
  <c r="AZ36" i="20"/>
  <c r="AX31" i="20"/>
  <c r="D43" i="20" s="1"/>
  <c r="I142" i="35" l="1"/>
  <c r="D46" i="35"/>
  <c r="D48" i="37"/>
  <c r="I144" i="37"/>
  <c r="D48" i="38"/>
  <c r="I144" i="38"/>
  <c r="D48" i="35"/>
  <c r="I144" i="35"/>
  <c r="I143" i="39"/>
  <c r="D47" i="39"/>
  <c r="I142" i="36"/>
  <c r="D46" i="36"/>
  <c r="I143" i="36"/>
  <c r="D47" i="36"/>
  <c r="I142" i="39"/>
  <c r="D46" i="39"/>
  <c r="I142" i="38"/>
  <c r="D46" i="38"/>
  <c r="D47" i="38"/>
  <c r="I143" i="38"/>
  <c r="D48" i="36"/>
  <c r="I144" i="36"/>
  <c r="D47" i="35"/>
  <c r="I143" i="35"/>
  <c r="D48" i="39"/>
  <c r="I144" i="39"/>
  <c r="I142" i="37"/>
  <c r="D46" i="37"/>
  <c r="I143" i="37"/>
  <c r="D47" i="37"/>
  <c r="I142" i="29"/>
  <c r="D46" i="29"/>
  <c r="I144" i="29"/>
  <c r="D48" i="29"/>
  <c r="I143" i="29"/>
  <c r="D47" i="29"/>
  <c r="F46" i="20"/>
  <c r="AX39" i="20"/>
  <c r="AZ31" i="20"/>
  <c r="AY45" i="20"/>
  <c r="H143" i="20" s="1"/>
  <c r="AZ39" i="20"/>
  <c r="F48" i="20"/>
  <c r="AY39" i="20"/>
  <c r="F47" i="20"/>
  <c r="AX45" i="20"/>
  <c r="H142" i="20" s="1"/>
  <c r="I143" i="20" l="1"/>
  <c r="D47" i="20"/>
  <c r="I144" i="20"/>
  <c r="D48" i="20"/>
  <c r="I142" i="20"/>
  <c r="D46" i="20"/>
  <c r="BB27" i="20" l="1"/>
  <c r="J138" i="20"/>
  <c r="BB6" i="20"/>
  <c r="J117" i="20"/>
</calcChain>
</file>

<file path=xl/sharedStrings.xml><?xml version="1.0" encoding="utf-8"?>
<sst xmlns="http://schemas.openxmlformats.org/spreadsheetml/2006/main" count="6544" uniqueCount="242">
  <si>
    <t>MARINE STEWARDSHIP COUNCIL</t>
  </si>
  <si>
    <t>Fishery Name:</t>
  </si>
  <si>
    <t>FIP provider:</t>
  </si>
  <si>
    <t>Pre-assessment undertaken by:</t>
  </si>
  <si>
    <t>Action plan undertaken by:</t>
  </si>
  <si>
    <t>BMT undertaken by:</t>
  </si>
  <si>
    <t>Date of BMT:</t>
  </si>
  <si>
    <t>Unit of Assessment 1</t>
  </si>
  <si>
    <t>Species</t>
  </si>
  <si>
    <t>Gear</t>
  </si>
  <si>
    <t>Area</t>
  </si>
  <si>
    <t>Unit of Assessment 2</t>
  </si>
  <si>
    <t>Unit of Assessment 3</t>
  </si>
  <si>
    <t>Scheme documents:</t>
  </si>
  <si>
    <r>
      <t xml:space="preserve">MSC Fisheries Standard v2.01 </t>
    </r>
    <r>
      <rPr>
        <i/>
        <sz val="11"/>
        <rFont val="Meta Offc Pro"/>
        <family val="2"/>
      </rPr>
      <t>(31 August 2018)</t>
    </r>
  </si>
  <si>
    <r>
      <t xml:space="preserve">MSC Guidance for using the Benchmarking and Tracking Tool (BMT) v2.0 </t>
    </r>
    <r>
      <rPr>
        <i/>
        <sz val="11"/>
        <rFont val="Meta Offc Pro"/>
        <family val="2"/>
      </rPr>
      <t>(2014)</t>
    </r>
  </si>
  <si>
    <t>Versions issued</t>
  </si>
  <si>
    <t xml:space="preserve">Version No. </t>
  </si>
  <si>
    <t>Date</t>
  </si>
  <si>
    <t>Description of Amendment</t>
  </si>
  <si>
    <t>v1.0</t>
  </si>
  <si>
    <t>n/a</t>
  </si>
  <si>
    <t>v2.0</t>
  </si>
  <si>
    <t>v2.1</t>
  </si>
  <si>
    <t>Multiple UoAs and years included</t>
  </si>
  <si>
    <t>CAB NAME AND LOGO</t>
  </si>
  <si>
    <t xml:space="preserve">The Marine Stewardship Council’s “Benchmarking and Tracking Tool (BMT) for Default Assessment Tree” and its content is copyright of “Marine Stewardship Council” - © “Marine Stewardship Council” 2015. All rights reserved.
The official language of this Tool is English. The definitive version is maintained on the MSC’s website www.msc.org. Any discrepancy between copies, version or translations shall be resolved by reference to the definitive English version. 
DISCLAIMER: The MSC cannot verify the accuracy of any information provided on this form and is not responsible for any issues arising to any parties as a result of any information provided therein. The results are the sole responsibility of individual/company applying the Benchmarking and Tracking Tool and give an indication of the likely status of a fishery. These results can only be verified by the fishery completing the MSC full assessment process.
</t>
  </si>
  <si>
    <t>MOST RECENT SCORES/YEAR</t>
  </si>
  <si>
    <t>DROP DOWN AND VALUE TABLE</t>
  </si>
  <si>
    <t>ACTUAL SCORE AS NUMERICAL VALUE</t>
  </si>
  <si>
    <t>PREDICED SCORE AS NUMERICAL VALUE</t>
  </si>
  <si>
    <t>Principle</t>
  </si>
  <si>
    <t>Component</t>
  </si>
  <si>
    <t>Performance Indicator</t>
  </si>
  <si>
    <t>Pre-Assessment Year 0</t>
  </si>
  <si>
    <t>Actual Year 1</t>
  </si>
  <si>
    <t>Actual Year 2</t>
  </si>
  <si>
    <t>Actual Year 3</t>
  </si>
  <si>
    <t>Actual Year 4</t>
  </si>
  <si>
    <t>Actual Year 5</t>
  </si>
  <si>
    <t>Actual Year 6</t>
  </si>
  <si>
    <t>Actual Year 7</t>
  </si>
  <si>
    <t>Actual Year 8</t>
  </si>
  <si>
    <t>Actual Year 9</t>
  </si>
  <si>
    <t>Actual Year 10</t>
  </si>
  <si>
    <t>Expected Year 1</t>
  </si>
  <si>
    <t>Expected Year 2</t>
  </si>
  <si>
    <t>Expected Year 3</t>
  </si>
  <si>
    <t>Expected Year 4</t>
  </si>
  <si>
    <t>Expected Year 5</t>
  </si>
  <si>
    <t>Expected Year 6</t>
  </si>
  <si>
    <t>Expected Year 7</t>
  </si>
  <si>
    <t>Expected Year 8</t>
  </si>
  <si>
    <t>Expected Year 9</t>
  </si>
  <si>
    <t>Expected Year 10</t>
  </si>
  <si>
    <t>Status1</t>
  </si>
  <si>
    <t>Status2</t>
  </si>
  <si>
    <t>Status3</t>
  </si>
  <si>
    <t>Status4</t>
  </si>
  <si>
    <t>Status5</t>
  </si>
  <si>
    <t>Status6</t>
  </si>
  <si>
    <t>Status7</t>
  </si>
  <si>
    <t>Status8</t>
  </si>
  <si>
    <t>Status9</t>
  </si>
  <si>
    <t>Status10</t>
  </si>
  <si>
    <t>PI</t>
  </si>
  <si>
    <t>Actual Score</t>
  </si>
  <si>
    <t>Numerical_exp</t>
  </si>
  <si>
    <t>Expected</t>
  </si>
  <si>
    <t>Numerical_Exp</t>
  </si>
  <si>
    <t>Status</t>
  </si>
  <si>
    <t>Year</t>
  </si>
  <si>
    <t>Option</t>
  </si>
  <si>
    <t>Score</t>
  </si>
  <si>
    <t>Year 0</t>
  </si>
  <si>
    <t>Year 1</t>
  </si>
  <si>
    <t>Year 2</t>
  </si>
  <si>
    <t>Year 3</t>
  </si>
  <si>
    <t>Year 4</t>
  </si>
  <si>
    <t>Year 5</t>
  </si>
  <si>
    <t>Year 6</t>
  </si>
  <si>
    <t>Year 7</t>
  </si>
  <si>
    <t>Year 8</t>
  </si>
  <si>
    <t>Year 9</t>
  </si>
  <si>
    <t>Year 10</t>
  </si>
  <si>
    <t>Expected1</t>
  </si>
  <si>
    <t>Expected2</t>
  </si>
  <si>
    <t>Expected3</t>
  </si>
  <si>
    <t>Expected4</t>
  </si>
  <si>
    <t>Expected5</t>
  </si>
  <si>
    <t>Expected6</t>
  </si>
  <si>
    <t>Expected7</t>
  </si>
  <si>
    <t>Expected8</t>
  </si>
  <si>
    <t>Expected9</t>
  </si>
  <si>
    <t>Expected10</t>
  </si>
  <si>
    <t>Outcome</t>
  </si>
  <si>
    <t>1.1.1 Stock status</t>
  </si>
  <si>
    <t>---</t>
  </si>
  <si>
    <t>1.1.1</t>
  </si>
  <si>
    <t>1.1.2 Stock rebuilding</t>
  </si>
  <si>
    <t>1.1.2</t>
  </si>
  <si>
    <t>≥80</t>
  </si>
  <si>
    <t>Management</t>
  </si>
  <si>
    <t>1.2.1 Harvest Strategy</t>
  </si>
  <si>
    <t>1.2.1</t>
  </si>
  <si>
    <t>60-79</t>
  </si>
  <si>
    <t>1.2.2 Harvest control rules and tools</t>
  </si>
  <si>
    <t>1.2.2</t>
  </si>
  <si>
    <t>&lt;60</t>
  </si>
  <si>
    <t>1.2.3 Information and monitoring</t>
  </si>
  <si>
    <t>1.2.3</t>
  </si>
  <si>
    <t>1.2.4 Assessment of stock status</t>
  </si>
  <si>
    <t>1.2.4</t>
  </si>
  <si>
    <t>Primary species</t>
  </si>
  <si>
    <t>2.1.1 Outcome</t>
  </si>
  <si>
    <t>2.1.1</t>
  </si>
  <si>
    <t xml:space="preserve">2.1.2 Management </t>
  </si>
  <si>
    <t>2.1.2</t>
  </si>
  <si>
    <t>2.1.3 Information</t>
  </si>
  <si>
    <t>2.1.3</t>
  </si>
  <si>
    <t>Secondary species</t>
  </si>
  <si>
    <t>2.2.1 Outcome</t>
  </si>
  <si>
    <t>2.2.1</t>
  </si>
  <si>
    <t xml:space="preserve">2.2.2 Management </t>
  </si>
  <si>
    <t>2.2.2</t>
  </si>
  <si>
    <t>2.2.3 Information</t>
  </si>
  <si>
    <t>2.2.3</t>
  </si>
  <si>
    <t>ETP species</t>
  </si>
  <si>
    <t>2.3.1 Outcome</t>
  </si>
  <si>
    <t>2.3.1</t>
  </si>
  <si>
    <t xml:space="preserve">2.3.2 Management </t>
  </si>
  <si>
    <t>2.3.2</t>
  </si>
  <si>
    <t>2.3.3 Information</t>
  </si>
  <si>
    <t>2.3.3</t>
  </si>
  <si>
    <t>Habitats</t>
  </si>
  <si>
    <t>2.4.1 Outcome</t>
  </si>
  <si>
    <t>2.4.1</t>
  </si>
  <si>
    <t xml:space="preserve">2.4.2 Management </t>
  </si>
  <si>
    <t>2.4.2</t>
  </si>
  <si>
    <t>2.4.3 Information</t>
  </si>
  <si>
    <t>2.4.3</t>
  </si>
  <si>
    <t>Ecosystem</t>
  </si>
  <si>
    <t>2.5.1 Outcome</t>
  </si>
  <si>
    <t>2.5.1</t>
  </si>
  <si>
    <t xml:space="preserve">2.5.2 Management </t>
  </si>
  <si>
    <t>2.5.2</t>
  </si>
  <si>
    <t>2.5.3 Information</t>
  </si>
  <si>
    <t>2.5.3</t>
  </si>
  <si>
    <t>Governance and Policy</t>
  </si>
  <si>
    <t>3.1.1 Legal and customary framework</t>
  </si>
  <si>
    <t>3.1.1</t>
  </si>
  <si>
    <t>3.1.2 Consultation, roles and responsibilities</t>
  </si>
  <si>
    <t>3.1.2</t>
  </si>
  <si>
    <t>3.1.3 Long term objectives</t>
  </si>
  <si>
    <t>3.1.3</t>
  </si>
  <si>
    <t>Fishery specific management system</t>
  </si>
  <si>
    <t>3.2.1 Fishery specific objectives</t>
  </si>
  <si>
    <t>3.2.1</t>
  </si>
  <si>
    <t>3.2.2 Decision making processes</t>
  </si>
  <si>
    <t>3.2.2</t>
  </si>
  <si>
    <t>3.2.3 Compliance and enforcement</t>
  </si>
  <si>
    <t>3.2.3</t>
  </si>
  <si>
    <t>3.2.4 Management performance evaluation</t>
  </si>
  <si>
    <t>3.2.4</t>
  </si>
  <si>
    <t>Total number of PIs equal to or greater than 80</t>
  </si>
  <si>
    <t>Equal to or greater than 80</t>
  </si>
  <si>
    <t>Total number of PIs 60-79</t>
  </si>
  <si>
    <t>PIs 60-79</t>
  </si>
  <si>
    <t>Total number of PIs less than 60</t>
  </si>
  <si>
    <t>less than 60</t>
  </si>
  <si>
    <t>Overall BMT Index</t>
  </si>
  <si>
    <t>P BMT Score</t>
  </si>
  <si>
    <t>Principle 1 BMT</t>
  </si>
  <si>
    <t>BMT Report</t>
  </si>
  <si>
    <t>P1 actual</t>
  </si>
  <si>
    <t>Principle 2 BMT</t>
  </si>
  <si>
    <t>P2 actual</t>
  </si>
  <si>
    <t>Principle 3 BMT</t>
  </si>
  <si>
    <t>Unit of Assessment</t>
  </si>
  <si>
    <t>P3 actual</t>
  </si>
  <si>
    <t>PI_Count_actual</t>
  </si>
  <si>
    <t>BMT_Actual</t>
  </si>
  <si>
    <t>Actual BMT index summary table</t>
  </si>
  <si>
    <t>P1 Expected</t>
  </si>
  <si>
    <t>Last update:</t>
  </si>
  <si>
    <t>P2 Expected</t>
  </si>
  <si>
    <t>All PIs</t>
  </si>
  <si>
    <t>Principle 1</t>
  </si>
  <si>
    <t>Principle 2</t>
  </si>
  <si>
    <t>Principle 3</t>
  </si>
  <si>
    <t>P3 Expected</t>
  </si>
  <si>
    <t>Scoring Range</t>
  </si>
  <si>
    <t>Number of PIs</t>
  </si>
  <si>
    <t>PI_Count_Expected</t>
  </si>
  <si>
    <t>BMT Pedicted</t>
  </si>
  <si>
    <t>BMT Index</t>
  </si>
  <si>
    <t>Actual vs. Expected BMT index table</t>
  </si>
  <si>
    <t>Pre-Assessment</t>
  </si>
  <si>
    <t xml:space="preserve">Principle 1 </t>
  </si>
  <si>
    <t>Actual</t>
  </si>
  <si>
    <t xml:space="preserve">Principle 2 </t>
  </si>
  <si>
    <t xml:space="preserve">Principle 3 </t>
  </si>
  <si>
    <t xml:space="preserve">Overall </t>
  </si>
  <si>
    <t>If longer than 5 years, click on the chart and expand the  data source to cover more years.</t>
  </si>
  <si>
    <t>Expected Overall</t>
  </si>
  <si>
    <t>Actual Overall</t>
  </si>
  <si>
    <t>Exp. P1</t>
  </si>
  <si>
    <t>Act. P1</t>
  </si>
  <si>
    <t>Exp. P2</t>
  </si>
  <si>
    <t>Act. P2</t>
  </si>
  <si>
    <t>Exp. P3</t>
  </si>
  <si>
    <t>Act. P3</t>
  </si>
  <si>
    <t>BMT Report Sheet</t>
  </si>
  <si>
    <t>Exp. Scoring Range</t>
  </si>
  <si>
    <t>Actual Scoring Range</t>
  </si>
  <si>
    <t>Last Update</t>
  </si>
  <si>
    <t>1.1.2 Reference points</t>
  </si>
  <si>
    <t>Written Update
The MSC cannot verify the accuracy of any information provided on this form and is not responsible for any issues arising to any parties as a result of any information provided therein. The results are the sole responsibility of individual/company applying the Benchmarking and Tracking Tool and give an indication of the likely status of a fishery. These results can only be verified by the fishery completing the MSC full assessment process.</t>
  </si>
  <si>
    <t>Topic</t>
  </si>
  <si>
    <t>Instructions</t>
  </si>
  <si>
    <t>Inserting columns and rows</t>
  </si>
  <si>
    <t>In the BMT sheets it is not advisable to insert any columns or rows as the sheets contain hidden formulas that may be broken if the sheet is altered in any way.</t>
  </si>
  <si>
    <t>This year represents the draft scoring ranges derived from the pre-assessment</t>
  </si>
  <si>
    <t>Adding more years after Year 5</t>
  </si>
  <si>
    <r>
      <t xml:space="preserve">The default period allowed for a FIP in the BMT Tool is 5 years - however, you are able to add additional years up to 10 years if you need to by unhiding columns </t>
    </r>
    <r>
      <rPr>
        <u/>
        <sz val="10"/>
        <color theme="1"/>
        <rFont val="Arial"/>
        <family val="2"/>
      </rPr>
      <t>after</t>
    </r>
    <r>
      <rPr>
        <sz val="10"/>
        <color theme="1"/>
        <rFont val="Arial"/>
        <family val="2"/>
      </rPr>
      <t xml:space="preserve"> </t>
    </r>
    <r>
      <rPr>
        <b/>
        <sz val="10"/>
        <color theme="1"/>
        <rFont val="Arial"/>
        <family val="2"/>
      </rPr>
      <t>column M</t>
    </r>
    <r>
      <rPr>
        <sz val="10"/>
        <color theme="1"/>
        <rFont val="Arial"/>
        <family val="2"/>
      </rPr>
      <t xml:space="preserve"> for the Actual scores and </t>
    </r>
    <r>
      <rPr>
        <u/>
        <sz val="10"/>
        <color theme="1"/>
        <rFont val="Arial"/>
        <family val="2"/>
      </rPr>
      <t>after</t>
    </r>
    <r>
      <rPr>
        <sz val="10"/>
        <color theme="1"/>
        <rFont val="Arial"/>
        <family val="2"/>
      </rPr>
      <t xml:space="preserve"> </t>
    </r>
    <r>
      <rPr>
        <b/>
        <sz val="10"/>
        <color theme="1"/>
        <rFont val="Arial"/>
        <family val="2"/>
      </rPr>
      <t>column</t>
    </r>
    <r>
      <rPr>
        <sz val="10"/>
        <color theme="1"/>
        <rFont val="Arial"/>
        <family val="2"/>
      </rPr>
      <t xml:space="preserve"> </t>
    </r>
    <r>
      <rPr>
        <b/>
        <sz val="10"/>
        <color theme="1"/>
        <rFont val="Arial"/>
        <family val="2"/>
      </rPr>
      <t>AC</t>
    </r>
    <r>
      <rPr>
        <sz val="10"/>
        <color theme="1"/>
        <rFont val="Arial"/>
        <family val="2"/>
      </rPr>
      <t xml:space="preserve"> for Expected scores</t>
    </r>
  </si>
  <si>
    <t>Adding more than 1 UoA</t>
  </si>
  <si>
    <t>The Workbook includes 3 identical blank sheets that can be used to track progress for different UoA's within the same Fishery Improvement Project, for example, the same species and area but captured using different gear. If you require more than 3 the sheet can simply be copied</t>
  </si>
  <si>
    <t>Creating reports</t>
  </si>
  <si>
    <t>On each BMT Template sheet, in cell B36 there is a reporting area that is updated from the data entered into the tables. The Print area has been preset to the reporting area so when you select File&gt;&gt;Print it should show the report only and this can be saved as .pdf</t>
  </si>
  <si>
    <r>
      <rPr>
        <sz val="10"/>
        <color theme="1"/>
        <rFont val="Arial"/>
        <family val="2"/>
      </rPr>
      <t>To learn more about setting or changing the print area visit</t>
    </r>
    <r>
      <rPr>
        <u/>
        <sz val="10"/>
        <color theme="10"/>
        <rFont val="Arial"/>
        <family val="2"/>
      </rPr>
      <t xml:space="preserve"> this article</t>
    </r>
  </si>
  <si>
    <t>Example</t>
  </si>
  <si>
    <t>An example sheet is included to show how the sheet should be completed</t>
  </si>
  <si>
    <t>Unit of Assessment 4</t>
  </si>
  <si>
    <t>Unit of Assessment 5</t>
  </si>
  <si>
    <t>Unit of Assessment 6</t>
  </si>
  <si>
    <t>v3.1</t>
  </si>
  <si>
    <t>Fixed formula error calculating overall BMT index in dashboard Actual BMT index summary table</t>
  </si>
  <si>
    <r>
      <t xml:space="preserve">MSC Fisheries Certification Process and Guidance v2.2 </t>
    </r>
    <r>
      <rPr>
        <i/>
        <sz val="11"/>
        <rFont val="Meta Offc Pro"/>
        <family val="2"/>
      </rPr>
      <t>(25 March 2020)</t>
    </r>
  </si>
  <si>
    <r>
      <t xml:space="preserve">MSC Pre-Assesment Reporting template v3.2 </t>
    </r>
    <r>
      <rPr>
        <i/>
        <sz val="11"/>
        <rFont val="Meta Offc Pro"/>
        <family val="2"/>
      </rPr>
      <t>(25 March 2020)</t>
    </r>
  </si>
  <si>
    <t>v3.0 (Beta)</t>
  </si>
  <si>
    <r>
      <t xml:space="preserve">Fisheries Accessibility, Science and Standards
</t>
    </r>
    <r>
      <rPr>
        <b/>
        <sz val="12"/>
        <rFont val="Meta Offc Pro"/>
        <family val="2"/>
      </rPr>
      <t>Benchmarking and Tracking Tool (BMT) for Default Assessment Tree</t>
    </r>
    <r>
      <rPr>
        <b/>
        <sz val="11"/>
        <rFont val="Meta Offc Pro"/>
        <family val="2"/>
      </rPr>
      <t xml:space="preserve">
v3.1 (Issued 27 May 2021)</t>
    </r>
  </si>
  <si>
    <t>Should you feel you require changes to the BMT Tool please contact fisheries@msc.org to discuss the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</si>
</sst>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0"/>
      <color theme="1"/>
      <name val="Arial"/>
      <family val="2"/>
    </font>
    <font>
      <sz val="11"/>
      <color theme="1"/>
      <name val="Arial"/>
      <family val="2"/>
      <scheme val="minor"/>
    </font>
    <font>
      <sz val="10"/>
      <color theme="1"/>
      <name val="Meta Offc Pro"/>
      <family val="2"/>
    </font>
    <font>
      <sz val="14"/>
      <color theme="1"/>
      <name val="Meta Offc Pro"/>
      <family val="2"/>
    </font>
    <font>
      <sz val="11"/>
      <color theme="1"/>
      <name val="Meta Offc Pro"/>
      <family val="2"/>
    </font>
    <font>
      <b/>
      <sz val="11"/>
      <color theme="1"/>
      <name val="Meta Offc Pro"/>
      <family val="2"/>
    </font>
    <font>
      <b/>
      <sz val="10"/>
      <color theme="0"/>
      <name val="Meta Offc Pro"/>
      <family val="2"/>
    </font>
    <font>
      <sz val="10"/>
      <name val="Meta Offc Pro"/>
      <family val="2"/>
    </font>
    <font>
      <b/>
      <sz val="10"/>
      <name val="Meta Offc Pro"/>
      <family val="2"/>
    </font>
    <font>
      <b/>
      <sz val="9"/>
      <color rgb="FFFFFFFF"/>
      <name val="Meta Offc Pro"/>
      <family val="2"/>
    </font>
    <font>
      <sz val="9"/>
      <color rgb="FFFFFFFF"/>
      <name val="Meta Offc Pro"/>
      <family val="2"/>
    </font>
    <font>
      <sz val="9"/>
      <color theme="0"/>
      <name val="Meta Offc Pro"/>
      <family val="2"/>
    </font>
    <font>
      <b/>
      <sz val="9"/>
      <color rgb="FFFF0000"/>
      <name val="Meta Offc Pro"/>
      <family val="2"/>
    </font>
    <font>
      <sz val="9"/>
      <color rgb="FFFF0000"/>
      <name val="Meta Offc Pro"/>
      <family val="2"/>
    </font>
    <font>
      <sz val="11"/>
      <color theme="9"/>
      <name val="Meta Offc Pro"/>
      <family val="2"/>
    </font>
    <font>
      <sz val="10"/>
      <color theme="9"/>
      <name val="Meta Offc Pro"/>
      <family val="2"/>
    </font>
    <font>
      <sz val="9"/>
      <color theme="9"/>
      <name val="Meta Offc Pro"/>
      <family val="2"/>
    </font>
    <font>
      <b/>
      <sz val="11"/>
      <color theme="9"/>
      <name val="Meta Offc Pro"/>
      <family val="2"/>
    </font>
    <font>
      <b/>
      <sz val="10"/>
      <color theme="1"/>
      <name val="Meta Offc Pro"/>
      <family val="2"/>
    </font>
    <font>
      <sz val="10"/>
      <color theme="0" tint="-0.499984740745262"/>
      <name val="Meta Offc Pro"/>
      <family val="2"/>
    </font>
    <font>
      <b/>
      <sz val="14"/>
      <color theme="9"/>
      <name val="Meta Offc Pro"/>
      <family val="2"/>
    </font>
    <font>
      <sz val="12"/>
      <color theme="9"/>
      <name val="Meta Offc Pro"/>
      <family val="2"/>
    </font>
    <font>
      <b/>
      <sz val="12"/>
      <color theme="0"/>
      <name val="Meta Offc Pro"/>
      <family val="2"/>
    </font>
    <font>
      <sz val="12"/>
      <color theme="0"/>
      <name val="Meta Offc Pro"/>
      <family val="2"/>
    </font>
    <font>
      <b/>
      <sz val="14"/>
      <color theme="1"/>
      <name val="Meta Offc Pro"/>
      <family val="2"/>
    </font>
    <font>
      <b/>
      <sz val="14"/>
      <color theme="0"/>
      <name val="Meta Offc Pro"/>
      <family val="2"/>
    </font>
    <font>
      <b/>
      <sz val="16"/>
      <color theme="1"/>
      <name val="Meta Offc Pro"/>
      <family val="2"/>
    </font>
    <font>
      <b/>
      <sz val="14"/>
      <name val="Meta Offc Pro"/>
      <family val="2"/>
    </font>
    <font>
      <b/>
      <sz val="10"/>
      <color theme="1"/>
      <name val="Arial"/>
      <family val="2"/>
    </font>
    <font>
      <u/>
      <sz val="10"/>
      <color theme="10"/>
      <name val="Arial"/>
      <family val="2"/>
    </font>
    <font>
      <sz val="9"/>
      <name val="Meta Offc Pro"/>
      <family val="2"/>
    </font>
    <font>
      <u/>
      <sz val="10"/>
      <color theme="1"/>
      <name val="Arial"/>
      <family val="2"/>
    </font>
    <font>
      <b/>
      <sz val="12"/>
      <color theme="9"/>
      <name val="Meta Offc Pro"/>
      <family val="2"/>
    </font>
    <font>
      <b/>
      <u/>
      <sz val="12"/>
      <color theme="0"/>
      <name val="Meta Offc Pro"/>
      <family val="2"/>
    </font>
    <font>
      <b/>
      <sz val="12"/>
      <name val="Meta Offc Pro"/>
      <family val="2"/>
    </font>
    <font>
      <b/>
      <sz val="11"/>
      <name val="Meta Offc Pro"/>
      <family val="2"/>
    </font>
    <font>
      <u/>
      <sz val="11"/>
      <color theme="1"/>
      <name val="Meta Offc Pro"/>
      <family val="2"/>
    </font>
    <font>
      <sz val="11"/>
      <name val="Meta Offc Pro"/>
      <family val="2"/>
    </font>
    <font>
      <i/>
      <sz val="11"/>
      <name val="Meta Offc Pro"/>
      <family val="2"/>
    </font>
    <font>
      <sz val="11"/>
      <color rgb="FFC00000"/>
      <name val="Meta Offc Pro"/>
      <family val="2"/>
    </font>
    <font>
      <sz val="8"/>
      <color theme="0" tint="-0.499984740745262"/>
      <name val="Meta Offc Pro"/>
      <family val="2"/>
    </font>
    <font>
      <sz val="8"/>
      <color theme="1"/>
      <name val="Meta Offc Pro"/>
      <family val="2"/>
    </font>
    <font>
      <sz val="8"/>
      <name val="Arial"/>
      <family val="2"/>
    </font>
    <font>
      <b/>
      <u/>
      <sz val="12"/>
      <color theme="0"/>
      <name val="Arial"/>
      <family val="2"/>
    </font>
    <font>
      <sz val="10"/>
      <color theme="1"/>
      <name val="Meta Offc Pro"/>
    </font>
    <font>
      <b/>
      <sz val="10"/>
      <color theme="0"/>
      <name val="Meta Offc Pro"/>
    </font>
    <font>
      <sz val="10"/>
      <name val="Meta Offc Pro"/>
    </font>
    <font>
      <b/>
      <sz val="10"/>
      <name val="Meta Offc Pro"/>
    </font>
    <font>
      <b/>
      <sz val="9"/>
      <color rgb="FFFFFFFF"/>
      <name val="Meta Offc Pro"/>
    </font>
    <font>
      <sz val="9"/>
      <name val="Meta Offc Pro"/>
    </font>
    <font>
      <sz val="9"/>
      <color rgb="FFFFFFFF"/>
      <name val="Meta Offc Pro"/>
    </font>
    <font>
      <sz val="9"/>
      <color theme="0"/>
      <name val="Meta Offc Pro"/>
    </font>
    <font>
      <b/>
      <sz val="9"/>
      <color rgb="FFFF0000"/>
      <name val="Meta Offc Pro"/>
    </font>
    <font>
      <sz val="9"/>
      <color rgb="FFFF0000"/>
      <name val="Meta Offc Pro"/>
    </font>
    <font>
      <sz val="11"/>
      <color theme="9"/>
      <name val="Meta Offc Pro"/>
    </font>
    <font>
      <sz val="10"/>
      <color theme="9"/>
      <name val="Meta Offc Pro"/>
    </font>
    <font>
      <sz val="9"/>
      <color theme="9"/>
      <name val="Meta Offc Pro"/>
    </font>
    <font>
      <b/>
      <sz val="11"/>
      <color theme="9"/>
      <name val="Meta Offc Pro"/>
    </font>
    <font>
      <b/>
      <sz val="11"/>
      <color theme="1"/>
      <name val="Meta Offc Pro"/>
    </font>
    <font>
      <b/>
      <sz val="10"/>
      <color theme="1"/>
      <name val="Meta Offc Pro"/>
    </font>
    <font>
      <sz val="10"/>
      <color theme="0" tint="-0.499984740745262"/>
      <name val="Meta Offc Pro"/>
    </font>
    <font>
      <b/>
      <sz val="16"/>
      <color theme="1"/>
      <name val="Meta Offc Pro"/>
    </font>
    <font>
      <sz val="11"/>
      <color theme="1"/>
      <name val="Meta Offc Pro"/>
    </font>
    <font>
      <b/>
      <sz val="14"/>
      <color theme="0"/>
      <name val="Meta Offc Pro"/>
    </font>
    <font>
      <b/>
      <sz val="14"/>
      <color theme="9"/>
      <name val="Meta Offc Pro"/>
    </font>
    <font>
      <sz val="14"/>
      <color theme="1"/>
      <name val="Meta Offc Pro"/>
    </font>
    <font>
      <b/>
      <sz val="14"/>
      <name val="Meta Offc Pro"/>
    </font>
    <font>
      <sz val="12"/>
      <color theme="9"/>
      <name val="Meta Offc Pro"/>
    </font>
    <font>
      <b/>
      <sz val="12"/>
      <color theme="0"/>
      <name val="Meta Offc Pro"/>
    </font>
    <font>
      <sz val="12"/>
      <color theme="0"/>
      <name val="Meta Offc Pro"/>
    </font>
    <font>
      <b/>
      <sz val="14"/>
      <color theme="1"/>
      <name val="Meta Offc Pro"/>
    </font>
  </fonts>
  <fills count="27">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DB91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CB33F"/>
        <bgColor auto="1"/>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5DAA"/>
        <bgColor indexed="64"/>
      </patternFill>
    </fill>
    <fill>
      <patternFill patternType="solid">
        <fgColor theme="2" tint="0.59999389629810485"/>
        <bgColor indexed="64"/>
      </patternFill>
    </fill>
    <fill>
      <patternFill patternType="solid">
        <fgColor theme="2" tint="0.39997558519241921"/>
        <bgColor indexed="64"/>
      </patternFill>
    </fill>
    <fill>
      <patternFill patternType="solid">
        <fgColor rgb="FF0070C0"/>
        <bgColor indexed="64"/>
      </patternFill>
    </fill>
    <fill>
      <patternFill patternType="solid">
        <fgColor theme="0"/>
        <bgColor indexed="64"/>
      </patternFill>
    </fill>
  </fills>
  <borders count="84">
    <border>
      <left/>
      <right/>
      <top/>
      <bottom/>
      <diagonal/>
    </border>
    <border>
      <left style="medium">
        <color rgb="FF005DAA"/>
      </left>
      <right/>
      <top style="medium">
        <color rgb="FF005DAA"/>
      </top>
      <bottom style="medium">
        <color rgb="FF005DAA"/>
      </bottom>
      <diagonal/>
    </border>
    <border>
      <left style="thin">
        <color theme="4" tint="0.39997558519241921"/>
      </left>
      <right/>
      <top style="thin">
        <color theme="4" tint="0.39997558519241921"/>
      </top>
      <bottom style="thin">
        <color theme="4" tint="0.39997558519241921"/>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theme="9"/>
      </left>
      <right/>
      <top style="medium">
        <color theme="9"/>
      </top>
      <bottom/>
      <diagonal/>
    </border>
    <border>
      <left style="medium">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thin">
        <color theme="9"/>
      </top>
      <bottom/>
      <diagonal/>
    </border>
    <border>
      <left style="medium">
        <color theme="2"/>
      </left>
      <right style="medium">
        <color theme="2"/>
      </right>
      <top style="medium">
        <color theme="2"/>
      </top>
      <bottom style="medium">
        <color theme="2"/>
      </bottom>
      <diagonal/>
    </border>
    <border>
      <left/>
      <right style="thin">
        <color theme="2"/>
      </right>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medium">
        <color theme="2"/>
      </left>
      <right style="thin">
        <color theme="2"/>
      </right>
      <top style="medium">
        <color theme="2"/>
      </top>
      <bottom style="thin">
        <color theme="2"/>
      </bottom>
      <diagonal/>
    </border>
    <border>
      <left style="thin">
        <color theme="2"/>
      </left>
      <right style="thin">
        <color theme="2"/>
      </right>
      <top style="thin">
        <color theme="2"/>
      </top>
      <bottom style="thin">
        <color theme="2"/>
      </bottom>
      <diagonal/>
    </border>
    <border>
      <left style="medium">
        <color theme="2"/>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9"/>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medium">
        <color theme="9"/>
      </right>
      <top style="medium">
        <color theme="9"/>
      </top>
      <bottom style="medium">
        <color theme="9"/>
      </bottom>
      <diagonal/>
    </border>
    <border>
      <left style="medium">
        <color theme="9"/>
      </left>
      <right style="thin">
        <color theme="2"/>
      </right>
      <top style="medium">
        <color theme="9"/>
      </top>
      <bottom style="thin">
        <color theme="2"/>
      </bottom>
      <diagonal/>
    </border>
    <border>
      <left style="thin">
        <color theme="2"/>
      </left>
      <right style="thin">
        <color theme="2"/>
      </right>
      <top style="medium">
        <color theme="9"/>
      </top>
      <bottom style="thin">
        <color theme="2"/>
      </bottom>
      <diagonal/>
    </border>
    <border>
      <left style="thin">
        <color theme="2"/>
      </left>
      <right style="medium">
        <color theme="9"/>
      </right>
      <top style="medium">
        <color theme="9"/>
      </top>
      <bottom style="thin">
        <color theme="2"/>
      </bottom>
      <diagonal/>
    </border>
    <border>
      <left style="medium">
        <color theme="9"/>
      </left>
      <right style="thin">
        <color theme="2"/>
      </right>
      <top style="thin">
        <color theme="2"/>
      </top>
      <bottom/>
      <diagonal/>
    </border>
    <border>
      <left style="thin">
        <color theme="2"/>
      </left>
      <right style="medium">
        <color theme="9"/>
      </right>
      <top style="thin">
        <color theme="2"/>
      </top>
      <bottom/>
      <diagonal/>
    </border>
    <border>
      <left style="medium">
        <color theme="9"/>
      </left>
      <right style="thin">
        <color theme="9"/>
      </right>
      <top/>
      <bottom style="thin">
        <color theme="9"/>
      </bottom>
      <diagonal/>
    </border>
    <border>
      <left style="thin">
        <color theme="9"/>
      </left>
      <right style="medium">
        <color theme="9"/>
      </right>
      <top/>
      <bottom style="thin">
        <color theme="9"/>
      </bottom>
      <diagonal/>
    </border>
    <border>
      <left/>
      <right style="medium">
        <color theme="2"/>
      </right>
      <top style="thin">
        <color theme="2"/>
      </top>
      <bottom style="thin">
        <color theme="2"/>
      </bottom>
      <diagonal/>
    </border>
    <border>
      <left/>
      <right style="medium">
        <color theme="2"/>
      </right>
      <top style="medium">
        <color theme="2"/>
      </top>
      <bottom style="thin">
        <color theme="2"/>
      </bottom>
      <diagonal/>
    </border>
    <border>
      <left/>
      <right style="medium">
        <color theme="2"/>
      </right>
      <top style="thin">
        <color theme="2"/>
      </top>
      <bottom style="medium">
        <color theme="2"/>
      </bottom>
      <diagonal/>
    </border>
    <border>
      <left style="medium">
        <color theme="2"/>
      </left>
      <right/>
      <top style="medium">
        <color theme="2"/>
      </top>
      <bottom style="thin">
        <color theme="2"/>
      </bottom>
      <diagonal/>
    </border>
    <border>
      <left/>
      <right style="thin">
        <color theme="2"/>
      </right>
      <top style="medium">
        <color theme="2"/>
      </top>
      <bottom style="thin">
        <color theme="2"/>
      </bottom>
      <diagonal/>
    </border>
    <border>
      <left style="medium">
        <color theme="2"/>
      </left>
      <right/>
      <top style="thin">
        <color theme="2"/>
      </top>
      <bottom style="thin">
        <color theme="2"/>
      </bottom>
      <diagonal/>
    </border>
    <border>
      <left/>
      <right style="thin">
        <color theme="2"/>
      </right>
      <top style="thin">
        <color theme="2"/>
      </top>
      <bottom style="thin">
        <color theme="2"/>
      </bottom>
      <diagonal/>
    </border>
    <border>
      <left style="medium">
        <color theme="2"/>
      </left>
      <right/>
      <top style="thin">
        <color theme="2"/>
      </top>
      <bottom style="medium">
        <color theme="2"/>
      </bottom>
      <diagonal/>
    </border>
    <border>
      <left/>
      <right style="thin">
        <color theme="2"/>
      </right>
      <top style="thin">
        <color theme="2"/>
      </top>
      <bottom style="medium">
        <color theme="2"/>
      </bottom>
      <diagonal/>
    </border>
    <border>
      <left/>
      <right style="medium">
        <color theme="9"/>
      </right>
      <top style="medium">
        <color theme="9"/>
      </top>
      <bottom style="medium">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2"/>
      </left>
      <right/>
      <top style="medium">
        <color theme="2"/>
      </top>
      <bottom/>
      <diagonal/>
    </border>
    <border>
      <left/>
      <right style="medium">
        <color theme="2"/>
      </right>
      <top style="medium">
        <color theme="2"/>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medium">
        <color theme="2"/>
      </left>
      <right/>
      <top/>
      <bottom/>
      <diagonal/>
    </border>
    <border>
      <left/>
      <right style="thin">
        <color theme="2"/>
      </right>
      <top style="medium">
        <color theme="2"/>
      </top>
      <bottom/>
      <diagonal/>
    </border>
    <border>
      <left/>
      <right style="thin">
        <color theme="2"/>
      </right>
      <top style="medium">
        <color theme="9"/>
      </top>
      <bottom style="thin">
        <color theme="2"/>
      </bottom>
      <diagonal/>
    </border>
    <border>
      <left style="medium">
        <color theme="9"/>
      </left>
      <right style="medium">
        <color theme="9"/>
      </right>
      <top/>
      <bottom style="thin">
        <color theme="9"/>
      </bottom>
      <diagonal/>
    </border>
    <border>
      <left style="medium">
        <color theme="9"/>
      </left>
      <right style="medium">
        <color theme="9"/>
      </right>
      <top style="thin">
        <color theme="9"/>
      </top>
      <bottom style="thin">
        <color theme="9"/>
      </bottom>
      <diagonal/>
    </border>
    <border>
      <left style="medium">
        <color theme="9"/>
      </left>
      <right style="medium">
        <color theme="9"/>
      </right>
      <top style="thin">
        <color theme="9"/>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thin">
        <color theme="2"/>
      </left>
      <right/>
      <top/>
      <bottom/>
      <diagonal/>
    </border>
    <border>
      <left/>
      <right style="thin">
        <color theme="2"/>
      </right>
      <top/>
      <bottom/>
      <diagonal/>
    </border>
    <border>
      <left style="medium">
        <color theme="2"/>
      </left>
      <right/>
      <top/>
      <bottom style="thin">
        <color theme="2"/>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style="thin">
        <color theme="9"/>
      </right>
      <top/>
      <bottom style="thin">
        <color theme="9"/>
      </bottom>
      <diagonal/>
    </border>
    <border>
      <left style="thin">
        <color theme="2"/>
      </left>
      <right/>
      <top style="medium">
        <color theme="9"/>
      </top>
      <bottom style="thin">
        <color theme="2"/>
      </bottom>
      <diagonal/>
    </border>
    <border>
      <left/>
      <right style="medium">
        <color theme="2"/>
      </right>
      <top/>
      <bottom/>
      <diagonal/>
    </border>
    <border>
      <left style="thin">
        <color indexed="64"/>
      </left>
      <right style="thin">
        <color theme="9"/>
      </right>
      <top style="thin">
        <color theme="9"/>
      </top>
      <bottom style="thin">
        <color theme="9"/>
      </bottom>
      <diagonal/>
    </border>
    <border>
      <left/>
      <right/>
      <top/>
      <bottom style="thin">
        <color theme="9"/>
      </bottom>
      <diagonal/>
    </border>
    <border>
      <left/>
      <right style="thin">
        <color theme="9"/>
      </right>
      <top/>
      <bottom/>
      <diagonal/>
    </border>
    <border>
      <left style="thin">
        <color theme="2"/>
      </left>
      <right style="thin">
        <color theme="2"/>
      </right>
      <top style="thin">
        <color theme="2"/>
      </top>
      <bottom style="thin">
        <color indexed="64"/>
      </bottom>
      <diagonal/>
    </border>
    <border>
      <left style="thin">
        <color theme="2"/>
      </left>
      <right/>
      <top style="thin">
        <color indexed="64"/>
      </top>
      <bottom/>
      <diagonal/>
    </border>
    <border>
      <left/>
      <right style="thin">
        <color theme="2"/>
      </right>
      <top style="thin">
        <color indexed="64"/>
      </top>
      <bottom/>
      <diagonal/>
    </border>
    <border>
      <left style="thin">
        <color indexed="64"/>
      </left>
      <right style="thin">
        <color indexed="64"/>
      </right>
      <top/>
      <bottom style="thin">
        <color indexed="64"/>
      </bottom>
      <diagonal/>
    </border>
    <border>
      <left style="medium">
        <color theme="9"/>
      </left>
      <right style="medium">
        <color theme="9"/>
      </right>
      <top style="medium">
        <color theme="9"/>
      </top>
      <bottom style="thin">
        <color theme="9"/>
      </bottom>
      <diagonal/>
    </border>
    <border>
      <left style="medium">
        <color theme="9"/>
      </left>
      <right style="medium">
        <color theme="9"/>
      </right>
      <top style="thin">
        <color theme="9"/>
      </top>
      <bottom style="medium">
        <color theme="9"/>
      </bottom>
      <diagonal/>
    </border>
  </borders>
  <cellStyleXfs count="3">
    <xf numFmtId="0" fontId="0" fillId="0" borderId="0"/>
    <xf numFmtId="0" fontId="1" fillId="0" borderId="0"/>
    <xf numFmtId="0" fontId="29" fillId="0" borderId="0" applyNumberFormat="0" applyFill="0" applyBorder="0" applyAlignment="0" applyProtection="0"/>
  </cellStyleXfs>
  <cellXfs count="579">
    <xf numFmtId="0" fontId="0" fillId="0" borderId="0" xfId="0"/>
    <xf numFmtId="0" fontId="2" fillId="0" borderId="0" xfId="0" applyFont="1"/>
    <xf numFmtId="0" fontId="2" fillId="0" borderId="0" xfId="0" applyFont="1" applyBorder="1"/>
    <xf numFmtId="0" fontId="2" fillId="0" borderId="0" xfId="0" applyFont="1" applyBorder="1" applyAlignment="1">
      <alignment horizontal="center"/>
    </xf>
    <xf numFmtId="0" fontId="6" fillId="0" borderId="0" xfId="0" applyFont="1" applyFill="1" applyBorder="1" applyAlignment="1"/>
    <xf numFmtId="0" fontId="6" fillId="0" borderId="0" xfId="0" applyFont="1" applyFill="1" applyBorder="1" applyAlignment="1">
      <alignment vertical="center" wrapText="1"/>
    </xf>
    <xf numFmtId="0" fontId="2" fillId="14" borderId="0" xfId="0" applyFont="1" applyFill="1"/>
    <xf numFmtId="0" fontId="2" fillId="14" borderId="0" xfId="0" applyFont="1" applyFill="1" applyBorder="1" applyAlignment="1">
      <alignment horizontal="left"/>
    </xf>
    <xf numFmtId="0" fontId="6" fillId="14" borderId="0" xfId="0" applyFont="1" applyFill="1" applyBorder="1" applyAlignment="1"/>
    <xf numFmtId="0" fontId="2" fillId="0" borderId="0" xfId="0" applyFont="1" applyBorder="1" applyAlignment="1">
      <alignment horizontal="left"/>
    </xf>
    <xf numFmtId="0" fontId="7" fillId="14" borderId="0" xfId="0" applyFont="1" applyFill="1" applyBorder="1" applyAlignment="1">
      <alignment vertical="center"/>
    </xf>
    <xf numFmtId="0" fontId="8" fillId="14" borderId="0" xfId="0" applyFont="1" applyFill="1" applyBorder="1" applyAlignment="1">
      <alignment vertical="center" wrapText="1"/>
    </xf>
    <xf numFmtId="0" fontId="7" fillId="14" borderId="0" xfId="0" applyFont="1" applyFill="1" applyAlignment="1">
      <alignment horizontal="left"/>
    </xf>
    <xf numFmtId="0" fontId="2" fillId="0" borderId="0" xfId="0" applyFont="1" applyAlignment="1">
      <alignment horizontal="left"/>
    </xf>
    <xf numFmtId="0" fontId="9"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0" xfId="0" applyFont="1" applyFill="1" applyBorder="1" applyAlignment="1">
      <alignment horizontal="center" vertical="center"/>
    </xf>
    <xf numFmtId="0" fontId="12" fillId="13" borderId="3"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5" fillId="2" borderId="4" xfId="0" applyFont="1" applyFill="1" applyBorder="1" applyAlignment="1">
      <alignment vertical="center"/>
    </xf>
    <xf numFmtId="0" fontId="2" fillId="0" borderId="5" xfId="0" applyFont="1" applyBorder="1" applyAlignment="1"/>
    <xf numFmtId="0" fontId="15" fillId="2" borderId="49" xfId="0" applyFont="1" applyFill="1" applyBorder="1" applyAlignment="1">
      <alignment vertical="center"/>
    </xf>
    <xf numFmtId="0" fontId="15" fillId="0" borderId="3"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 fillId="15" borderId="0" xfId="0" applyFont="1" applyFill="1"/>
    <xf numFmtId="0" fontId="2" fillId="5" borderId="0" xfId="0" applyFont="1" applyFill="1"/>
    <xf numFmtId="0" fontId="2" fillId="0" borderId="0" xfId="0" quotePrefix="1" applyFont="1"/>
    <xf numFmtId="0" fontId="15" fillId="0" borderId="62" xfId="0" applyFont="1" applyFill="1" applyBorder="1" applyAlignment="1">
      <alignment horizontal="left" vertical="center" wrapText="1"/>
    </xf>
    <xf numFmtId="0" fontId="2" fillId="7" borderId="0" xfId="0" applyFont="1" applyFill="1" applyAlignment="1">
      <alignment horizontal="center" vertical="top"/>
    </xf>
    <xf numFmtId="0" fontId="2" fillId="4" borderId="0" xfId="0" applyFont="1" applyFill="1" applyAlignment="1">
      <alignment horizontal="center" vertical="top"/>
    </xf>
    <xf numFmtId="0" fontId="2" fillId="11" borderId="0" xfId="0" applyFont="1" applyFill="1" applyAlignment="1">
      <alignment horizontal="center" vertical="top"/>
    </xf>
    <xf numFmtId="0" fontId="16" fillId="2" borderId="4" xfId="0" applyFont="1" applyFill="1" applyBorder="1" applyAlignment="1">
      <alignment vertical="center"/>
    </xf>
    <xf numFmtId="0" fontId="15" fillId="0" borderId="9" xfId="0" applyFont="1" applyFill="1" applyBorder="1" applyAlignment="1">
      <alignment horizontal="left" vertical="center" wrapText="1"/>
    </xf>
    <xf numFmtId="0" fontId="15" fillId="0" borderId="63" xfId="0" applyFont="1" applyFill="1" applyBorder="1" applyAlignment="1">
      <alignment horizontal="left" vertical="center" wrapText="1"/>
    </xf>
    <xf numFmtId="0" fontId="17" fillId="0" borderId="3" xfId="0" applyFont="1" applyFill="1" applyBorder="1" applyAlignment="1">
      <alignment vertical="center" wrapText="1"/>
    </xf>
    <xf numFmtId="0" fontId="17" fillId="0" borderId="22" xfId="0" applyFont="1" applyFill="1" applyBorder="1" applyAlignment="1">
      <alignment vertical="center" wrapText="1"/>
    </xf>
    <xf numFmtId="0" fontId="2" fillId="0" borderId="0" xfId="0" applyFont="1" applyFill="1" applyBorder="1"/>
    <xf numFmtId="2" fontId="6" fillId="8" borderId="3" xfId="0" applyNumberFormat="1" applyFont="1" applyFill="1" applyBorder="1" applyAlignment="1">
      <alignment vertical="center" wrapText="1"/>
    </xf>
    <xf numFmtId="2" fontId="18" fillId="0" borderId="0" xfId="0" applyNumberFormat="1" applyFont="1" applyFill="1" applyBorder="1" applyAlignment="1">
      <alignment vertical="center" wrapText="1"/>
    </xf>
    <xf numFmtId="2" fontId="5" fillId="16" borderId="1" xfId="0" applyNumberFormat="1" applyFont="1" applyFill="1" applyBorder="1" applyAlignment="1">
      <alignment vertical="center"/>
    </xf>
    <xf numFmtId="0" fontId="19" fillId="0" borderId="0" xfId="0" applyFont="1" applyFill="1" applyAlignment="1">
      <alignment vertical="top"/>
    </xf>
    <xf numFmtId="0" fontId="19" fillId="0" borderId="0" xfId="0" applyFont="1" applyFill="1" applyAlignment="1">
      <alignment vertical="top" wrapText="1"/>
    </xf>
    <xf numFmtId="0" fontId="19" fillId="0" borderId="0" xfId="0" applyFont="1" applyAlignment="1">
      <alignment vertical="top" wrapText="1"/>
    </xf>
    <xf numFmtId="0" fontId="2" fillId="7" borderId="2" xfId="0" applyFont="1" applyFill="1" applyBorder="1" applyAlignment="1">
      <alignment horizontal="center" vertical="top"/>
    </xf>
    <xf numFmtId="0" fontId="2" fillId="4" borderId="2" xfId="0" applyFont="1" applyFill="1" applyBorder="1" applyAlignment="1">
      <alignment horizontal="center" vertical="top"/>
    </xf>
    <xf numFmtId="0" fontId="2" fillId="6" borderId="2" xfId="0" applyFont="1" applyFill="1" applyBorder="1" applyAlignment="1">
      <alignment horizontal="center" vertical="top"/>
    </xf>
    <xf numFmtId="2" fontId="5" fillId="17" borderId="1" xfId="0" applyNumberFormat="1" applyFont="1" applyFill="1" applyBorder="1" applyAlignment="1">
      <alignment vertical="center"/>
    </xf>
    <xf numFmtId="0" fontId="2" fillId="0" borderId="0" xfId="0" applyFont="1" applyFill="1"/>
    <xf numFmtId="0" fontId="2" fillId="0" borderId="0" xfId="0" applyFont="1" applyFill="1" applyAlignment="1">
      <alignment horizontal="left"/>
    </xf>
    <xf numFmtId="0" fontId="18" fillId="0" borderId="0" xfId="0" applyFont="1"/>
    <xf numFmtId="2" fontId="2" fillId="0" borderId="0" xfId="0" applyNumberFormat="1" applyFont="1"/>
    <xf numFmtId="2" fontId="5" fillId="18" borderId="1" xfId="0" applyNumberFormat="1" applyFont="1" applyFill="1" applyBorder="1" applyAlignment="1">
      <alignment vertical="center"/>
    </xf>
    <xf numFmtId="0" fontId="4" fillId="0" borderId="0" xfId="0" applyFont="1" applyFill="1"/>
    <xf numFmtId="2" fontId="5" fillId="19" borderId="1" xfId="0" applyNumberFormat="1" applyFont="1" applyFill="1" applyBorder="1" applyAlignment="1">
      <alignment vertical="center"/>
    </xf>
    <xf numFmtId="0" fontId="18" fillId="0" borderId="0" xfId="0" applyFont="1" applyFill="1" applyBorder="1"/>
    <xf numFmtId="0" fontId="20" fillId="0" borderId="0" xfId="0" applyFont="1" applyAlignment="1">
      <alignment horizontal="left" vertical="top"/>
    </xf>
    <xf numFmtId="0" fontId="15" fillId="0" borderId="0" xfId="0" applyFont="1" applyAlignment="1">
      <alignment horizontal="left" vertical="top"/>
    </xf>
    <xf numFmtId="0" fontId="21" fillId="0" borderId="0" xfId="0" applyFont="1" applyAlignment="1">
      <alignment horizontal="left" vertical="center"/>
    </xf>
    <xf numFmtId="0" fontId="21" fillId="0" borderId="0" xfId="0" applyFont="1" applyAlignment="1">
      <alignment horizontal="left" vertical="top"/>
    </xf>
    <xf numFmtId="0" fontId="22" fillId="8" borderId="14" xfId="0" applyFont="1" applyFill="1" applyBorder="1" applyAlignment="1">
      <alignment horizontal="left" vertical="top"/>
    </xf>
    <xf numFmtId="0" fontId="22" fillId="8" borderId="59" xfId="0" applyFont="1" applyFill="1" applyBorder="1" applyAlignment="1">
      <alignment horizontal="left" vertical="top"/>
    </xf>
    <xf numFmtId="0" fontId="24" fillId="0" borderId="0" xfId="0" applyFont="1"/>
    <xf numFmtId="0" fontId="7" fillId="0" borderId="0" xfId="0" applyFont="1" applyFill="1" applyBorder="1"/>
    <xf numFmtId="0" fontId="22" fillId="8" borderId="33" xfId="0" applyFont="1" applyFill="1" applyBorder="1" applyAlignment="1">
      <alignment vertical="center"/>
    </xf>
    <xf numFmtId="0" fontId="22" fillId="8" borderId="60" xfId="0" applyFont="1" applyFill="1" applyBorder="1" applyAlignment="1">
      <alignment vertical="center"/>
    </xf>
    <xf numFmtId="0" fontId="22" fillId="8" borderId="34" xfId="0" applyFont="1" applyFill="1" applyBorder="1" applyAlignment="1">
      <alignment vertical="center"/>
    </xf>
    <xf numFmtId="0" fontId="22" fillId="8" borderId="35" xfId="0" applyFont="1" applyFill="1" applyBorder="1" applyAlignment="1">
      <alignment vertical="center"/>
    </xf>
    <xf numFmtId="0" fontId="23" fillId="8" borderId="36" xfId="0" applyFont="1" applyFill="1" applyBorder="1" applyAlignment="1">
      <alignment vertical="top"/>
    </xf>
    <xf numFmtId="0" fontId="23" fillId="8" borderId="12" xfId="0" applyFont="1" applyFill="1" applyBorder="1" applyAlignment="1">
      <alignment vertical="top"/>
    </xf>
    <xf numFmtId="0" fontId="22" fillId="8" borderId="13" xfId="0" applyFont="1" applyFill="1" applyBorder="1" applyAlignment="1">
      <alignment horizontal="center" vertical="center"/>
    </xf>
    <xf numFmtId="0" fontId="22" fillId="8" borderId="37" xfId="0" applyFont="1" applyFill="1" applyBorder="1" applyAlignment="1">
      <alignment horizontal="center" vertical="center"/>
    </xf>
    <xf numFmtId="2" fontId="21" fillId="0" borderId="8" xfId="0" applyNumberFormat="1" applyFont="1" applyFill="1" applyBorder="1" applyAlignment="1">
      <alignment horizontal="center" vertical="center" wrapText="1"/>
    </xf>
    <xf numFmtId="0" fontId="21" fillId="10" borderId="8" xfId="0" applyFont="1" applyFill="1" applyBorder="1" applyAlignment="1">
      <alignment horizontal="center" vertical="center"/>
    </xf>
    <xf numFmtId="2" fontId="21" fillId="10" borderId="8" xfId="0" applyNumberFormat="1" applyFont="1" applyFill="1" applyBorder="1" applyAlignment="1">
      <alignment horizontal="center" vertical="center" wrapText="1"/>
    </xf>
    <xf numFmtId="2" fontId="21" fillId="2" borderId="8" xfId="0" applyNumberFormat="1" applyFont="1" applyFill="1" applyBorder="1" applyAlignment="1">
      <alignment horizontal="center" vertical="center" wrapText="1"/>
    </xf>
    <xf numFmtId="2" fontId="23" fillId="10" borderId="8" xfId="0" applyNumberFormat="1" applyFont="1" applyFill="1" applyBorder="1" applyAlignment="1">
      <alignment horizontal="center" vertical="center"/>
    </xf>
    <xf numFmtId="0" fontId="18" fillId="14" borderId="0" xfId="0" applyFont="1" applyFill="1" applyBorder="1"/>
    <xf numFmtId="0" fontId="2" fillId="14" borderId="0" xfId="0" applyFont="1" applyFill="1" applyAlignment="1">
      <alignment horizontal="left"/>
    </xf>
    <xf numFmtId="0" fontId="18" fillId="0" borderId="23" xfId="0" applyFont="1" applyFill="1" applyBorder="1"/>
    <xf numFmtId="0" fontId="18" fillId="0" borderId="23" xfId="0" applyFont="1" applyBorder="1"/>
    <xf numFmtId="0" fontId="18" fillId="0" borderId="23" xfId="0" applyFont="1" applyBorder="1" applyAlignment="1">
      <alignment horizontal="left"/>
    </xf>
    <xf numFmtId="0" fontId="2" fillId="15" borderId="23" xfId="0" applyFont="1" applyFill="1" applyBorder="1" applyAlignment="1">
      <alignment horizontal="center"/>
    </xf>
    <xf numFmtId="2" fontId="2" fillId="20" borderId="23" xfId="0" applyNumberFormat="1" applyFont="1" applyFill="1" applyBorder="1" applyAlignment="1">
      <alignment horizontal="center"/>
    </xf>
    <xf numFmtId="0" fontId="2" fillId="15" borderId="23" xfId="0" applyFont="1" applyFill="1" applyBorder="1"/>
    <xf numFmtId="2" fontId="2" fillId="21" borderId="23" xfId="0" applyNumberFormat="1" applyFont="1" applyFill="1" applyBorder="1" applyAlignment="1">
      <alignment horizontal="center"/>
    </xf>
    <xf numFmtId="0" fontId="2" fillId="21" borderId="23" xfId="0" applyFont="1" applyFill="1" applyBorder="1"/>
    <xf numFmtId="0" fontId="22" fillId="8" borderId="10" xfId="0" applyFont="1" applyFill="1" applyBorder="1" applyAlignment="1">
      <alignment horizontal="center" vertical="center" wrapText="1"/>
    </xf>
    <xf numFmtId="0" fontId="2" fillId="0" borderId="20" xfId="0" applyFont="1" applyBorder="1"/>
    <xf numFmtId="0" fontId="21" fillId="2" borderId="21" xfId="0" applyFont="1" applyFill="1" applyBorder="1" applyAlignment="1">
      <alignment horizontal="left" vertical="center"/>
    </xf>
    <xf numFmtId="0" fontId="21" fillId="2" borderId="10" xfId="0" applyFont="1" applyFill="1" applyBorder="1" applyAlignment="1">
      <alignment vertical="center"/>
    </xf>
    <xf numFmtId="0" fontId="14" fillId="2" borderId="21" xfId="0" applyFont="1" applyFill="1" applyBorder="1" applyAlignment="1">
      <alignment horizontal="left" vertical="center"/>
    </xf>
    <xf numFmtId="0" fontId="21" fillId="2" borderId="20" xfId="0" applyFont="1" applyFill="1" applyBorder="1" applyAlignment="1">
      <alignment horizontal="left" vertical="center"/>
    </xf>
    <xf numFmtId="1" fontId="21" fillId="2" borderId="10" xfId="0" applyNumberFormat="1" applyFont="1" applyFill="1" applyBorder="1" applyAlignment="1">
      <alignment vertical="center" wrapText="1"/>
    </xf>
    <xf numFmtId="0" fontId="22" fillId="8" borderId="10" xfId="0" applyFont="1" applyFill="1" applyBorder="1"/>
    <xf numFmtId="0" fontId="22" fillId="8" borderId="20" xfId="0" applyFont="1" applyFill="1" applyBorder="1" applyAlignment="1">
      <alignment horizontal="left" vertical="center"/>
    </xf>
    <xf numFmtId="0" fontId="22" fillId="8" borderId="21" xfId="0" applyFont="1" applyFill="1" applyBorder="1" applyAlignment="1">
      <alignment horizontal="left" vertical="center"/>
    </xf>
    <xf numFmtId="2" fontId="22" fillId="8" borderId="10" xfId="0" applyNumberFormat="1" applyFont="1" applyFill="1" applyBorder="1" applyAlignment="1">
      <alignment vertical="center" wrapText="1"/>
    </xf>
    <xf numFmtId="0" fontId="22" fillId="8" borderId="68" xfId="0" applyFont="1" applyFill="1" applyBorder="1" applyAlignment="1">
      <alignment vertical="top"/>
    </xf>
    <xf numFmtId="0" fontId="22" fillId="8" borderId="11" xfId="0" applyFont="1" applyFill="1" applyBorder="1" applyAlignment="1">
      <alignment vertical="top"/>
    </xf>
    <xf numFmtId="0" fontId="21" fillId="0" borderId="56" xfId="0" applyFont="1" applyBorder="1" applyAlignment="1">
      <alignment vertical="center"/>
    </xf>
    <xf numFmtId="2" fontId="22" fillId="8" borderId="66" xfId="0" applyNumberFormat="1" applyFont="1" applyFill="1" applyBorder="1" applyAlignment="1">
      <alignment vertical="top"/>
    </xf>
    <xf numFmtId="2" fontId="22" fillId="8" borderId="67" xfId="0" applyNumberFormat="1" applyFont="1" applyFill="1" applyBorder="1" applyAlignment="1">
      <alignment vertical="top"/>
    </xf>
    <xf numFmtId="0" fontId="22" fillId="8" borderId="47" xfId="0" applyFont="1" applyFill="1" applyBorder="1" applyAlignment="1">
      <alignment vertical="top"/>
    </xf>
    <xf numFmtId="0" fontId="22" fillId="8" borderId="48" xfId="0" applyFont="1" applyFill="1" applyBorder="1" applyAlignment="1">
      <alignment vertical="top"/>
    </xf>
    <xf numFmtId="0" fontId="23" fillId="11" borderId="45" xfId="0" applyFont="1" applyFill="1" applyBorder="1" applyAlignment="1">
      <alignment vertical="top"/>
    </xf>
    <xf numFmtId="0" fontId="23" fillId="11" borderId="46" xfId="0" applyFont="1" applyFill="1" applyBorder="1" applyAlignment="1">
      <alignment vertical="top"/>
    </xf>
    <xf numFmtId="0" fontId="23" fillId="3" borderId="45" xfId="0" applyFont="1" applyFill="1" applyBorder="1" applyAlignment="1">
      <alignment vertical="top"/>
    </xf>
    <xf numFmtId="0" fontId="23" fillId="3" borderId="46" xfId="0" applyFont="1" applyFill="1" applyBorder="1" applyAlignment="1">
      <alignment vertical="top"/>
    </xf>
    <xf numFmtId="0" fontId="23" fillId="9" borderId="45" xfId="0" applyFont="1" applyFill="1" applyBorder="1" applyAlignment="1">
      <alignment vertical="top"/>
    </xf>
    <xf numFmtId="0" fontId="23" fillId="9" borderId="46" xfId="0" applyFont="1" applyFill="1" applyBorder="1" applyAlignment="1">
      <alignment vertical="top"/>
    </xf>
    <xf numFmtId="0" fontId="22" fillId="8" borderId="66" xfId="0" applyFont="1" applyFill="1" applyBorder="1" applyAlignment="1">
      <alignment vertical="center"/>
    </xf>
    <xf numFmtId="0" fontId="22" fillId="8" borderId="67" xfId="0" applyFont="1" applyFill="1" applyBorder="1" applyAlignment="1">
      <alignment vertical="center"/>
    </xf>
    <xf numFmtId="0" fontId="21" fillId="2" borderId="15" xfId="0" applyFont="1" applyFill="1" applyBorder="1" applyAlignment="1">
      <alignment vertical="top"/>
    </xf>
    <xf numFmtId="2" fontId="22" fillId="8" borderId="0" xfId="0" applyNumberFormat="1" applyFont="1" applyFill="1" applyBorder="1" applyAlignment="1">
      <alignment vertical="top"/>
    </xf>
    <xf numFmtId="0" fontId="23" fillId="8" borderId="66" xfId="0" applyFont="1" applyFill="1" applyBorder="1" applyAlignment="1">
      <alignment vertical="top"/>
    </xf>
    <xf numFmtId="0" fontId="23" fillId="8" borderId="0" xfId="0" applyFont="1" applyFill="1" applyBorder="1" applyAlignment="1">
      <alignment vertical="top"/>
    </xf>
    <xf numFmtId="0" fontId="23" fillId="8" borderId="67" xfId="0" applyFont="1" applyFill="1" applyBorder="1" applyAlignment="1">
      <alignment vertical="top"/>
    </xf>
    <xf numFmtId="0" fontId="25" fillId="8" borderId="69" xfId="0" applyFont="1" applyFill="1" applyBorder="1" applyAlignment="1">
      <alignment vertical="center"/>
    </xf>
    <xf numFmtId="0" fontId="25" fillId="8" borderId="71" xfId="0" applyFont="1" applyFill="1" applyBorder="1" applyAlignment="1">
      <alignment vertical="center"/>
    </xf>
    <xf numFmtId="0" fontId="22" fillId="8" borderId="73" xfId="0" applyFont="1" applyFill="1" applyBorder="1" applyAlignment="1">
      <alignment vertical="center"/>
    </xf>
    <xf numFmtId="0" fontId="20" fillId="2" borderId="69" xfId="0" applyFont="1" applyFill="1" applyBorder="1" applyAlignment="1">
      <alignment vertical="center"/>
    </xf>
    <xf numFmtId="0" fontId="20" fillId="2" borderId="70" xfId="0" applyFont="1" applyFill="1" applyBorder="1" applyAlignment="1">
      <alignment vertical="center"/>
    </xf>
    <xf numFmtId="0" fontId="20" fillId="2" borderId="71" xfId="0" applyFont="1" applyFill="1" applyBorder="1" applyAlignment="1">
      <alignment vertical="center"/>
    </xf>
    <xf numFmtId="0" fontId="20" fillId="2" borderId="72" xfId="0" applyFont="1" applyFill="1" applyBorder="1" applyAlignment="1">
      <alignment vertical="center"/>
    </xf>
    <xf numFmtId="0" fontId="21" fillId="2" borderId="19" xfId="0" applyFont="1" applyFill="1" applyBorder="1" applyAlignment="1">
      <alignment vertical="center"/>
    </xf>
    <xf numFmtId="0" fontId="2" fillId="0" borderId="20" xfId="0" applyFont="1" applyBorder="1" applyAlignment="1"/>
    <xf numFmtId="0" fontId="21" fillId="2" borderId="21" xfId="0" applyFont="1" applyFill="1" applyBorder="1" applyAlignment="1">
      <alignment vertical="center"/>
    </xf>
    <xf numFmtId="0" fontId="22" fillId="8" borderId="19" xfId="0" applyFont="1" applyFill="1" applyBorder="1" applyAlignment="1"/>
    <xf numFmtId="0" fontId="22" fillId="8" borderId="19" xfId="0" applyFont="1" applyFill="1" applyBorder="1" applyAlignment="1">
      <alignment vertical="center"/>
    </xf>
    <xf numFmtId="0" fontId="22" fillId="8" borderId="20" xfId="0" applyFont="1" applyFill="1" applyBorder="1" applyAlignment="1">
      <alignment vertical="center"/>
    </xf>
    <xf numFmtId="0" fontId="21" fillId="2" borderId="20" xfId="0" applyFont="1" applyFill="1" applyBorder="1" applyAlignment="1">
      <alignment vertical="center"/>
    </xf>
    <xf numFmtId="0" fontId="20" fillId="2" borderId="77" xfId="0" applyFont="1" applyFill="1" applyBorder="1" applyAlignment="1">
      <alignment vertical="center"/>
    </xf>
    <xf numFmtId="0" fontId="20" fillId="2" borderId="0" xfId="0" applyFont="1" applyFill="1" applyBorder="1" applyAlignment="1">
      <alignment vertical="center"/>
    </xf>
    <xf numFmtId="0" fontId="23" fillId="8" borderId="78" xfId="0" applyFont="1" applyFill="1" applyBorder="1" applyAlignment="1">
      <alignment vertical="top"/>
    </xf>
    <xf numFmtId="0" fontId="20" fillId="2" borderId="30" xfId="0" applyFont="1" applyFill="1" applyBorder="1" applyAlignment="1">
      <alignment vertical="center"/>
    </xf>
    <xf numFmtId="0" fontId="25" fillId="8" borderId="0" xfId="0" applyFont="1" applyFill="1" applyBorder="1" applyAlignment="1">
      <alignment vertical="center"/>
    </xf>
    <xf numFmtId="0" fontId="25" fillId="8" borderId="76" xfId="0" applyFont="1" applyFill="1" applyBorder="1" applyAlignment="1">
      <alignment vertical="center"/>
    </xf>
    <xf numFmtId="2" fontId="21" fillId="0" borderId="75" xfId="0" applyNumberFormat="1" applyFont="1" applyFill="1" applyBorder="1" applyAlignment="1">
      <alignment horizontal="center" vertical="center" wrapText="1"/>
    </xf>
    <xf numFmtId="0" fontId="25" fillId="8" borderId="24" xfId="0" applyFont="1" applyFill="1" applyBorder="1" applyAlignment="1">
      <alignment vertical="center"/>
    </xf>
    <xf numFmtId="0" fontId="21" fillId="10" borderId="75" xfId="0" applyFont="1" applyFill="1" applyBorder="1" applyAlignment="1">
      <alignment horizontal="center" vertical="center"/>
    </xf>
    <xf numFmtId="0" fontId="22" fillId="8" borderId="79" xfId="0" applyFont="1" applyFill="1" applyBorder="1" applyAlignment="1">
      <alignment vertical="center"/>
    </xf>
    <xf numFmtId="0" fontId="22" fillId="8" borderId="80" xfId="0" applyFont="1" applyFill="1" applyBorder="1" applyAlignment="1">
      <alignment vertical="center"/>
    </xf>
    <xf numFmtId="0" fontId="22" fillId="8" borderId="79" xfId="0" applyFont="1" applyFill="1" applyBorder="1" applyAlignment="1">
      <alignment vertical="top"/>
    </xf>
    <xf numFmtId="0" fontId="22" fillId="8" borderId="80" xfId="0" applyFont="1" applyFill="1" applyBorder="1" applyAlignment="1">
      <alignment vertical="top"/>
    </xf>
    <xf numFmtId="0" fontId="22" fillId="8" borderId="26" xfId="0" applyFont="1" applyFill="1" applyBorder="1" applyAlignment="1">
      <alignment vertical="top"/>
    </xf>
    <xf numFmtId="0" fontId="27" fillId="0" borderId="0" xfId="0" applyFont="1" applyAlignment="1">
      <alignment horizontal="left" vertical="top"/>
    </xf>
    <xf numFmtId="0" fontId="20" fillId="0" borderId="81" xfId="0" applyFont="1" applyBorder="1" applyAlignment="1">
      <alignment horizontal="left" vertical="top"/>
    </xf>
    <xf numFmtId="0" fontId="2" fillId="0" borderId="23" xfId="0" applyFont="1" applyBorder="1" applyAlignment="1">
      <alignment horizontal="left"/>
    </xf>
    <xf numFmtId="0" fontId="25" fillId="22" borderId="31" xfId="0" applyFont="1" applyFill="1" applyBorder="1" applyAlignment="1">
      <alignment horizontal="left" vertical="top" wrapText="1"/>
    </xf>
    <xf numFmtId="0" fontId="30" fillId="17" borderId="4" xfId="0" applyFont="1" applyFill="1" applyBorder="1" applyAlignment="1">
      <alignment horizontal="center" vertical="center" wrapText="1"/>
    </xf>
    <xf numFmtId="0" fontId="30" fillId="17" borderId="3" xfId="0" applyFont="1" applyFill="1" applyBorder="1" applyAlignment="1">
      <alignment horizontal="center" vertical="center" wrapText="1"/>
    </xf>
    <xf numFmtId="0" fontId="30" fillId="23" borderId="4"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1" fillId="25" borderId="3" xfId="0" applyFont="1" applyFill="1" applyBorder="1" applyAlignment="1">
      <alignment horizontal="center" vertical="center" wrapText="1"/>
    </xf>
    <xf numFmtId="0" fontId="30" fillId="23"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30" fillId="17" borderId="6" xfId="0" applyFont="1" applyFill="1" applyBorder="1" applyAlignment="1">
      <alignment horizontal="center" vertical="center" wrapText="1"/>
    </xf>
    <xf numFmtId="0" fontId="30" fillId="24" borderId="4" xfId="0" applyFont="1" applyFill="1" applyBorder="1" applyAlignment="1">
      <alignment horizontal="center" vertical="center" wrapText="1"/>
    </xf>
    <xf numFmtId="0" fontId="30" fillId="24" borderId="3" xfId="0" applyFont="1" applyFill="1" applyBorder="1" applyAlignment="1">
      <alignment horizontal="center" vertical="center" wrapText="1"/>
    </xf>
    <xf numFmtId="0" fontId="28" fillId="5" borderId="28" xfId="0" applyFont="1" applyFill="1" applyBorder="1" applyAlignment="1">
      <alignment horizontal="left" vertical="top"/>
    </xf>
    <xf numFmtId="0" fontId="28" fillId="5" borderId="29" xfId="0" applyFont="1" applyFill="1" applyBorder="1" applyAlignment="1">
      <alignment horizontal="left" vertical="top"/>
    </xf>
    <xf numFmtId="0" fontId="0" fillId="26" borderId="24" xfId="0" applyFill="1" applyBorder="1" applyAlignment="1">
      <alignment horizontal="left" vertical="top" wrapText="1"/>
    </xf>
    <xf numFmtId="0" fontId="0" fillId="26" borderId="24" xfId="0" applyFill="1" applyBorder="1" applyAlignment="1">
      <alignment wrapText="1"/>
    </xf>
    <xf numFmtId="0" fontId="0" fillId="26" borderId="31" xfId="0" applyFill="1" applyBorder="1" applyAlignment="1">
      <alignment horizontal="left" vertical="top" wrapText="1"/>
    </xf>
    <xf numFmtId="0" fontId="0" fillId="5" borderId="30" xfId="0" applyFill="1" applyBorder="1"/>
    <xf numFmtId="0" fontId="29" fillId="26" borderId="31" xfId="2" applyFill="1" applyBorder="1" applyAlignment="1">
      <alignment horizontal="left" vertical="top" wrapText="1"/>
    </xf>
    <xf numFmtId="0" fontId="28" fillId="5" borderId="50" xfId="0" applyFont="1" applyFill="1" applyBorder="1"/>
    <xf numFmtId="0" fontId="28" fillId="5" borderId="52" xfId="0" applyFont="1" applyFill="1" applyBorder="1"/>
    <xf numFmtId="2" fontId="15" fillId="0" borderId="3" xfId="0" applyNumberFormat="1" applyFont="1" applyFill="1" applyBorder="1" applyAlignment="1">
      <alignment horizontal="left" vertical="center" wrapText="1"/>
    </xf>
    <xf numFmtId="2" fontId="5" fillId="0" borderId="1" xfId="0" applyNumberFormat="1" applyFont="1" applyFill="1" applyBorder="1" applyAlignment="1">
      <alignment vertical="center"/>
    </xf>
    <xf numFmtId="2" fontId="5" fillId="0" borderId="1" xfId="0" applyNumberFormat="1" applyFont="1" applyFill="1" applyBorder="1" applyAlignment="1">
      <alignment vertical="center" wrapText="1"/>
    </xf>
    <xf numFmtId="0" fontId="2" fillId="0" borderId="0" xfId="0" applyNumberFormat="1" applyFont="1"/>
    <xf numFmtId="0" fontId="15" fillId="0" borderId="82" xfId="0" applyFont="1" applyFill="1" applyBorder="1" applyAlignment="1">
      <alignment horizontal="left" vertical="center" wrapText="1"/>
    </xf>
    <xf numFmtId="0" fontId="15" fillId="0" borderId="83" xfId="0" applyFont="1" applyFill="1" applyBorder="1" applyAlignment="1">
      <alignment horizontal="left" vertical="center" wrapText="1"/>
    </xf>
    <xf numFmtId="0" fontId="15" fillId="0" borderId="41" xfId="0" applyFont="1" applyBorder="1" applyAlignment="1">
      <alignment horizontal="center" vertical="top"/>
    </xf>
    <xf numFmtId="0" fontId="15" fillId="0" borderId="40" xfId="0" applyFont="1" applyBorder="1" applyAlignment="1">
      <alignment horizontal="center" vertical="top"/>
    </xf>
    <xf numFmtId="0" fontId="15" fillId="0" borderId="42" xfId="0" applyFont="1" applyBorder="1" applyAlignment="1">
      <alignment horizontal="center" vertical="top"/>
    </xf>
    <xf numFmtId="0" fontId="4" fillId="5" borderId="0" xfId="1" applyFont="1" applyFill="1"/>
    <xf numFmtId="0" fontId="4" fillId="0" borderId="0" xfId="1" applyFont="1"/>
    <xf numFmtId="0" fontId="4" fillId="0" borderId="0" xfId="1" applyFont="1" applyFill="1"/>
    <xf numFmtId="0" fontId="5" fillId="5" borderId="0" xfId="1" applyFont="1" applyFill="1" applyBorder="1" applyAlignment="1">
      <alignment horizontal="center" vertical="center" wrapText="1"/>
    </xf>
    <xf numFmtId="0" fontId="15" fillId="5" borderId="0" xfId="0" applyFont="1" applyFill="1" applyAlignment="1">
      <alignment horizontal="left" vertical="top"/>
    </xf>
    <xf numFmtId="0" fontId="36" fillId="5" borderId="25" xfId="1" applyFont="1" applyFill="1" applyBorder="1"/>
    <xf numFmtId="0" fontId="4" fillId="5" borderId="26" xfId="1" applyFont="1" applyFill="1" applyBorder="1"/>
    <xf numFmtId="0" fontId="4" fillId="5" borderId="27" xfId="1" applyFont="1" applyFill="1" applyBorder="1"/>
    <xf numFmtId="0" fontId="4" fillId="5" borderId="0" xfId="1" applyFont="1" applyFill="1" applyBorder="1"/>
    <xf numFmtId="0" fontId="2" fillId="5" borderId="0" xfId="0" applyFont="1" applyFill="1" applyBorder="1" applyAlignment="1">
      <alignment horizontal="left" vertical="center" wrapText="1"/>
    </xf>
    <xf numFmtId="0" fontId="4" fillId="5" borderId="0" xfId="1" applyFont="1" applyFill="1" applyBorder="1" applyAlignment="1">
      <alignment horizontal="left" vertical="center" wrapText="1"/>
    </xf>
    <xf numFmtId="0" fontId="5" fillId="5" borderId="0" xfId="1" applyFont="1" applyFill="1" applyBorder="1" applyAlignment="1">
      <alignment horizontal="left" vertical="center" wrapText="1"/>
    </xf>
    <xf numFmtId="0" fontId="37" fillId="5" borderId="23" xfId="1" applyFont="1" applyFill="1" applyBorder="1" applyAlignment="1">
      <alignment horizontal="left" wrapText="1"/>
    </xf>
    <xf numFmtId="0" fontId="4" fillId="5" borderId="0" xfId="1" applyFont="1" applyFill="1" applyBorder="1" applyAlignment="1">
      <alignment horizontal="left" vertical="top" wrapText="1"/>
    </xf>
    <xf numFmtId="164" fontId="37" fillId="5" borderId="23" xfId="1" applyNumberFormat="1" applyFont="1" applyFill="1" applyBorder="1" applyAlignment="1">
      <alignment horizontal="left" wrapText="1"/>
    </xf>
    <xf numFmtId="0" fontId="4" fillId="5" borderId="0" xfId="1" applyFont="1" applyFill="1" applyBorder="1" applyAlignment="1"/>
    <xf numFmtId="15" fontId="37" fillId="5" borderId="23" xfId="1" applyNumberFormat="1" applyFont="1" applyFill="1" applyBorder="1" applyAlignment="1">
      <alignment horizontal="left" wrapText="1"/>
    </xf>
    <xf numFmtId="0" fontId="4" fillId="5" borderId="0" xfId="1" applyFont="1" applyFill="1" applyBorder="1" applyAlignment="1">
      <alignment horizontal="left" wrapText="1"/>
    </xf>
    <xf numFmtId="0" fontId="5" fillId="5" borderId="25" xfId="1" applyFont="1" applyFill="1" applyBorder="1" applyAlignment="1">
      <alignment vertical="center"/>
    </xf>
    <xf numFmtId="0" fontId="4" fillId="5" borderId="26" xfId="1" applyFont="1" applyFill="1" applyBorder="1" applyAlignment="1">
      <alignment vertical="center"/>
    </xf>
    <xf numFmtId="0" fontId="4" fillId="5" borderId="27" xfId="1" applyFont="1" applyFill="1" applyBorder="1" applyAlignment="1">
      <alignment vertical="center"/>
    </xf>
    <xf numFmtId="0" fontId="4" fillId="5" borderId="0" xfId="1" applyFont="1" applyFill="1" applyBorder="1" applyAlignment="1">
      <alignment vertical="center"/>
    </xf>
    <xf numFmtId="0" fontId="4" fillId="5" borderId="28" xfId="1" applyFont="1" applyFill="1" applyBorder="1" applyAlignment="1">
      <alignment vertical="center"/>
    </xf>
    <xf numFmtId="0" fontId="4" fillId="5" borderId="24" xfId="1" applyFont="1" applyFill="1" applyBorder="1" applyAlignment="1">
      <alignment vertical="center"/>
    </xf>
    <xf numFmtId="0" fontId="5" fillId="5" borderId="0" xfId="1" applyFont="1" applyFill="1" applyBorder="1" applyAlignment="1">
      <alignment vertical="center"/>
    </xf>
    <xf numFmtId="0" fontId="41" fillId="0" borderId="0" xfId="1" applyFont="1" applyAlignment="1">
      <alignment vertical="top" wrapText="1"/>
    </xf>
    <xf numFmtId="0" fontId="40" fillId="5" borderId="0" xfId="1" applyFont="1" applyFill="1" applyBorder="1" applyAlignment="1">
      <alignment horizontal="center" vertical="top" wrapText="1"/>
    </xf>
    <xf numFmtId="0" fontId="5" fillId="5" borderId="0" xfId="1" applyFont="1" applyFill="1" applyBorder="1" applyAlignment="1">
      <alignment horizontal="center" vertical="top" wrapText="1"/>
    </xf>
    <xf numFmtId="0" fontId="39" fillId="5" borderId="0" xfId="1" applyFont="1" applyFill="1" applyBorder="1" applyAlignment="1">
      <alignment horizontal="left" vertical="center"/>
    </xf>
    <xf numFmtId="0" fontId="37" fillId="5" borderId="0" xfId="1" applyFont="1" applyFill="1" applyBorder="1" applyAlignment="1">
      <alignment horizontal="left" vertical="center" wrapText="1"/>
    </xf>
    <xf numFmtId="0" fontId="6" fillId="8" borderId="49" xfId="0" applyFont="1" applyFill="1" applyBorder="1" applyAlignment="1">
      <alignment horizontal="center" vertical="center" wrapText="1"/>
    </xf>
    <xf numFmtId="0" fontId="20" fillId="0" borderId="29" xfId="0" applyFont="1" applyBorder="1" applyAlignment="1">
      <alignment horizontal="left" vertical="top"/>
    </xf>
    <xf numFmtId="0" fontId="3" fillId="0" borderId="50" xfId="0" applyFont="1" applyBorder="1" applyAlignment="1">
      <alignment horizontal="center" vertical="top"/>
    </xf>
    <xf numFmtId="0" fontId="2" fillId="0" borderId="50" xfId="0" applyFont="1" applyBorder="1" applyAlignment="1"/>
    <xf numFmtId="0" fontId="20" fillId="0" borderId="29" xfId="0" applyFont="1" applyBorder="1" applyAlignment="1">
      <alignment horizontal="left" vertical="top"/>
    </xf>
    <xf numFmtId="0" fontId="3" fillId="0" borderId="50" xfId="0" applyFont="1" applyBorder="1" applyAlignment="1">
      <alignment horizontal="center" vertical="top"/>
    </xf>
    <xf numFmtId="0" fontId="2" fillId="0" borderId="50" xfId="0" applyFont="1" applyBorder="1" applyAlignment="1"/>
    <xf numFmtId="0" fontId="6" fillId="8" borderId="49" xfId="0" applyFont="1" applyFill="1" applyBorder="1" applyAlignment="1">
      <alignment horizontal="center" vertical="center" wrapText="1"/>
    </xf>
    <xf numFmtId="0" fontId="37" fillId="5" borderId="23" xfId="1" applyFont="1" applyFill="1" applyBorder="1" applyAlignment="1">
      <alignment horizontal="left" vertical="center" wrapText="1"/>
    </xf>
    <xf numFmtId="15" fontId="4" fillId="5" borderId="0" xfId="1" applyNumberFormat="1" applyFont="1" applyFill="1" applyAlignment="1">
      <alignment horizontal="left" vertical="center"/>
    </xf>
    <xf numFmtId="0" fontId="35" fillId="12" borderId="50" xfId="1" applyFont="1" applyFill="1" applyBorder="1" applyAlignment="1">
      <alignment horizontal="left" vertical="center" wrapText="1"/>
    </xf>
    <xf numFmtId="0" fontId="5" fillId="12" borderId="51" xfId="1" applyFont="1" applyFill="1" applyBorder="1" applyAlignment="1">
      <alignment horizontal="left" vertical="center" wrapText="1"/>
    </xf>
    <xf numFmtId="0" fontId="5" fillId="12" borderId="52" xfId="1" applyFont="1" applyFill="1" applyBorder="1" applyAlignment="1">
      <alignment horizontal="left" vertical="center" wrapText="1"/>
    </xf>
    <xf numFmtId="0" fontId="37" fillId="5" borderId="23" xfId="1" applyFont="1" applyFill="1" applyBorder="1" applyAlignment="1">
      <alignment horizontal="left" vertical="top" wrapText="1"/>
    </xf>
    <xf numFmtId="0" fontId="4" fillId="5" borderId="23" xfId="1" applyFont="1" applyFill="1" applyBorder="1" applyAlignment="1">
      <alignment horizontal="left" vertical="top" wrapText="1"/>
    </xf>
    <xf numFmtId="0" fontId="4" fillId="5" borderId="50" xfId="1" applyFont="1" applyFill="1" applyBorder="1" applyAlignment="1"/>
    <xf numFmtId="0" fontId="4" fillId="0" borderId="51" xfId="1" applyFont="1" applyBorder="1" applyAlignment="1"/>
    <xf numFmtId="0" fontId="4" fillId="0" borderId="52" xfId="1" applyFont="1" applyBorder="1" applyAlignment="1"/>
    <xf numFmtId="0" fontId="4" fillId="5" borderId="50" xfId="1" applyFont="1" applyFill="1" applyBorder="1" applyAlignment="1">
      <alignment horizontal="left" vertical="center" wrapText="1"/>
    </xf>
    <xf numFmtId="0" fontId="4" fillId="5" borderId="51" xfId="1" applyFont="1" applyFill="1" applyBorder="1" applyAlignment="1">
      <alignment horizontal="left" vertical="center" wrapText="1"/>
    </xf>
    <xf numFmtId="0" fontId="4" fillId="5" borderId="52" xfId="1" applyFont="1" applyFill="1" applyBorder="1" applyAlignment="1">
      <alignment horizontal="left" vertical="center" wrapText="1"/>
    </xf>
    <xf numFmtId="0" fontId="40" fillId="5" borderId="25" xfId="1" applyFont="1" applyFill="1" applyBorder="1" applyAlignment="1">
      <alignment horizontal="center" vertical="top" wrapText="1"/>
    </xf>
    <xf numFmtId="0" fontId="40" fillId="5" borderId="26" xfId="1" applyFont="1" applyFill="1" applyBorder="1" applyAlignment="1">
      <alignment horizontal="center" vertical="top" wrapText="1"/>
    </xf>
    <xf numFmtId="0" fontId="40" fillId="5" borderId="27" xfId="1" applyFont="1" applyFill="1" applyBorder="1" applyAlignment="1">
      <alignment horizontal="center" vertical="top" wrapText="1"/>
    </xf>
    <xf numFmtId="0" fontId="40" fillId="5" borderId="28" xfId="1" applyFont="1" applyFill="1" applyBorder="1" applyAlignment="1">
      <alignment horizontal="center" vertical="top" wrapText="1"/>
    </xf>
    <xf numFmtId="0" fontId="40" fillId="5" borderId="0" xfId="1" applyFont="1" applyFill="1" applyBorder="1" applyAlignment="1">
      <alignment horizontal="center" vertical="top" wrapText="1"/>
    </xf>
    <xf numFmtId="0" fontId="40" fillId="5" borderId="24" xfId="1" applyFont="1" applyFill="1" applyBorder="1" applyAlignment="1">
      <alignment horizontal="center" vertical="top" wrapText="1"/>
    </xf>
    <xf numFmtId="0" fontId="40" fillId="5" borderId="29" xfId="1" applyFont="1" applyFill="1" applyBorder="1" applyAlignment="1">
      <alignment horizontal="center" vertical="top" wrapText="1"/>
    </xf>
    <xf numFmtId="0" fontId="40" fillId="5" borderId="30" xfId="1" applyFont="1" applyFill="1" applyBorder="1" applyAlignment="1">
      <alignment horizontal="center" vertical="top" wrapText="1"/>
    </xf>
    <xf numFmtId="0" fontId="40" fillId="5" borderId="31" xfId="1" applyFont="1" applyFill="1" applyBorder="1" applyAlignment="1">
      <alignment horizontal="center" vertical="top" wrapText="1"/>
    </xf>
    <xf numFmtId="0" fontId="4" fillId="5" borderId="51" xfId="1" applyFont="1" applyFill="1" applyBorder="1" applyAlignment="1"/>
    <xf numFmtId="0" fontId="4" fillId="5" borderId="52" xfId="1" applyFont="1" applyFill="1" applyBorder="1" applyAlignment="1"/>
    <xf numFmtId="0" fontId="37" fillId="5" borderId="50" xfId="1" applyFont="1" applyFill="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37" fillId="5" borderId="29" xfId="1" applyFont="1" applyFill="1" applyBorder="1" applyAlignment="1">
      <alignment horizontal="left" vertical="center" wrapText="1"/>
    </xf>
    <xf numFmtId="0" fontId="4" fillId="0" borderId="30" xfId="1" applyFont="1" applyBorder="1" applyAlignment="1">
      <alignment horizontal="left" vertical="center" wrapText="1"/>
    </xf>
    <xf numFmtId="0" fontId="4" fillId="0" borderId="31" xfId="1" applyFont="1" applyBorder="1" applyAlignment="1">
      <alignment horizontal="left" vertical="center" wrapText="1"/>
    </xf>
    <xf numFmtId="0" fontId="5" fillId="5" borderId="25" xfId="1" applyFont="1" applyFill="1" applyBorder="1" applyAlignment="1">
      <alignment horizontal="center" vertical="center" wrapText="1"/>
    </xf>
    <xf numFmtId="0" fontId="5" fillId="5" borderId="26" xfId="1" applyFont="1" applyFill="1" applyBorder="1" applyAlignment="1">
      <alignment horizontal="center" vertical="center" wrapText="1"/>
    </xf>
    <xf numFmtId="0" fontId="5" fillId="5" borderId="27" xfId="1" applyFont="1" applyFill="1" applyBorder="1" applyAlignment="1">
      <alignment horizontal="center" vertical="center" wrapText="1"/>
    </xf>
    <xf numFmtId="0" fontId="5" fillId="5" borderId="29" xfId="1" applyFont="1" applyFill="1" applyBorder="1" applyAlignment="1">
      <alignment horizontal="center" vertical="center" wrapText="1"/>
    </xf>
    <xf numFmtId="0" fontId="5" fillId="5" borderId="30" xfId="1" applyFont="1" applyFill="1" applyBorder="1" applyAlignment="1">
      <alignment horizontal="center" vertical="center" wrapText="1"/>
    </xf>
    <xf numFmtId="0" fontId="5" fillId="5" borderId="31" xfId="1" applyFont="1" applyFill="1" applyBorder="1" applyAlignment="1">
      <alignment horizontal="center" vertical="center" wrapText="1"/>
    </xf>
    <xf numFmtId="0" fontId="5" fillId="5" borderId="25" xfId="1" applyFont="1" applyFill="1" applyBorder="1" applyAlignment="1">
      <alignment horizontal="center" vertical="top" wrapText="1"/>
    </xf>
    <xf numFmtId="0" fontId="5" fillId="5" borderId="26" xfId="1" applyFont="1" applyFill="1" applyBorder="1" applyAlignment="1">
      <alignment horizontal="center" vertical="top" wrapText="1"/>
    </xf>
    <xf numFmtId="0" fontId="5" fillId="5" borderId="27" xfId="1" applyFont="1" applyFill="1" applyBorder="1" applyAlignment="1">
      <alignment horizontal="center" vertical="top" wrapText="1"/>
    </xf>
    <xf numFmtId="0" fontId="5" fillId="5" borderId="28" xfId="1" applyFont="1" applyFill="1" applyBorder="1" applyAlignment="1">
      <alignment horizontal="center" vertical="top" wrapText="1"/>
    </xf>
    <xf numFmtId="0" fontId="5" fillId="5" borderId="0" xfId="1" applyFont="1" applyFill="1" applyBorder="1" applyAlignment="1">
      <alignment horizontal="center" vertical="top" wrapText="1"/>
    </xf>
    <xf numFmtId="0" fontId="5" fillId="5" borderId="24" xfId="1" applyFont="1" applyFill="1" applyBorder="1" applyAlignment="1">
      <alignment horizontal="center" vertical="top" wrapText="1"/>
    </xf>
    <xf numFmtId="0" fontId="5" fillId="5" borderId="29" xfId="1" applyFont="1" applyFill="1" applyBorder="1" applyAlignment="1">
      <alignment horizontal="center" vertical="top" wrapText="1"/>
    </xf>
    <xf numFmtId="0" fontId="5" fillId="5" borderId="30" xfId="1" applyFont="1" applyFill="1" applyBorder="1" applyAlignment="1">
      <alignment horizontal="center" vertical="top" wrapText="1"/>
    </xf>
    <xf numFmtId="0" fontId="5" fillId="5" borderId="31" xfId="1" applyFont="1" applyFill="1" applyBorder="1" applyAlignment="1">
      <alignment horizontal="center" vertical="top" wrapText="1"/>
    </xf>
    <xf numFmtId="0" fontId="5" fillId="26" borderId="25" xfId="1" applyFont="1" applyFill="1" applyBorder="1" applyAlignment="1">
      <alignment horizontal="center" vertical="top" wrapText="1"/>
    </xf>
    <xf numFmtId="0" fontId="5" fillId="26" borderId="26" xfId="1" applyFont="1" applyFill="1" applyBorder="1" applyAlignment="1">
      <alignment horizontal="center" vertical="top" wrapText="1"/>
    </xf>
    <xf numFmtId="0" fontId="5" fillId="26" borderId="27" xfId="1" applyFont="1" applyFill="1" applyBorder="1" applyAlignment="1">
      <alignment horizontal="center" vertical="top" wrapText="1"/>
    </xf>
    <xf numFmtId="0" fontId="5" fillId="26" borderId="28" xfId="1" applyFont="1" applyFill="1" applyBorder="1" applyAlignment="1">
      <alignment horizontal="center" vertical="top" wrapText="1"/>
    </xf>
    <xf numFmtId="0" fontId="5" fillId="26" borderId="0" xfId="1" applyFont="1" applyFill="1" applyBorder="1" applyAlignment="1">
      <alignment horizontal="center" vertical="top" wrapText="1"/>
    </xf>
    <xf numFmtId="0" fontId="5" fillId="26" borderId="24" xfId="1" applyFont="1" applyFill="1" applyBorder="1" applyAlignment="1">
      <alignment horizontal="center" vertical="top" wrapText="1"/>
    </xf>
    <xf numFmtId="0" fontId="5" fillId="26" borderId="29" xfId="1" applyFont="1" applyFill="1" applyBorder="1" applyAlignment="1">
      <alignment horizontal="center" vertical="top" wrapText="1"/>
    </xf>
    <xf numFmtId="0" fontId="5" fillId="26" borderId="30" xfId="1" applyFont="1" applyFill="1" applyBorder="1" applyAlignment="1">
      <alignment horizontal="center" vertical="top" wrapText="1"/>
    </xf>
    <xf numFmtId="0" fontId="5" fillId="26" borderId="31" xfId="1" applyFont="1" applyFill="1" applyBorder="1" applyAlignment="1">
      <alignment horizontal="center" vertical="top" wrapText="1"/>
    </xf>
    <xf numFmtId="0" fontId="37" fillId="5" borderId="28" xfId="1" applyFont="1" applyFill="1" applyBorder="1" applyAlignment="1">
      <alignment horizontal="left" vertical="center"/>
    </xf>
    <xf numFmtId="0" fontId="39" fillId="5" borderId="0" xfId="1" applyFont="1" applyFill="1" applyBorder="1" applyAlignment="1">
      <alignment horizontal="left" vertical="center"/>
    </xf>
    <xf numFmtId="0" fontId="39" fillId="5" borderId="24" xfId="1" applyFont="1" applyFill="1" applyBorder="1" applyAlignment="1">
      <alignment horizontal="left" vertical="center"/>
    </xf>
    <xf numFmtId="0" fontId="37" fillId="5" borderId="28" xfId="1" applyFont="1" applyFill="1" applyBorder="1" applyAlignment="1">
      <alignment horizontal="left" vertical="center" wrapText="1"/>
    </xf>
    <xf numFmtId="0" fontId="37" fillId="5" borderId="0" xfId="1" applyFont="1" applyFill="1" applyBorder="1" applyAlignment="1">
      <alignment horizontal="left" vertical="center" wrapText="1"/>
    </xf>
    <xf numFmtId="0" fontId="37" fillId="5" borderId="24" xfId="1" applyFont="1" applyFill="1" applyBorder="1" applyAlignment="1">
      <alignment horizontal="left" vertical="center" wrapText="1"/>
    </xf>
    <xf numFmtId="0" fontId="37" fillId="5" borderId="28" xfId="1"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24" xfId="0" applyFont="1" applyBorder="1" applyAlignment="1">
      <alignment horizontal="left" vertical="center" wrapText="1"/>
    </xf>
    <xf numFmtId="0" fontId="33" fillId="22" borderId="29" xfId="2" applyFont="1" applyFill="1" applyBorder="1" applyAlignment="1">
      <alignment horizontal="left" vertical="top" wrapText="1"/>
    </xf>
    <xf numFmtId="0" fontId="33" fillId="22" borderId="30" xfId="2" applyFont="1" applyFill="1" applyBorder="1" applyAlignment="1">
      <alignment horizontal="left" vertical="top" wrapText="1"/>
    </xf>
    <xf numFmtId="0" fontId="32" fillId="0" borderId="43" xfId="0" applyFont="1" applyBorder="1" applyAlignment="1">
      <alignment horizontal="left" vertical="top"/>
    </xf>
    <xf numFmtId="0" fontId="32" fillId="0" borderId="44" xfId="0" applyFont="1" applyBorder="1" applyAlignment="1">
      <alignment horizontal="left" vertical="top"/>
    </xf>
    <xf numFmtId="0" fontId="32" fillId="0" borderId="45" xfId="0" applyFont="1" applyBorder="1" applyAlignment="1">
      <alignment horizontal="left" vertical="top"/>
    </xf>
    <xf numFmtId="0" fontId="32" fillId="0" borderId="46" xfId="0" applyFont="1" applyBorder="1" applyAlignment="1">
      <alignment horizontal="left" vertical="top"/>
    </xf>
    <xf numFmtId="0" fontId="32" fillId="0" borderId="47" xfId="0" applyFont="1" applyBorder="1" applyAlignment="1">
      <alignment horizontal="left" vertical="top" wrapText="1"/>
    </xf>
    <xf numFmtId="0" fontId="32" fillId="0" borderId="48" xfId="0" applyFont="1" applyBorder="1" applyAlignment="1">
      <alignment horizontal="left" vertical="top" wrapText="1"/>
    </xf>
    <xf numFmtId="0" fontId="43" fillId="22" borderId="29" xfId="2" applyFont="1" applyFill="1" applyBorder="1" applyAlignment="1">
      <alignment horizontal="left" vertical="top" wrapText="1"/>
    </xf>
    <xf numFmtId="0" fontId="43" fillId="22" borderId="30" xfId="2" applyFont="1" applyFill="1" applyBorder="1" applyAlignment="1">
      <alignment horizontal="left" vertical="top" wrapText="1"/>
    </xf>
    <xf numFmtId="49" fontId="43" fillId="22" borderId="29" xfId="2" applyNumberFormat="1" applyFont="1" applyFill="1" applyBorder="1" applyAlignment="1">
      <alignment horizontal="left" vertical="top" wrapText="1"/>
    </xf>
    <xf numFmtId="49" fontId="43" fillId="22" borderId="30" xfId="2" applyNumberFormat="1" applyFont="1" applyFill="1" applyBorder="1" applyAlignment="1">
      <alignment horizontal="left" vertical="top" wrapText="1"/>
    </xf>
    <xf numFmtId="0" fontId="22" fillId="8" borderId="19" xfId="0" applyFont="1" applyFill="1" applyBorder="1" applyAlignment="1">
      <alignment horizontal="center" vertical="center" wrapText="1"/>
    </xf>
    <xf numFmtId="0" fontId="2" fillId="0" borderId="21" xfId="0" applyFont="1" applyBorder="1" applyAlignment="1">
      <alignment vertical="center" wrapText="1"/>
    </xf>
    <xf numFmtId="0" fontId="22" fillId="8" borderId="19"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5" fillId="22" borderId="28" xfId="0" applyFont="1" applyFill="1" applyBorder="1" applyAlignment="1">
      <alignment horizontal="left" vertical="top" wrapText="1"/>
    </xf>
    <xf numFmtId="0" fontId="25" fillId="22" borderId="0" xfId="0" applyFont="1" applyFill="1" applyBorder="1" applyAlignment="1">
      <alignment horizontal="left" vertical="top" wrapText="1"/>
    </xf>
    <xf numFmtId="0" fontId="25" fillId="22" borderId="24" xfId="0" applyFont="1" applyFill="1" applyBorder="1" applyAlignment="1">
      <alignment horizontal="left" vertical="top" wrapText="1"/>
    </xf>
    <xf numFmtId="0" fontId="20" fillId="0" borderId="50" xfId="0" applyFont="1" applyBorder="1" applyAlignment="1">
      <alignment horizontal="left" vertical="top"/>
    </xf>
    <xf numFmtId="0" fontId="2" fillId="0" borderId="51" xfId="0" applyFont="1" applyBorder="1" applyAlignment="1">
      <alignment horizontal="left" vertical="top"/>
    </xf>
    <xf numFmtId="0" fontId="2" fillId="0" borderId="52" xfId="0" applyFont="1" applyBorder="1" applyAlignment="1">
      <alignment horizontal="left" vertical="top"/>
    </xf>
    <xf numFmtId="0" fontId="20" fillId="0" borderId="29" xfId="0" applyFont="1" applyBorder="1" applyAlignment="1">
      <alignment horizontal="left" vertical="top"/>
    </xf>
    <xf numFmtId="0" fontId="20" fillId="0" borderId="30" xfId="0" applyFont="1" applyBorder="1" applyAlignment="1">
      <alignment horizontal="left" vertical="top"/>
    </xf>
    <xf numFmtId="0" fontId="20" fillId="0" borderId="31" xfId="0" applyFont="1" applyBorder="1" applyAlignment="1">
      <alignment horizontal="left" vertical="top"/>
    </xf>
    <xf numFmtId="0" fontId="3" fillId="0" borderId="50" xfId="0" applyFont="1" applyBorder="1" applyAlignment="1">
      <alignment horizontal="center" vertical="top"/>
    </xf>
    <xf numFmtId="0" fontId="2" fillId="0" borderId="51" xfId="0" applyFont="1" applyBorder="1" applyAlignment="1">
      <alignment horizontal="center" vertical="top"/>
    </xf>
    <xf numFmtId="0" fontId="2" fillId="0" borderId="52" xfId="0" applyFont="1" applyBorder="1" applyAlignment="1">
      <alignment horizontal="center" vertical="top"/>
    </xf>
    <xf numFmtId="0" fontId="2" fillId="0" borderId="50" xfId="0" applyFont="1" applyBorder="1" applyAlignment="1"/>
    <xf numFmtId="0" fontId="2" fillId="0" borderId="51" xfId="0" applyFont="1" applyBorder="1" applyAlignment="1"/>
    <xf numFmtId="0" fontId="2" fillId="0" borderId="52" xfId="0" applyFont="1" applyBorder="1" applyAlignment="1"/>
    <xf numFmtId="0" fontId="2" fillId="0" borderId="50" xfId="0" applyFont="1" applyBorder="1" applyAlignment="1">
      <alignment horizontal="left"/>
    </xf>
    <xf numFmtId="0" fontId="15" fillId="2" borderId="4" xfId="0" applyFont="1" applyFill="1" applyBorder="1" applyAlignment="1">
      <alignment horizontal="center" vertical="center"/>
    </xf>
    <xf numFmtId="0" fontId="15" fillId="2" borderId="49" xfId="0" applyFont="1" applyFill="1" applyBorder="1" applyAlignment="1">
      <alignment horizontal="center" vertical="center"/>
    </xf>
    <xf numFmtId="0" fontId="2" fillId="0" borderId="25" xfId="0" applyFont="1" applyBorder="1" applyAlignment="1">
      <alignment horizontal="left" vertical="top" wrapText="1"/>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0" xfId="0" applyFont="1" applyBorder="1" applyAlignment="1">
      <alignment horizontal="left" vertical="top"/>
    </xf>
    <xf numFmtId="0" fontId="2" fillId="0" borderId="24"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31" xfId="0" applyFont="1" applyBorder="1" applyAlignment="1">
      <alignment horizontal="left" vertical="top"/>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58" xfId="0" applyFont="1" applyFill="1" applyBorder="1" applyAlignment="1">
      <alignment horizontal="center" vertical="center"/>
    </xf>
    <xf numFmtId="0" fontId="21" fillId="2" borderId="74" xfId="0" applyFont="1" applyFill="1" applyBorder="1" applyAlignment="1">
      <alignment horizontal="center" vertical="center"/>
    </xf>
    <xf numFmtId="0" fontId="21" fillId="2" borderId="55" xfId="0" applyFont="1" applyFill="1" applyBorder="1" applyAlignment="1">
      <alignment horizontal="center" vertical="center"/>
    </xf>
    <xf numFmtId="0" fontId="21" fillId="2" borderId="57" xfId="0" applyFont="1" applyFill="1" applyBorder="1" applyAlignment="1">
      <alignment horizontal="center" vertical="center"/>
    </xf>
    <xf numFmtId="0" fontId="21" fillId="2" borderId="53" xfId="0" applyFont="1" applyFill="1" applyBorder="1" applyAlignment="1">
      <alignment horizontal="center" vertical="center" wrapText="1"/>
    </xf>
    <xf numFmtId="0" fontId="21" fillId="2" borderId="54"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26" fillId="0" borderId="0" xfId="0" applyFont="1" applyFill="1" applyAlignment="1">
      <alignment horizontal="left" wrapText="1"/>
    </xf>
    <xf numFmtId="0" fontId="9" fillId="8" borderId="4" xfId="0" applyFont="1" applyFill="1" applyBorder="1" applyAlignment="1">
      <alignment horizontal="center" vertical="center"/>
    </xf>
    <xf numFmtId="0" fontId="9" fillId="8" borderId="49" xfId="0" applyFont="1" applyFill="1" applyBorder="1" applyAlignment="1">
      <alignment horizontal="center" vertical="center"/>
    </xf>
    <xf numFmtId="0" fontId="9" fillId="8" borderId="5"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44" fillId="0" borderId="0" xfId="0" applyFont="1"/>
    <xf numFmtId="0" fontId="44" fillId="0" borderId="0" xfId="0" applyFont="1" applyAlignment="1">
      <alignment horizontal="left"/>
    </xf>
    <xf numFmtId="0" fontId="44" fillId="0" borderId="0" xfId="0" applyFont="1" applyAlignment="1">
      <alignment horizontal="center"/>
    </xf>
    <xf numFmtId="0" fontId="45" fillId="0" borderId="0" xfId="0" applyFont="1"/>
    <xf numFmtId="0" fontId="45" fillId="0" borderId="0" xfId="0" applyFont="1" applyAlignment="1">
      <alignment vertical="center" wrapText="1"/>
    </xf>
    <xf numFmtId="0" fontId="44" fillId="14" borderId="0" xfId="0" applyFont="1" applyFill="1"/>
    <xf numFmtId="0" fontId="44" fillId="14" borderId="0" xfId="0" applyFont="1" applyFill="1" applyAlignment="1">
      <alignment horizontal="left"/>
    </xf>
    <xf numFmtId="0" fontId="45" fillId="14" borderId="0" xfId="0" applyFont="1" applyFill="1"/>
    <xf numFmtId="0" fontId="46" fillId="14" borderId="0" xfId="0" applyFont="1" applyFill="1" applyAlignment="1">
      <alignment vertical="center"/>
    </xf>
    <xf numFmtId="0" fontId="47" fillId="14" borderId="0" xfId="0" applyFont="1" applyFill="1" applyAlignment="1">
      <alignment vertical="center" wrapText="1"/>
    </xf>
    <xf numFmtId="0" fontId="46" fillId="14" borderId="0" xfId="0" applyFont="1" applyFill="1" applyAlignment="1">
      <alignment horizontal="left"/>
    </xf>
    <xf numFmtId="0" fontId="48" fillId="8" borderId="3" xfId="0" applyFont="1" applyFill="1" applyBorder="1" applyAlignment="1">
      <alignment horizontal="center" vertical="center" wrapText="1"/>
    </xf>
    <xf numFmtId="0" fontId="48" fillId="8" borderId="4" xfId="0" applyFont="1" applyFill="1" applyBorder="1" applyAlignment="1">
      <alignment horizontal="center" vertical="center"/>
    </xf>
    <xf numFmtId="0" fontId="48" fillId="8" borderId="49" xfId="0" applyFont="1" applyFill="1" applyBorder="1" applyAlignment="1">
      <alignment horizontal="center" vertical="center"/>
    </xf>
    <xf numFmtId="0" fontId="48" fillId="8" borderId="5" xfId="0" applyFont="1" applyFill="1" applyBorder="1" applyAlignment="1">
      <alignment horizontal="center" vertical="center"/>
    </xf>
    <xf numFmtId="0" fontId="49" fillId="17" borderId="6" xfId="0" applyFont="1" applyFill="1" applyBorder="1" applyAlignment="1">
      <alignment horizontal="center" vertical="center" wrapText="1"/>
    </xf>
    <xf numFmtId="0" fontId="49" fillId="17" borderId="4" xfId="0" applyFont="1" applyFill="1" applyBorder="1" applyAlignment="1">
      <alignment horizontal="center" vertical="center" wrapText="1"/>
    </xf>
    <xf numFmtId="0" fontId="49" fillId="23" borderId="4" xfId="0" applyFont="1" applyFill="1" applyBorder="1" applyAlignment="1">
      <alignment horizontal="center" vertical="center" wrapText="1"/>
    </xf>
    <xf numFmtId="0" fontId="49" fillId="24" borderId="4" xfId="0" applyFont="1" applyFill="1" applyBorder="1" applyAlignment="1">
      <alignment horizontal="center" vertical="center" wrapText="1"/>
    </xf>
    <xf numFmtId="0" fontId="50" fillId="25" borderId="4" xfId="0" applyFont="1" applyFill="1" applyBorder="1" applyAlignment="1">
      <alignment horizontal="center" vertical="center" wrapText="1"/>
    </xf>
    <xf numFmtId="0" fontId="50" fillId="8" borderId="4" xfId="0" applyFont="1" applyFill="1" applyBorder="1" applyAlignment="1">
      <alignment horizontal="center" vertical="center" wrapText="1"/>
    </xf>
    <xf numFmtId="0" fontId="50" fillId="8" borderId="3" xfId="0" applyFont="1" applyFill="1" applyBorder="1" applyAlignment="1">
      <alignment horizontal="center" vertical="center" wrapText="1"/>
    </xf>
    <xf numFmtId="0" fontId="49" fillId="17" borderId="3" xfId="0" applyFont="1" applyFill="1" applyBorder="1" applyAlignment="1">
      <alignment horizontal="center" vertical="center" wrapText="1"/>
    </xf>
    <xf numFmtId="0" fontId="49" fillId="23" borderId="3" xfId="0" applyFont="1" applyFill="1" applyBorder="1" applyAlignment="1">
      <alignment horizontal="center" vertical="center" wrapText="1"/>
    </xf>
    <xf numFmtId="0" fontId="49" fillId="24" borderId="3" xfId="0" applyFont="1" applyFill="1" applyBorder="1" applyAlignment="1">
      <alignment horizontal="center" vertical="center" wrapText="1"/>
    </xf>
    <xf numFmtId="0" fontId="51" fillId="25" borderId="3" xfId="0" applyFont="1" applyFill="1" applyBorder="1" applyAlignment="1">
      <alignment horizontal="center" vertical="center" wrapText="1"/>
    </xf>
    <xf numFmtId="0" fontId="51" fillId="8" borderId="3" xfId="0" applyFont="1" applyFill="1" applyBorder="1" applyAlignment="1">
      <alignment horizontal="center" vertical="center" wrapText="1"/>
    </xf>
    <xf numFmtId="0" fontId="51" fillId="10" borderId="3" xfId="0" applyFont="1" applyFill="1" applyBorder="1" applyAlignment="1">
      <alignment horizontal="center" vertical="center" wrapText="1"/>
    </xf>
    <xf numFmtId="0" fontId="48" fillId="8" borderId="32" xfId="0" applyFont="1" applyFill="1" applyBorder="1" applyAlignment="1">
      <alignment horizontal="center" vertical="center" wrapText="1"/>
    </xf>
    <xf numFmtId="0" fontId="48" fillId="8" borderId="0" xfId="0" applyFont="1" applyFill="1" applyAlignment="1">
      <alignment horizontal="center" vertical="center"/>
    </xf>
    <xf numFmtId="0" fontId="52" fillId="13" borderId="3" xfId="0" applyFont="1" applyFill="1" applyBorder="1" applyAlignment="1">
      <alignment horizontal="center" vertical="center" wrapText="1"/>
    </xf>
    <xf numFmtId="0" fontId="53" fillId="10" borderId="5" xfId="0" applyFont="1" applyFill="1" applyBorder="1" applyAlignment="1">
      <alignment horizontal="center" vertical="center" wrapText="1"/>
    </xf>
    <xf numFmtId="0" fontId="54" fillId="2" borderId="64" xfId="0" applyFont="1" applyFill="1" applyBorder="1" applyAlignment="1">
      <alignment horizontal="center" vertical="center" wrapText="1"/>
    </xf>
    <xf numFmtId="0" fontId="55" fillId="2" borderId="4" xfId="0" applyFont="1" applyFill="1" applyBorder="1" applyAlignment="1">
      <alignment horizontal="center" vertical="center"/>
    </xf>
    <xf numFmtId="0" fontId="55" fillId="2" borderId="49" xfId="0" applyFont="1" applyFill="1" applyBorder="1" applyAlignment="1">
      <alignment horizontal="center" vertical="center"/>
    </xf>
    <xf numFmtId="0" fontId="55" fillId="2" borderId="4" xfId="0" applyFont="1" applyFill="1" applyBorder="1" applyAlignment="1">
      <alignment vertical="center"/>
    </xf>
    <xf numFmtId="0" fontId="44" fillId="0" borderId="5" xfId="0" applyFont="1" applyBorder="1"/>
    <xf numFmtId="0" fontId="55" fillId="2" borderId="49" xfId="0" applyFont="1" applyFill="1" applyBorder="1" applyAlignment="1">
      <alignment vertical="center"/>
    </xf>
    <xf numFmtId="0" fontId="55" fillId="0" borderId="82" xfId="0" applyFont="1" applyBorder="1" applyAlignment="1">
      <alignment horizontal="left" vertical="center" wrapText="1"/>
    </xf>
    <xf numFmtId="0" fontId="55" fillId="0" borderId="7" xfId="0" applyFont="1" applyBorder="1" applyAlignment="1">
      <alignment horizontal="left" vertical="center" wrapText="1"/>
    </xf>
    <xf numFmtId="0" fontId="55" fillId="0" borderId="38" xfId="0" applyFont="1" applyBorder="1" applyAlignment="1">
      <alignment horizontal="left" vertical="center" wrapText="1"/>
    </xf>
    <xf numFmtId="0" fontId="55" fillId="0" borderId="61" xfId="0" applyFont="1" applyBorder="1" applyAlignment="1">
      <alignment horizontal="left" vertical="center" wrapText="1"/>
    </xf>
    <xf numFmtId="0" fontId="55" fillId="0" borderId="3" xfId="0" applyFont="1" applyBorder="1" applyAlignment="1">
      <alignment horizontal="left" vertical="center" wrapText="1"/>
    </xf>
    <xf numFmtId="0" fontId="55" fillId="0" borderId="39" xfId="0" applyFont="1" applyBorder="1" applyAlignment="1">
      <alignment horizontal="left" vertical="center" wrapText="1"/>
    </xf>
    <xf numFmtId="0" fontId="55" fillId="0" borderId="0" xfId="0" applyFont="1" applyAlignment="1">
      <alignment horizontal="left" vertical="center" wrapText="1"/>
    </xf>
    <xf numFmtId="0" fontId="44" fillId="15" borderId="0" xfId="0" applyFont="1" applyFill="1"/>
    <xf numFmtId="0" fontId="44" fillId="5" borderId="0" xfId="0" applyFont="1" applyFill="1"/>
    <xf numFmtId="2" fontId="44" fillId="0" borderId="0" xfId="0" applyNumberFormat="1" applyFont="1"/>
    <xf numFmtId="2" fontId="55" fillId="0" borderId="3" xfId="0" applyNumberFormat="1" applyFont="1" applyBorder="1" applyAlignment="1">
      <alignment horizontal="left" vertical="center" wrapText="1"/>
    </xf>
    <xf numFmtId="0" fontId="54" fillId="2" borderId="65" xfId="0" applyFont="1" applyFill="1" applyBorder="1" applyAlignment="1">
      <alignment horizontal="center" vertical="center" wrapText="1"/>
    </xf>
    <xf numFmtId="0" fontId="55" fillId="0" borderId="62" xfId="0" applyFont="1" applyBorder="1" applyAlignment="1">
      <alignment horizontal="left" vertical="center" wrapText="1"/>
    </xf>
    <xf numFmtId="0" fontId="44" fillId="7" borderId="0" xfId="0" applyFont="1" applyFill="1" applyAlignment="1">
      <alignment horizontal="center" vertical="top"/>
    </xf>
    <xf numFmtId="0" fontId="44" fillId="4" borderId="0" xfId="0" applyFont="1" applyFill="1" applyAlignment="1">
      <alignment horizontal="center" vertical="top"/>
    </xf>
    <xf numFmtId="0" fontId="44" fillId="11" borderId="0" xfId="0" applyFont="1" applyFill="1" applyAlignment="1">
      <alignment horizontal="center" vertical="top"/>
    </xf>
    <xf numFmtId="0" fontId="54" fillId="2" borderId="22" xfId="0" applyFont="1" applyFill="1" applyBorder="1" applyAlignment="1">
      <alignment horizontal="center" vertical="center" wrapText="1"/>
    </xf>
    <xf numFmtId="0" fontId="55" fillId="2" borderId="4" xfId="0" applyFont="1" applyFill="1" applyBorder="1" applyAlignment="1">
      <alignment horizontal="center" vertical="center" wrapText="1"/>
    </xf>
    <xf numFmtId="0" fontId="55" fillId="2" borderId="49" xfId="0" applyFont="1" applyFill="1" applyBorder="1" applyAlignment="1">
      <alignment horizontal="center" vertical="center" wrapText="1"/>
    </xf>
    <xf numFmtId="0" fontId="56" fillId="2" borderId="4" xfId="0" applyFont="1" applyFill="1" applyBorder="1" applyAlignment="1">
      <alignment vertical="center"/>
    </xf>
    <xf numFmtId="0" fontId="55" fillId="0" borderId="9" xfId="0" applyFont="1" applyBorder="1" applyAlignment="1">
      <alignment horizontal="left" vertical="center" wrapText="1"/>
    </xf>
    <xf numFmtId="0" fontId="55" fillId="0" borderId="63" xfId="0" applyFont="1" applyBorder="1" applyAlignment="1">
      <alignment horizontal="left" vertical="center" wrapText="1"/>
    </xf>
    <xf numFmtId="0" fontId="55" fillId="0" borderId="83" xfId="0" applyFont="1" applyBorder="1" applyAlignment="1">
      <alignment horizontal="left" vertical="center" wrapText="1"/>
    </xf>
    <xf numFmtId="0" fontId="54" fillId="2" borderId="4" xfId="0" applyFont="1" applyFill="1" applyBorder="1" applyAlignment="1">
      <alignment horizontal="center" vertical="center" wrapText="1"/>
    </xf>
    <xf numFmtId="0" fontId="54" fillId="2" borderId="5" xfId="0" applyFont="1" applyFill="1" applyBorder="1" applyAlignment="1">
      <alignment horizontal="center" vertical="center" wrapText="1"/>
    </xf>
    <xf numFmtId="0" fontId="54" fillId="2" borderId="49" xfId="0" applyFont="1" applyFill="1" applyBorder="1" applyAlignment="1">
      <alignment horizontal="center" vertical="center" wrapText="1"/>
    </xf>
    <xf numFmtId="0" fontId="57" fillId="0" borderId="3" xfId="0" applyFont="1" applyBorder="1" applyAlignment="1">
      <alignment vertical="center" wrapText="1"/>
    </xf>
    <xf numFmtId="2" fontId="58" fillId="0" borderId="1" xfId="0" applyNumberFormat="1" applyFont="1" applyBorder="1" applyAlignment="1">
      <alignment vertical="center"/>
    </xf>
    <xf numFmtId="2" fontId="58" fillId="0" borderId="1" xfId="0" applyNumberFormat="1" applyFont="1" applyBorder="1" applyAlignment="1">
      <alignment vertical="center" wrapText="1"/>
    </xf>
    <xf numFmtId="0" fontId="57" fillId="0" borderId="22" xfId="0" applyFont="1" applyBorder="1" applyAlignment="1">
      <alignment vertical="center" wrapText="1"/>
    </xf>
    <xf numFmtId="0" fontId="45" fillId="8" borderId="4" xfId="0" applyFont="1" applyFill="1" applyBorder="1" applyAlignment="1">
      <alignment horizontal="center" vertical="center" wrapText="1"/>
    </xf>
    <xf numFmtId="0" fontId="45" fillId="8" borderId="5" xfId="0" applyFont="1" applyFill="1" applyBorder="1" applyAlignment="1">
      <alignment horizontal="center" vertical="center" wrapText="1"/>
    </xf>
    <xf numFmtId="0" fontId="45" fillId="8" borderId="49" xfId="0" applyFont="1" applyFill="1" applyBorder="1" applyAlignment="1">
      <alignment horizontal="center" vertical="center" wrapText="1"/>
    </xf>
    <xf numFmtId="0" fontId="45" fillId="8" borderId="49" xfId="0" applyFont="1" applyFill="1" applyBorder="1" applyAlignment="1">
      <alignment horizontal="center" vertical="center" wrapText="1"/>
    </xf>
    <xf numFmtId="2" fontId="45" fillId="8" borderId="3" xfId="0" applyNumberFormat="1" applyFont="1" applyFill="1" applyBorder="1" applyAlignment="1">
      <alignment vertical="center" wrapText="1"/>
    </xf>
    <xf numFmtId="2" fontId="59" fillId="0" borderId="0" xfId="0" applyNumberFormat="1" applyFont="1" applyAlignment="1">
      <alignment vertical="center" wrapText="1"/>
    </xf>
    <xf numFmtId="2" fontId="58" fillId="16" borderId="1" xfId="0" applyNumberFormat="1" applyFont="1" applyFill="1" applyBorder="1" applyAlignment="1">
      <alignment vertical="center"/>
    </xf>
    <xf numFmtId="0" fontId="60" fillId="0" borderId="0" xfId="0" applyFont="1" applyAlignment="1">
      <alignment vertical="top"/>
    </xf>
    <xf numFmtId="0" fontId="60" fillId="0" borderId="0" xfId="0" applyFont="1" applyAlignment="1">
      <alignment vertical="top" wrapText="1"/>
    </xf>
    <xf numFmtId="0" fontId="44" fillId="7" borderId="2" xfId="0" applyFont="1" applyFill="1" applyBorder="1" applyAlignment="1">
      <alignment horizontal="center" vertical="top"/>
    </xf>
    <xf numFmtId="0" fontId="44" fillId="4" borderId="2" xfId="0" applyFont="1" applyFill="1" applyBorder="1" applyAlignment="1">
      <alignment horizontal="center" vertical="top"/>
    </xf>
    <xf numFmtId="0" fontId="44" fillId="6" borderId="2" xfId="0" applyFont="1" applyFill="1" applyBorder="1" applyAlignment="1">
      <alignment horizontal="center" vertical="top"/>
    </xf>
    <xf numFmtId="2" fontId="58" fillId="17" borderId="1" xfId="0" applyNumberFormat="1" applyFont="1" applyFill="1" applyBorder="1" applyAlignment="1">
      <alignment vertical="center"/>
    </xf>
    <xf numFmtId="0" fontId="61" fillId="0" borderId="0" xfId="0" applyFont="1" applyAlignment="1">
      <alignment horizontal="left" wrapText="1"/>
    </xf>
    <xf numFmtId="0" fontId="59" fillId="0" borderId="0" xfId="0" applyFont="1"/>
    <xf numFmtId="2" fontId="58" fillId="18" borderId="1" xfId="0" applyNumberFormat="1" applyFont="1" applyFill="1" applyBorder="1" applyAlignment="1">
      <alignment vertical="center"/>
    </xf>
    <xf numFmtId="0" fontId="62" fillId="0" borderId="0" xfId="0" applyFont="1"/>
    <xf numFmtId="2" fontId="58" fillId="19" borderId="1" xfId="0" applyNumberFormat="1" applyFont="1" applyFill="1" applyBorder="1" applyAlignment="1">
      <alignment vertical="center"/>
    </xf>
    <xf numFmtId="0" fontId="63" fillId="22" borderId="28" xfId="0" applyFont="1" applyFill="1" applyBorder="1" applyAlignment="1">
      <alignment horizontal="left" vertical="top" wrapText="1"/>
    </xf>
    <xf numFmtId="0" fontId="63" fillId="22" borderId="0" xfId="0" applyFont="1" applyFill="1" applyAlignment="1">
      <alignment horizontal="left" vertical="top" wrapText="1"/>
    </xf>
    <xf numFmtId="0" fontId="63" fillId="22" borderId="24" xfId="0" applyFont="1" applyFill="1" applyBorder="1" applyAlignment="1">
      <alignment horizontal="left" vertical="top" wrapText="1"/>
    </xf>
    <xf numFmtId="0" fontId="64" fillId="0" borderId="50" xfId="0" applyFont="1" applyBorder="1" applyAlignment="1">
      <alignment horizontal="left" vertical="top"/>
    </xf>
    <xf numFmtId="0" fontId="44" fillId="0" borderId="51" xfId="0" applyFont="1" applyBorder="1" applyAlignment="1">
      <alignment horizontal="left" vertical="top"/>
    </xf>
    <xf numFmtId="0" fontId="44" fillId="0" borderId="52" xfId="0" applyFont="1" applyBorder="1" applyAlignment="1">
      <alignment horizontal="left" vertical="top"/>
    </xf>
    <xf numFmtId="0" fontId="64" fillId="0" borderId="29" xfId="0" applyFont="1" applyBorder="1" applyAlignment="1">
      <alignment horizontal="left" vertical="top"/>
    </xf>
    <xf numFmtId="0" fontId="64" fillId="0" borderId="30" xfId="0" applyFont="1" applyBorder="1" applyAlignment="1">
      <alignment horizontal="left" vertical="top"/>
    </xf>
    <xf numFmtId="0" fontId="64" fillId="0" borderId="31" xfId="0" applyFont="1" applyBorder="1" applyAlignment="1">
      <alignment horizontal="left" vertical="top"/>
    </xf>
    <xf numFmtId="0" fontId="65" fillId="0" borderId="50" xfId="0" applyFont="1" applyBorder="1" applyAlignment="1">
      <alignment horizontal="center" vertical="top"/>
    </xf>
    <xf numFmtId="0" fontId="44" fillId="0" borderId="51" xfId="0" applyFont="1" applyBorder="1" applyAlignment="1">
      <alignment horizontal="center" vertical="top"/>
    </xf>
    <xf numFmtId="0" fontId="44" fillId="0" borderId="52" xfId="0" applyFont="1" applyBorder="1" applyAlignment="1">
      <alignment horizontal="center" vertical="top"/>
    </xf>
    <xf numFmtId="0" fontId="44" fillId="0" borderId="50" xfId="0" applyFont="1" applyBorder="1"/>
    <xf numFmtId="0" fontId="44" fillId="0" borderId="51" xfId="0" applyFont="1" applyBorder="1"/>
    <xf numFmtId="0" fontId="44" fillId="0" borderId="52" xfId="0" applyFont="1" applyBorder="1"/>
    <xf numFmtId="0" fontId="44" fillId="0" borderId="50" xfId="0" applyFont="1" applyBorder="1" applyAlignment="1">
      <alignment horizontal="left"/>
    </xf>
    <xf numFmtId="0" fontId="66" fillId="0" borderId="0" xfId="0" applyFont="1" applyAlignment="1">
      <alignment horizontal="left" vertical="top"/>
    </xf>
    <xf numFmtId="0" fontId="64" fillId="0" borderId="0" xfId="0" applyFont="1" applyAlignment="1">
      <alignment horizontal="left" vertical="top"/>
    </xf>
    <xf numFmtId="0" fontId="55" fillId="0" borderId="0" xfId="0" applyFont="1" applyAlignment="1">
      <alignment horizontal="left" vertical="top"/>
    </xf>
    <xf numFmtId="0" fontId="67" fillId="0" borderId="56" xfId="0" applyFont="1" applyBorder="1" applyAlignment="1">
      <alignment vertical="center"/>
    </xf>
    <xf numFmtId="0" fontId="67" fillId="0" borderId="0" xfId="0" applyFont="1" applyAlignment="1">
      <alignment horizontal="left" vertical="center"/>
    </xf>
    <xf numFmtId="0" fontId="67" fillId="0" borderId="0" xfId="0" applyFont="1" applyAlignment="1">
      <alignment horizontal="left" vertical="top"/>
    </xf>
    <xf numFmtId="0" fontId="68" fillId="8" borderId="14" xfId="0" applyFont="1" applyFill="1" applyBorder="1" applyAlignment="1">
      <alignment horizontal="left" vertical="top"/>
    </xf>
    <xf numFmtId="0" fontId="68" fillId="8" borderId="59" xfId="0" applyFont="1" applyFill="1" applyBorder="1" applyAlignment="1">
      <alignment horizontal="left" vertical="top"/>
    </xf>
    <xf numFmtId="0" fontId="68" fillId="8" borderId="79" xfId="0" applyFont="1" applyFill="1" applyBorder="1" applyAlignment="1">
      <alignment vertical="center"/>
    </xf>
    <xf numFmtId="0" fontId="68" fillId="8" borderId="80" xfId="0" applyFont="1" applyFill="1" applyBorder="1" applyAlignment="1">
      <alignment vertical="center"/>
    </xf>
    <xf numFmtId="0" fontId="68" fillId="8" borderId="79" xfId="0" applyFont="1" applyFill="1" applyBorder="1" applyAlignment="1">
      <alignment vertical="top"/>
    </xf>
    <xf numFmtId="0" fontId="68" fillId="8" borderId="80" xfId="0" applyFont="1" applyFill="1" applyBorder="1" applyAlignment="1">
      <alignment vertical="top"/>
    </xf>
    <xf numFmtId="0" fontId="68" fillId="8" borderId="26" xfId="0" applyFont="1" applyFill="1" applyBorder="1" applyAlignment="1">
      <alignment vertical="top"/>
    </xf>
    <xf numFmtId="0" fontId="68" fillId="8" borderId="68" xfId="0" applyFont="1" applyFill="1" applyBorder="1" applyAlignment="1">
      <alignment vertical="top"/>
    </xf>
    <xf numFmtId="0" fontId="68" fillId="8" borderId="11" xfId="0" applyFont="1" applyFill="1" applyBorder="1" applyAlignment="1">
      <alignment vertical="top"/>
    </xf>
    <xf numFmtId="0" fontId="68" fillId="8" borderId="66" xfId="0" applyFont="1" applyFill="1" applyBorder="1" applyAlignment="1">
      <alignment vertical="center"/>
    </xf>
    <xf numFmtId="0" fontId="68" fillId="8" borderId="67" xfId="0" applyFont="1" applyFill="1" applyBorder="1" applyAlignment="1">
      <alignment vertical="center"/>
    </xf>
    <xf numFmtId="0" fontId="69" fillId="8" borderId="66" xfId="0" applyFont="1" applyFill="1" applyBorder="1" applyAlignment="1">
      <alignment vertical="top"/>
    </xf>
    <xf numFmtId="0" fontId="69" fillId="8" borderId="67" xfId="0" applyFont="1" applyFill="1" applyBorder="1" applyAlignment="1">
      <alignment vertical="top"/>
    </xf>
    <xf numFmtId="0" fontId="69" fillId="8" borderId="0" xfId="0" applyFont="1" applyFill="1" applyAlignment="1">
      <alignment vertical="top"/>
    </xf>
    <xf numFmtId="0" fontId="69" fillId="9" borderId="45" xfId="0" applyFont="1" applyFill="1" applyBorder="1" applyAlignment="1">
      <alignment vertical="top"/>
    </xf>
    <xf numFmtId="0" fontId="69" fillId="9" borderId="46" xfId="0" applyFont="1" applyFill="1" applyBorder="1" applyAlignment="1">
      <alignment vertical="top"/>
    </xf>
    <xf numFmtId="0" fontId="67" fillId="2" borderId="15" xfId="0" applyFont="1" applyFill="1" applyBorder="1" applyAlignment="1">
      <alignment vertical="top"/>
    </xf>
    <xf numFmtId="0" fontId="69" fillId="3" borderId="45" xfId="0" applyFont="1" applyFill="1" applyBorder="1" applyAlignment="1">
      <alignment vertical="top"/>
    </xf>
    <xf numFmtId="0" fontId="69" fillId="3" borderId="46" xfId="0" applyFont="1" applyFill="1" applyBorder="1" applyAlignment="1">
      <alignment vertical="top"/>
    </xf>
    <xf numFmtId="0" fontId="69" fillId="11" borderId="45" xfId="0" applyFont="1" applyFill="1" applyBorder="1" applyAlignment="1">
      <alignment vertical="top"/>
    </xf>
    <xf numFmtId="0" fontId="69" fillId="11" borderId="46" xfId="0" applyFont="1" applyFill="1" applyBorder="1" applyAlignment="1">
      <alignment vertical="top"/>
    </xf>
    <xf numFmtId="0" fontId="68" fillId="8" borderId="47" xfId="0" applyFont="1" applyFill="1" applyBorder="1" applyAlignment="1">
      <alignment vertical="top"/>
    </xf>
    <xf numFmtId="0" fontId="68" fillId="8" borderId="48" xfId="0" applyFont="1" applyFill="1" applyBorder="1" applyAlignment="1">
      <alignment vertical="top"/>
    </xf>
    <xf numFmtId="2" fontId="68" fillId="8" borderId="66" xfId="0" applyNumberFormat="1" applyFont="1" applyFill="1" applyBorder="1" applyAlignment="1">
      <alignment vertical="top"/>
    </xf>
    <xf numFmtId="2" fontId="68" fillId="8" borderId="67" xfId="0" applyNumberFormat="1" applyFont="1" applyFill="1" applyBorder="1" applyAlignment="1">
      <alignment vertical="top"/>
    </xf>
    <xf numFmtId="2" fontId="68" fillId="8" borderId="0" xfId="0" applyNumberFormat="1" applyFont="1" applyFill="1" applyAlignment="1">
      <alignment vertical="top"/>
    </xf>
    <xf numFmtId="0" fontId="70" fillId="0" borderId="0" xfId="0" applyFont="1"/>
    <xf numFmtId="0" fontId="46" fillId="0" borderId="0" xfId="0" applyFont="1"/>
    <xf numFmtId="0" fontId="68" fillId="8" borderId="33" xfId="0" applyFont="1" applyFill="1" applyBorder="1" applyAlignment="1">
      <alignment vertical="center"/>
    </xf>
    <xf numFmtId="0" fontId="68" fillId="8" borderId="60" xfId="0" applyFont="1" applyFill="1" applyBorder="1" applyAlignment="1">
      <alignment vertical="center"/>
    </xf>
    <xf numFmtId="0" fontId="68" fillId="8" borderId="73" xfId="0" applyFont="1" applyFill="1" applyBorder="1" applyAlignment="1">
      <alignment vertical="center"/>
    </xf>
    <xf numFmtId="0" fontId="68" fillId="8" borderId="34" xfId="0" applyFont="1" applyFill="1" applyBorder="1" applyAlignment="1">
      <alignment vertical="center"/>
    </xf>
    <xf numFmtId="0" fontId="68" fillId="8" borderId="35" xfId="0" applyFont="1" applyFill="1" applyBorder="1" applyAlignment="1">
      <alignment vertical="center"/>
    </xf>
    <xf numFmtId="0" fontId="69" fillId="8" borderId="36" xfId="0" applyFont="1" applyFill="1" applyBorder="1" applyAlignment="1">
      <alignment vertical="top"/>
    </xf>
    <xf numFmtId="0" fontId="69" fillId="8" borderId="78" xfId="0" applyFont="1" applyFill="1" applyBorder="1" applyAlignment="1">
      <alignment vertical="top"/>
    </xf>
    <xf numFmtId="0" fontId="69" fillId="8" borderId="12" xfId="0" applyFont="1" applyFill="1" applyBorder="1" applyAlignment="1">
      <alignment vertical="top"/>
    </xf>
    <xf numFmtId="0" fontId="68" fillId="8" borderId="13" xfId="0" applyFont="1" applyFill="1" applyBorder="1" applyAlignment="1">
      <alignment horizontal="center" vertical="center"/>
    </xf>
    <xf numFmtId="0" fontId="68" fillId="8" borderId="37" xfId="0" applyFont="1" applyFill="1" applyBorder="1" applyAlignment="1">
      <alignment horizontal="center" vertical="center"/>
    </xf>
    <xf numFmtId="0" fontId="64" fillId="2" borderId="69" xfId="0" applyFont="1" applyFill="1" applyBorder="1" applyAlignment="1">
      <alignment vertical="center"/>
    </xf>
    <xf numFmtId="0" fontId="64" fillId="2" borderId="0" xfId="0" applyFont="1" applyFill="1" applyAlignment="1">
      <alignment vertical="center"/>
    </xf>
    <xf numFmtId="0" fontId="64" fillId="2" borderId="70" xfId="0" applyFont="1" applyFill="1" applyBorder="1" applyAlignment="1">
      <alignment vertical="center"/>
    </xf>
    <xf numFmtId="2" fontId="67" fillId="0" borderId="8" xfId="0" applyNumberFormat="1" applyFont="1" applyBorder="1" applyAlignment="1">
      <alignment horizontal="center" vertical="center" wrapText="1"/>
    </xf>
    <xf numFmtId="0" fontId="64" fillId="2" borderId="71" xfId="0" applyFont="1" applyFill="1" applyBorder="1" applyAlignment="1">
      <alignment vertical="center"/>
    </xf>
    <xf numFmtId="0" fontId="64" fillId="2" borderId="30" xfId="0" applyFont="1" applyFill="1" applyBorder="1" applyAlignment="1">
      <alignment vertical="center"/>
    </xf>
    <xf numFmtId="0" fontId="64" fillId="2" borderId="72" xfId="0" applyFont="1" applyFill="1" applyBorder="1" applyAlignment="1">
      <alignment vertical="center"/>
    </xf>
    <xf numFmtId="0" fontId="67" fillId="10" borderId="8" xfId="0" applyFont="1" applyFill="1" applyBorder="1" applyAlignment="1">
      <alignment horizontal="center" vertical="center"/>
    </xf>
    <xf numFmtId="2" fontId="67" fillId="10" borderId="8" xfId="0" applyNumberFormat="1" applyFont="1" applyFill="1" applyBorder="1" applyAlignment="1">
      <alignment horizontal="center" vertical="center" wrapText="1"/>
    </xf>
    <xf numFmtId="2" fontId="67" fillId="2" borderId="8" xfId="0" applyNumberFormat="1" applyFont="1" applyFill="1" applyBorder="1" applyAlignment="1">
      <alignment horizontal="center" vertical="center" wrapText="1"/>
    </xf>
    <xf numFmtId="0" fontId="64" fillId="2" borderId="77" xfId="0" applyFont="1" applyFill="1" applyBorder="1" applyAlignment="1">
      <alignment vertical="center"/>
    </xf>
    <xf numFmtId="0" fontId="63" fillId="8" borderId="69" xfId="0" applyFont="1" applyFill="1" applyBorder="1" applyAlignment="1">
      <alignment vertical="center"/>
    </xf>
    <xf numFmtId="0" fontId="63" fillId="8" borderId="0" xfId="0" applyFont="1" applyFill="1" applyAlignment="1">
      <alignment vertical="center"/>
    </xf>
    <xf numFmtId="0" fontId="63" fillId="8" borderId="24" xfId="0" applyFont="1" applyFill="1" applyBorder="1" applyAlignment="1">
      <alignment vertical="center"/>
    </xf>
    <xf numFmtId="2" fontId="67" fillId="0" borderId="75" xfId="0" applyNumberFormat="1" applyFont="1" applyBorder="1" applyAlignment="1">
      <alignment horizontal="center" vertical="center" wrapText="1"/>
    </xf>
    <xf numFmtId="0" fontId="63" fillId="8" borderId="71" xfId="0" applyFont="1" applyFill="1" applyBorder="1" applyAlignment="1">
      <alignment vertical="center"/>
    </xf>
    <xf numFmtId="0" fontId="63" fillId="8" borderId="76" xfId="0" applyFont="1" applyFill="1" applyBorder="1" applyAlignment="1">
      <alignment vertical="center"/>
    </xf>
    <xf numFmtId="0" fontId="67" fillId="10" borderId="75" xfId="0" applyFont="1" applyFill="1" applyBorder="1" applyAlignment="1">
      <alignment horizontal="center" vertical="center"/>
    </xf>
    <xf numFmtId="2" fontId="69" fillId="10" borderId="8" xfId="0" applyNumberFormat="1" applyFont="1" applyFill="1" applyBorder="1" applyAlignment="1">
      <alignment horizontal="center" vertical="center"/>
    </xf>
    <xf numFmtId="0" fontId="59" fillId="14" borderId="0" xfId="0" applyFont="1" applyFill="1"/>
    <xf numFmtId="0" fontId="59" fillId="0" borderId="23" xfId="0" applyFont="1" applyBorder="1"/>
    <xf numFmtId="0" fontId="59" fillId="0" borderId="23" xfId="0" applyFont="1" applyBorder="1" applyAlignment="1">
      <alignment horizontal="left"/>
    </xf>
    <xf numFmtId="0" fontId="44" fillId="15" borderId="23" xfId="0" applyFont="1" applyFill="1" applyBorder="1" applyAlignment="1">
      <alignment horizontal="center"/>
    </xf>
    <xf numFmtId="2" fontId="44" fillId="20" borderId="23" xfId="0" applyNumberFormat="1" applyFont="1" applyFill="1" applyBorder="1" applyAlignment="1">
      <alignment horizontal="center"/>
    </xf>
    <xf numFmtId="0" fontId="44" fillId="15" borderId="23" xfId="0" applyFont="1" applyFill="1" applyBorder="1"/>
    <xf numFmtId="2" fontId="44" fillId="21" borderId="23" xfId="0" applyNumberFormat="1" applyFont="1" applyFill="1" applyBorder="1" applyAlignment="1">
      <alignment horizontal="center"/>
    </xf>
    <xf numFmtId="0" fontId="44" fillId="21" borderId="23" xfId="0" applyFont="1" applyFill="1" applyBorder="1"/>
    <xf numFmtId="0" fontId="68" fillId="8" borderId="10" xfId="0" applyFont="1" applyFill="1" applyBorder="1" applyAlignment="1">
      <alignment horizontal="center" vertical="center" wrapText="1"/>
    </xf>
    <xf numFmtId="0" fontId="68" fillId="8" borderId="19" xfId="0" applyFont="1" applyFill="1" applyBorder="1" applyAlignment="1">
      <alignment horizontal="center" vertical="center" wrapText="1"/>
    </xf>
    <xf numFmtId="0" fontId="44" fillId="0" borderId="21" xfId="0" applyFont="1" applyBorder="1" applyAlignment="1">
      <alignment vertical="center" wrapText="1"/>
    </xf>
    <xf numFmtId="0" fontId="68" fillId="8" borderId="19" xfId="0" applyFont="1" applyFill="1" applyBorder="1" applyAlignment="1">
      <alignment horizontal="left" vertical="center" wrapText="1"/>
    </xf>
    <xf numFmtId="0" fontId="68" fillId="8" borderId="20" xfId="0" applyFont="1" applyFill="1" applyBorder="1" applyAlignment="1">
      <alignment horizontal="left" vertical="center" wrapText="1"/>
    </xf>
    <xf numFmtId="0" fontId="68" fillId="8" borderId="21" xfId="0" applyFont="1" applyFill="1" applyBorder="1" applyAlignment="1">
      <alignment horizontal="left" vertical="center" wrapText="1"/>
    </xf>
    <xf numFmtId="0" fontId="67" fillId="2" borderId="16" xfId="0" applyFont="1" applyFill="1" applyBorder="1" applyAlignment="1">
      <alignment horizontal="center" vertical="center"/>
    </xf>
    <xf numFmtId="0" fontId="67" fillId="2" borderId="53" xfId="0" applyFont="1" applyFill="1" applyBorder="1" applyAlignment="1">
      <alignment horizontal="center" vertical="center"/>
    </xf>
    <xf numFmtId="0" fontId="67" fillId="2" borderId="54" xfId="0" applyFont="1" applyFill="1" applyBorder="1" applyAlignment="1">
      <alignment horizontal="center" vertical="center"/>
    </xf>
    <xf numFmtId="0" fontId="67" fillId="2" borderId="19" xfId="0" applyFont="1" applyFill="1" applyBorder="1" applyAlignment="1">
      <alignment vertical="center"/>
    </xf>
    <xf numFmtId="0" fontId="44" fillId="0" borderId="20" xfId="0" applyFont="1" applyBorder="1"/>
    <xf numFmtId="0" fontId="67" fillId="2" borderId="21" xfId="0" applyFont="1" applyFill="1" applyBorder="1" applyAlignment="1">
      <alignment vertical="center"/>
    </xf>
    <xf numFmtId="0" fontId="67" fillId="2" borderId="10" xfId="0" applyFont="1" applyFill="1" applyBorder="1" applyAlignment="1">
      <alignment vertical="center"/>
    </xf>
    <xf numFmtId="0" fontId="67" fillId="2" borderId="17" xfId="0" applyFont="1" applyFill="1" applyBorder="1" applyAlignment="1">
      <alignment horizontal="center" vertical="center"/>
    </xf>
    <xf numFmtId="0" fontId="67" fillId="2" borderId="55" xfId="0" applyFont="1" applyFill="1" applyBorder="1" applyAlignment="1">
      <alignment horizontal="center" vertical="center"/>
    </xf>
    <xf numFmtId="0" fontId="67" fillId="2" borderId="57" xfId="0" applyFont="1" applyFill="1" applyBorder="1" applyAlignment="1">
      <alignment horizontal="center" vertical="center"/>
    </xf>
    <xf numFmtId="0" fontId="67" fillId="2" borderId="21" xfId="0" applyFont="1" applyFill="1" applyBorder="1" applyAlignment="1">
      <alignment horizontal="left" vertical="center"/>
    </xf>
    <xf numFmtId="0" fontId="67" fillId="2" borderId="58" xfId="0" applyFont="1" applyFill="1" applyBorder="1" applyAlignment="1">
      <alignment horizontal="center" vertical="center"/>
    </xf>
    <xf numFmtId="0" fontId="67" fillId="2" borderId="74" xfId="0" applyFont="1" applyFill="1" applyBorder="1" applyAlignment="1">
      <alignment horizontal="center" vertical="center"/>
    </xf>
    <xf numFmtId="0" fontId="67" fillId="2" borderId="18" xfId="0" applyFont="1" applyFill="1" applyBorder="1" applyAlignment="1">
      <alignment horizontal="center" vertical="center"/>
    </xf>
    <xf numFmtId="0" fontId="67" fillId="2" borderId="53" xfId="0" applyFont="1" applyFill="1" applyBorder="1" applyAlignment="1">
      <alignment horizontal="center" vertical="center" wrapText="1"/>
    </xf>
    <xf numFmtId="0" fontId="67" fillId="2" borderId="54" xfId="0" applyFont="1" applyFill="1" applyBorder="1" applyAlignment="1">
      <alignment horizontal="center" vertical="center" wrapText="1"/>
    </xf>
    <xf numFmtId="0" fontId="67" fillId="2" borderId="58" xfId="0" applyFont="1" applyFill="1" applyBorder="1" applyAlignment="1">
      <alignment horizontal="center" vertical="center" wrapText="1"/>
    </xf>
    <xf numFmtId="0" fontId="67" fillId="2" borderId="74" xfId="0" applyFont="1" applyFill="1" applyBorder="1" applyAlignment="1">
      <alignment horizontal="center" vertical="center" wrapText="1"/>
    </xf>
    <xf numFmtId="0" fontId="67" fillId="2" borderId="55" xfId="0" applyFont="1" applyFill="1" applyBorder="1" applyAlignment="1">
      <alignment horizontal="center" vertical="center" wrapText="1"/>
    </xf>
    <xf numFmtId="0" fontId="67" fillId="2" borderId="57" xfId="0" applyFont="1" applyFill="1" applyBorder="1" applyAlignment="1">
      <alignment horizontal="center" vertical="center" wrapText="1"/>
    </xf>
    <xf numFmtId="0" fontId="54" fillId="2" borderId="21" xfId="0" applyFont="1" applyFill="1" applyBorder="1" applyAlignment="1">
      <alignment horizontal="left" vertical="center"/>
    </xf>
    <xf numFmtId="0" fontId="67" fillId="2" borderId="20" xfId="0" applyFont="1" applyFill="1" applyBorder="1" applyAlignment="1">
      <alignment vertical="center"/>
    </xf>
    <xf numFmtId="0" fontId="67" fillId="2" borderId="20" xfId="0" applyFont="1" applyFill="1" applyBorder="1" applyAlignment="1">
      <alignment horizontal="left" vertical="center"/>
    </xf>
    <xf numFmtId="1" fontId="67" fillId="2" borderId="10" xfId="0" applyNumberFormat="1" applyFont="1" applyFill="1" applyBorder="1" applyAlignment="1">
      <alignment vertical="center" wrapText="1"/>
    </xf>
    <xf numFmtId="0" fontId="68" fillId="8" borderId="10" xfId="0" applyFont="1" applyFill="1" applyBorder="1"/>
    <xf numFmtId="0" fontId="68" fillId="8" borderId="19" xfId="0" applyFont="1" applyFill="1" applyBorder="1"/>
    <xf numFmtId="0" fontId="68" fillId="8" borderId="19" xfId="0" applyFont="1" applyFill="1" applyBorder="1" applyAlignment="1">
      <alignment vertical="center"/>
    </xf>
    <xf numFmtId="0" fontId="68" fillId="8" borderId="20" xfId="0" applyFont="1" applyFill="1" applyBorder="1" applyAlignment="1">
      <alignment vertical="center"/>
    </xf>
    <xf numFmtId="0" fontId="68" fillId="8" borderId="20" xfId="0" applyFont="1" applyFill="1" applyBorder="1" applyAlignment="1">
      <alignment horizontal="left" vertical="center"/>
    </xf>
    <xf numFmtId="0" fontId="68" fillId="8" borderId="21" xfId="0" applyFont="1" applyFill="1" applyBorder="1" applyAlignment="1">
      <alignment horizontal="left" vertical="center"/>
    </xf>
    <xf numFmtId="2" fontId="68" fillId="8" borderId="10" xfId="0" applyNumberFormat="1" applyFont="1" applyFill="1" applyBorder="1" applyAlignment="1">
      <alignment vertical="center" wrapText="1"/>
    </xf>
    <xf numFmtId="0" fontId="44" fillId="0" borderId="25" xfId="0" applyFont="1" applyBorder="1" applyAlignment="1">
      <alignment horizontal="left" vertical="top" wrapText="1"/>
    </xf>
    <xf numFmtId="0" fontId="44" fillId="0" borderId="26" xfId="0" applyFont="1" applyBorder="1" applyAlignment="1">
      <alignment horizontal="left" vertical="top"/>
    </xf>
    <xf numFmtId="0" fontId="44" fillId="0" borderId="27" xfId="0" applyFont="1" applyBorder="1" applyAlignment="1">
      <alignment horizontal="left" vertical="top"/>
    </xf>
    <xf numFmtId="0" fontId="44" fillId="0" borderId="28" xfId="0" applyFont="1" applyBorder="1" applyAlignment="1">
      <alignment horizontal="left" vertical="top"/>
    </xf>
    <xf numFmtId="0" fontId="44" fillId="0" borderId="0" xfId="0" applyFont="1" applyAlignment="1">
      <alignment horizontal="left" vertical="top"/>
    </xf>
    <xf numFmtId="0" fontId="44" fillId="0" borderId="24" xfId="0" applyFont="1" applyBorder="1" applyAlignment="1">
      <alignment horizontal="left" vertical="top"/>
    </xf>
    <xf numFmtId="0" fontId="44" fillId="0" borderId="29" xfId="0" applyFont="1" applyBorder="1" applyAlignment="1">
      <alignment horizontal="left" vertical="top"/>
    </xf>
    <xf numFmtId="0" fontId="44" fillId="0" borderId="30" xfId="0" applyFont="1" applyBorder="1" applyAlignment="1">
      <alignment horizontal="left" vertical="top"/>
    </xf>
    <xf numFmtId="0" fontId="44" fillId="0" borderId="31" xfId="0" applyFont="1" applyBorder="1" applyAlignment="1">
      <alignment horizontal="left" vertical="top"/>
    </xf>
    <xf numFmtId="0" fontId="44" fillId="0" borderId="0" xfId="0" quotePrefix="1" applyFont="1"/>
  </cellXfs>
  <cellStyles count="3">
    <cellStyle name="Hyperlink" xfId="2" builtinId="8"/>
    <cellStyle name="Normal" xfId="0" builtinId="0"/>
    <cellStyle name="Normal 2" xfId="1" xr:uid="{15F5D65C-57D9-4EDA-B0A6-8C1B1B04C1DA}"/>
  </cellStyles>
  <dxfs count="280">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s>
  <tableStyles count="0" defaultTableStyle="TableStyleMedium2" defaultPivotStyle="PivotStyleLight16"/>
  <colors>
    <mruColors>
      <color rgb="FF005DAA"/>
      <color rgb="FF6CB33F"/>
      <color rgb="FFFDB913"/>
      <color rgb="FF009AC7"/>
      <color rgb="FF8DC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'1. BMT UoA 1'!$P$88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62-4BB3-B842-B3D088214007}"/>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2-4BB3-B842-B3D088214007}"/>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2-4BB3-B842-B3D088214007}"/>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2-4BB3-B842-B3D08821400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1'!$O$89:$O$94</c:f>
              <c:strCache>
                <c:ptCount val="6"/>
                <c:pt idx="0">
                  <c:v>Year 0</c:v>
                </c:pt>
                <c:pt idx="1">
                  <c:v>Year 1</c:v>
                </c:pt>
                <c:pt idx="2">
                  <c:v>Year 2</c:v>
                </c:pt>
                <c:pt idx="3">
                  <c:v>Year 3</c:v>
                </c:pt>
                <c:pt idx="4">
                  <c:v>Year 4</c:v>
                </c:pt>
                <c:pt idx="5">
                  <c:v>Year 5</c:v>
                </c:pt>
              </c:strCache>
            </c:strRef>
          </c:cat>
          <c:val>
            <c:numRef>
              <c:f>'1. BMT UoA 1'!$P$89:$P$94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CD62-4BB3-B842-B3D088214007}"/>
            </c:ext>
          </c:extLst>
        </c:ser>
        <c:ser>
          <c:idx val="1"/>
          <c:order val="1"/>
          <c:tx>
            <c:strRef>
              <c:f>'1. BMT UoA 1'!$Q$88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2-4BB3-B842-B3D088214007}"/>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1'!$O$89:$O$94</c:f>
              <c:strCache>
                <c:ptCount val="6"/>
                <c:pt idx="0">
                  <c:v>Year 0</c:v>
                </c:pt>
                <c:pt idx="1">
                  <c:v>Year 1</c:v>
                </c:pt>
                <c:pt idx="2">
                  <c:v>Year 2</c:v>
                </c:pt>
                <c:pt idx="3">
                  <c:v>Year 3</c:v>
                </c:pt>
                <c:pt idx="4">
                  <c:v>Year 4</c:v>
                </c:pt>
                <c:pt idx="5">
                  <c:v>Year 5</c:v>
                </c:pt>
              </c:strCache>
            </c:strRef>
          </c:cat>
          <c:val>
            <c:numRef>
              <c:f>'1. BMT UoA 1'!$Q$89:$Q$94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CD62-4BB3-B842-B3D088214007}"/>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'5. BMT UoA 5'!$B$46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5'!$D$44:$K$44</c:f>
              <c:strCache>
                <c:ptCount val="7"/>
                <c:pt idx="0">
                  <c:v>All PIs</c:v>
                </c:pt>
                <c:pt idx="2">
                  <c:v>Principle 1</c:v>
                </c:pt>
                <c:pt idx="4">
                  <c:v>Principle 2</c:v>
                </c:pt>
                <c:pt idx="6">
                  <c:v>Principle 3</c:v>
                </c:pt>
              </c:strCache>
            </c:strRef>
          </c:cat>
          <c:val>
            <c:numRef>
              <c:f>'5. BMT UoA 5'!$D$46:$K$46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C715-4B62-883C-C5BCFBE2EC6B}"/>
            </c:ext>
          </c:extLst>
        </c:ser>
        <c:ser>
          <c:idx val="1"/>
          <c:order val="1"/>
          <c:tx>
            <c:strRef>
              <c:f>'5. BMT UoA 5'!$B$47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5'!$D$44:$K$44</c:f>
              <c:strCache>
                <c:ptCount val="7"/>
                <c:pt idx="0">
                  <c:v>All PIs</c:v>
                </c:pt>
                <c:pt idx="2">
                  <c:v>Principle 1</c:v>
                </c:pt>
                <c:pt idx="4">
                  <c:v>Principle 2</c:v>
                </c:pt>
                <c:pt idx="6">
                  <c:v>Principle 3</c:v>
                </c:pt>
              </c:strCache>
            </c:strRef>
          </c:cat>
          <c:val>
            <c:numRef>
              <c:f>'5. BMT UoA 5'!$D$47:$K$47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C715-4B62-883C-C5BCFBE2EC6B}"/>
            </c:ext>
          </c:extLst>
        </c:ser>
        <c:ser>
          <c:idx val="2"/>
          <c:order val="2"/>
          <c:tx>
            <c:strRef>
              <c:f>'5. BMT UoA 5'!$B$48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5'!$D$44:$K$44</c:f>
              <c:strCache>
                <c:ptCount val="7"/>
                <c:pt idx="0">
                  <c:v>All PIs</c:v>
                </c:pt>
                <c:pt idx="2">
                  <c:v>Principle 1</c:v>
                </c:pt>
                <c:pt idx="4">
                  <c:v>Principle 2</c:v>
                </c:pt>
                <c:pt idx="6">
                  <c:v>Principle 3</c:v>
                </c:pt>
              </c:strCache>
            </c:strRef>
          </c:cat>
          <c:val>
            <c:numRef>
              <c:f>'5. BMT UoA 5'!$D$48:$K$48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C715-4B62-883C-C5BCFBE2EC6B}"/>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'6. BMT UoA 6'!$P$88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4-4C4A-93C6-B6C2E3A50423}"/>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54-4C4A-93C6-B6C2E3A50423}"/>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54-4C4A-93C6-B6C2E3A50423}"/>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54-4C4A-93C6-B6C2E3A5042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6'!$O$89:$O$94</c:f>
              <c:strCache>
                <c:ptCount val="6"/>
                <c:pt idx="0">
                  <c:v>Year 0</c:v>
                </c:pt>
                <c:pt idx="1">
                  <c:v>Year 1</c:v>
                </c:pt>
                <c:pt idx="2">
                  <c:v>Year 2</c:v>
                </c:pt>
                <c:pt idx="3">
                  <c:v>Year 3</c:v>
                </c:pt>
                <c:pt idx="4">
                  <c:v>Year 4</c:v>
                </c:pt>
                <c:pt idx="5">
                  <c:v>Year 5</c:v>
                </c:pt>
              </c:strCache>
            </c:strRef>
          </c:cat>
          <c:val>
            <c:numRef>
              <c:f>'6. BMT UoA 6'!$P$89:$P$94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EC54-4C4A-93C6-B6C2E3A50423}"/>
            </c:ext>
          </c:extLst>
        </c:ser>
        <c:ser>
          <c:idx val="1"/>
          <c:order val="1"/>
          <c:tx>
            <c:strRef>
              <c:f>'6. BMT UoA 6'!$Q$88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54-4C4A-93C6-B6C2E3A50423}"/>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6'!$O$89:$O$94</c:f>
              <c:strCache>
                <c:ptCount val="6"/>
                <c:pt idx="0">
                  <c:v>Year 0</c:v>
                </c:pt>
                <c:pt idx="1">
                  <c:v>Year 1</c:v>
                </c:pt>
                <c:pt idx="2">
                  <c:v>Year 2</c:v>
                </c:pt>
                <c:pt idx="3">
                  <c:v>Year 3</c:v>
                </c:pt>
                <c:pt idx="4">
                  <c:v>Year 4</c:v>
                </c:pt>
                <c:pt idx="5">
                  <c:v>Year 5</c:v>
                </c:pt>
              </c:strCache>
            </c:strRef>
          </c:cat>
          <c:val>
            <c:numRef>
              <c:f>'6. BMT UoA 6'!$Q$89:$Q$94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EC54-4C4A-93C6-B6C2E3A50423}"/>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'6. BMT UoA 6'!$B$46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6'!$D$44:$K$44</c:f>
              <c:strCache>
                <c:ptCount val="7"/>
                <c:pt idx="0">
                  <c:v>All PIs</c:v>
                </c:pt>
                <c:pt idx="2">
                  <c:v>Principle 1</c:v>
                </c:pt>
                <c:pt idx="4">
                  <c:v>Principle 2</c:v>
                </c:pt>
                <c:pt idx="6">
                  <c:v>Principle 3</c:v>
                </c:pt>
              </c:strCache>
            </c:strRef>
          </c:cat>
          <c:val>
            <c:numRef>
              <c:f>'6. BMT UoA 6'!$D$46:$K$46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4D41-430F-9F66-185780CEFF52}"/>
            </c:ext>
          </c:extLst>
        </c:ser>
        <c:ser>
          <c:idx val="1"/>
          <c:order val="1"/>
          <c:tx>
            <c:strRef>
              <c:f>'6. BMT UoA 6'!$B$47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6'!$D$44:$K$44</c:f>
              <c:strCache>
                <c:ptCount val="7"/>
                <c:pt idx="0">
                  <c:v>All PIs</c:v>
                </c:pt>
                <c:pt idx="2">
                  <c:v>Principle 1</c:v>
                </c:pt>
                <c:pt idx="4">
                  <c:v>Principle 2</c:v>
                </c:pt>
                <c:pt idx="6">
                  <c:v>Principle 3</c:v>
                </c:pt>
              </c:strCache>
            </c:strRef>
          </c:cat>
          <c:val>
            <c:numRef>
              <c:f>'6. BMT UoA 6'!$D$47:$K$47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4D41-430F-9F66-185780CEFF52}"/>
            </c:ext>
          </c:extLst>
        </c:ser>
        <c:ser>
          <c:idx val="2"/>
          <c:order val="2"/>
          <c:tx>
            <c:strRef>
              <c:f>'6. BMT UoA 6'!$B$48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6'!$D$44:$K$44</c:f>
              <c:strCache>
                <c:ptCount val="7"/>
                <c:pt idx="0">
                  <c:v>All PIs</c:v>
                </c:pt>
                <c:pt idx="2">
                  <c:v>Principle 1</c:v>
                </c:pt>
                <c:pt idx="4">
                  <c:v>Principle 2</c:v>
                </c:pt>
                <c:pt idx="6">
                  <c:v>Principle 3</c:v>
                </c:pt>
              </c:strCache>
            </c:strRef>
          </c:cat>
          <c:val>
            <c:numRef>
              <c:f>'6. BMT UoA 6'!$D$48:$K$48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4D41-430F-9F66-185780CEFF52}"/>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Example!$P$88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3D-4BA0-8B48-1D862E659342}"/>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3D-4BA0-8B48-1D862E659342}"/>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3D-4BA0-8B48-1D862E659342}"/>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3D-4BA0-8B48-1D862E65934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Example!$O$89:$O$94</c:f>
              <c:strCache>
                <c:ptCount val="6"/>
                <c:pt idx="0">
                  <c:v>Year 0</c:v>
                </c:pt>
                <c:pt idx="1">
                  <c:v>Year 1</c:v>
                </c:pt>
                <c:pt idx="2">
                  <c:v>Year 2</c:v>
                </c:pt>
                <c:pt idx="3">
                  <c:v>Year 3</c:v>
                </c:pt>
                <c:pt idx="4">
                  <c:v>Year 4</c:v>
                </c:pt>
                <c:pt idx="5">
                  <c:v>Year 5</c:v>
                </c:pt>
              </c:strCache>
            </c:strRef>
          </c:cat>
          <c:val>
            <c:numRef>
              <c:f>Example!$P$89:$P$94</c:f>
              <c:numCache>
                <c:formatCode>0.00</c:formatCode>
                <c:ptCount val="6"/>
                <c:pt idx="1">
                  <c:v>0.5357142857142857</c:v>
                </c:pt>
                <c:pt idx="2">
                  <c:v>0.6071428571428571</c:v>
                </c:pt>
                <c:pt idx="3">
                  <c:v>0.6785714285714286</c:v>
                </c:pt>
                <c:pt idx="4">
                  <c:v>0.8214285714285714</c:v>
                </c:pt>
                <c:pt idx="5">
                  <c:v>0.9464285714285714</c:v>
                </c:pt>
              </c:numCache>
            </c:numRef>
          </c:val>
          <c:smooth val="0"/>
          <c:extLst>
            <c:ext xmlns:c16="http://schemas.microsoft.com/office/drawing/2014/chart" uri="{C3380CC4-5D6E-409C-BE32-E72D297353CC}">
              <c16:uniqueId val="{00000004-D83D-4BA0-8B48-1D862E659342}"/>
            </c:ext>
          </c:extLst>
        </c:ser>
        <c:ser>
          <c:idx val="1"/>
          <c:order val="1"/>
          <c:tx>
            <c:strRef>
              <c:f>Example!$Q$88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3D-4BA0-8B48-1D862E659342}"/>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Example!$O$89:$O$94</c:f>
              <c:strCache>
                <c:ptCount val="6"/>
                <c:pt idx="0">
                  <c:v>Year 0</c:v>
                </c:pt>
                <c:pt idx="1">
                  <c:v>Year 1</c:v>
                </c:pt>
                <c:pt idx="2">
                  <c:v>Year 2</c:v>
                </c:pt>
                <c:pt idx="3">
                  <c:v>Year 3</c:v>
                </c:pt>
                <c:pt idx="4">
                  <c:v>Year 4</c:v>
                </c:pt>
                <c:pt idx="5">
                  <c:v>Year 5</c:v>
                </c:pt>
              </c:strCache>
            </c:strRef>
          </c:cat>
          <c:val>
            <c:numRef>
              <c:f>Example!$Q$89:$Q$94</c:f>
              <c:numCache>
                <c:formatCode>0.00</c:formatCode>
                <c:ptCount val="6"/>
                <c:pt idx="0">
                  <c:v>0.44642857142857145</c:v>
                </c:pt>
                <c:pt idx="1">
                  <c:v>0.5357142857142857</c:v>
                </c:pt>
                <c:pt idx="2">
                  <c:v>0.6428571428571429</c:v>
                </c:pt>
                <c:pt idx="3">
                  <c:v>#N/A</c:v>
                </c:pt>
                <c:pt idx="4">
                  <c:v>#N/A</c:v>
                </c:pt>
                <c:pt idx="5">
                  <c:v>#N/A</c:v>
                </c:pt>
              </c:numCache>
            </c:numRef>
          </c:val>
          <c:smooth val="0"/>
          <c:extLst>
            <c:ext xmlns:c16="http://schemas.microsoft.com/office/drawing/2014/chart" uri="{C3380CC4-5D6E-409C-BE32-E72D297353CC}">
              <c16:uniqueId val="{00000006-D83D-4BA0-8B48-1D862E659342}"/>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Example!$B$46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Example!$D$44:$K$44</c:f>
              <c:strCache>
                <c:ptCount val="7"/>
                <c:pt idx="0">
                  <c:v>All PIs</c:v>
                </c:pt>
                <c:pt idx="2">
                  <c:v>Principle 1</c:v>
                </c:pt>
                <c:pt idx="4">
                  <c:v>Principle 2</c:v>
                </c:pt>
                <c:pt idx="6">
                  <c:v>Principle 3</c:v>
                </c:pt>
              </c:strCache>
            </c:strRef>
          </c:cat>
          <c:val>
            <c:numRef>
              <c:f>Example!$D$46:$K$46</c:f>
              <c:numCache>
                <c:formatCode>General</c:formatCode>
                <c:ptCount val="8"/>
                <c:pt idx="0">
                  <c:v>9</c:v>
                </c:pt>
                <c:pt idx="2">
                  <c:v>#N/A</c:v>
                </c:pt>
                <c:pt idx="4">
                  <c:v>4</c:v>
                </c:pt>
                <c:pt idx="6">
                  <c:v>5</c:v>
                </c:pt>
              </c:numCache>
            </c:numRef>
          </c:val>
          <c:extLst>
            <c:ext xmlns:c16="http://schemas.microsoft.com/office/drawing/2014/chart" uri="{C3380CC4-5D6E-409C-BE32-E72D297353CC}">
              <c16:uniqueId val="{00000000-EE3C-49FA-9D62-0DF62EBD2AF7}"/>
            </c:ext>
          </c:extLst>
        </c:ser>
        <c:ser>
          <c:idx val="1"/>
          <c:order val="1"/>
          <c:tx>
            <c:strRef>
              <c:f>Example!$B$47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Example!$D$44:$K$44</c:f>
              <c:strCache>
                <c:ptCount val="7"/>
                <c:pt idx="0">
                  <c:v>All PIs</c:v>
                </c:pt>
                <c:pt idx="2">
                  <c:v>Principle 1</c:v>
                </c:pt>
                <c:pt idx="4">
                  <c:v>Principle 2</c:v>
                </c:pt>
                <c:pt idx="6">
                  <c:v>Principle 3</c:v>
                </c:pt>
              </c:strCache>
            </c:strRef>
          </c:cat>
          <c:val>
            <c:numRef>
              <c:f>Example!$D$47:$K$47</c:f>
              <c:numCache>
                <c:formatCode>General</c:formatCode>
                <c:ptCount val="8"/>
                <c:pt idx="0">
                  <c:v>18</c:v>
                </c:pt>
                <c:pt idx="2">
                  <c:v>5</c:v>
                </c:pt>
                <c:pt idx="4">
                  <c:v>11</c:v>
                </c:pt>
                <c:pt idx="6">
                  <c:v>2</c:v>
                </c:pt>
              </c:numCache>
            </c:numRef>
          </c:val>
          <c:extLst>
            <c:ext xmlns:c16="http://schemas.microsoft.com/office/drawing/2014/chart" uri="{C3380CC4-5D6E-409C-BE32-E72D297353CC}">
              <c16:uniqueId val="{00000001-EE3C-49FA-9D62-0DF62EBD2AF7}"/>
            </c:ext>
          </c:extLst>
        </c:ser>
        <c:ser>
          <c:idx val="2"/>
          <c:order val="2"/>
          <c:tx>
            <c:strRef>
              <c:f>Example!$B$48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Example!$D$44:$K$44</c:f>
              <c:strCache>
                <c:ptCount val="7"/>
                <c:pt idx="0">
                  <c:v>All PIs</c:v>
                </c:pt>
                <c:pt idx="2">
                  <c:v>Principle 1</c:v>
                </c:pt>
                <c:pt idx="4">
                  <c:v>Principle 2</c:v>
                </c:pt>
                <c:pt idx="6">
                  <c:v>Principle 3</c:v>
                </c:pt>
              </c:strCache>
            </c:strRef>
          </c:cat>
          <c:val>
            <c:numRef>
              <c:f>Example!$D$48:$K$48</c:f>
              <c:numCache>
                <c:formatCode>General</c:formatCode>
                <c:ptCount val="8"/>
                <c:pt idx="0">
                  <c:v>1</c:v>
                </c:pt>
                <c:pt idx="2">
                  <c:v>1</c:v>
                </c:pt>
                <c:pt idx="4">
                  <c:v>#N/A</c:v>
                </c:pt>
                <c:pt idx="6">
                  <c:v>#N/A</c:v>
                </c:pt>
              </c:numCache>
            </c:numRef>
          </c:val>
          <c:extLst>
            <c:ext xmlns:c16="http://schemas.microsoft.com/office/drawing/2014/chart" uri="{C3380CC4-5D6E-409C-BE32-E72D297353CC}">
              <c16:uniqueId val="{00000002-EE3C-49FA-9D62-0DF62EBD2AF7}"/>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All PIs</c:v>
                </c:pt>
                <c:pt idx="2">
                  <c:v>Principle 1</c:v>
                </c:pt>
                <c:pt idx="4">
                  <c:v>Principle 2</c:v>
                </c:pt>
                <c:pt idx="6">
                  <c:v>Principle 3</c:v>
                </c:pt>
              </c:strCache>
            </c:strRef>
          </c:cat>
          <c:val>
            <c:numRef>
              <c:f>'1. BMT UoA 1'!$D$46:$K$46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4EF8-4FF7-8008-97C90FFE69D5}"/>
            </c:ext>
          </c:extLst>
        </c:ser>
        <c:ser>
          <c:idx val="1"/>
          <c:order val="1"/>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All PIs</c:v>
                </c:pt>
                <c:pt idx="2">
                  <c:v>Principle 1</c:v>
                </c:pt>
                <c:pt idx="4">
                  <c:v>Principle 2</c:v>
                </c:pt>
                <c:pt idx="6">
                  <c:v>Principle 3</c:v>
                </c:pt>
              </c:strCache>
            </c:strRef>
          </c:cat>
          <c:val>
            <c:numRef>
              <c:f>'1. BMT UoA 1'!$D$47:$K$47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4EF8-4FF7-8008-97C90FFE69D5}"/>
            </c:ext>
          </c:extLst>
        </c:ser>
        <c:ser>
          <c:idx val="2"/>
          <c:order val="2"/>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All PIs</c:v>
                </c:pt>
                <c:pt idx="2">
                  <c:v>Principle 1</c:v>
                </c:pt>
                <c:pt idx="4">
                  <c:v>Principle 2</c:v>
                </c:pt>
                <c:pt idx="6">
                  <c:v>Principle 3</c:v>
                </c:pt>
              </c:strCache>
            </c:strRef>
          </c:cat>
          <c:val>
            <c:numRef>
              <c:f>'1. BMT UoA 1'!$D$48:$K$48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4EF8-4FF7-8008-97C90FFE69D5}"/>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'2. BMT UoA 2'!$P$88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37-465D-8D21-127B8B787575}"/>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37-465D-8D21-127B8B787575}"/>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37-465D-8D21-127B8B787575}"/>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37-465D-8D21-127B8B78757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2'!$O$89:$O$94</c:f>
              <c:strCache>
                <c:ptCount val="6"/>
                <c:pt idx="0">
                  <c:v>Year 0</c:v>
                </c:pt>
                <c:pt idx="1">
                  <c:v>Year 1</c:v>
                </c:pt>
                <c:pt idx="2">
                  <c:v>Year 2</c:v>
                </c:pt>
                <c:pt idx="3">
                  <c:v>Year 3</c:v>
                </c:pt>
                <c:pt idx="4">
                  <c:v>Year 4</c:v>
                </c:pt>
                <c:pt idx="5">
                  <c:v>Year 5</c:v>
                </c:pt>
              </c:strCache>
            </c:strRef>
          </c:cat>
          <c:val>
            <c:numRef>
              <c:f>'2. BMT UoA 2'!$P$89:$P$94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F937-465D-8D21-127B8B787575}"/>
            </c:ext>
          </c:extLst>
        </c:ser>
        <c:ser>
          <c:idx val="1"/>
          <c:order val="1"/>
          <c:tx>
            <c:strRef>
              <c:f>'2. BMT UoA 2'!$Q$88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37-465D-8D21-127B8B787575}"/>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2'!$O$89:$O$94</c:f>
              <c:strCache>
                <c:ptCount val="6"/>
                <c:pt idx="0">
                  <c:v>Year 0</c:v>
                </c:pt>
                <c:pt idx="1">
                  <c:v>Year 1</c:v>
                </c:pt>
                <c:pt idx="2">
                  <c:v>Year 2</c:v>
                </c:pt>
                <c:pt idx="3">
                  <c:v>Year 3</c:v>
                </c:pt>
                <c:pt idx="4">
                  <c:v>Year 4</c:v>
                </c:pt>
                <c:pt idx="5">
                  <c:v>Year 5</c:v>
                </c:pt>
              </c:strCache>
            </c:strRef>
          </c:cat>
          <c:val>
            <c:numRef>
              <c:f>'2. BMT UoA 2'!$Q$89:$Q$94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F937-465D-8D21-127B8B787575}"/>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'2. BMT UoA 2'!$B$46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2'!$D$44:$K$44</c:f>
              <c:strCache>
                <c:ptCount val="7"/>
                <c:pt idx="0">
                  <c:v>All PIs</c:v>
                </c:pt>
                <c:pt idx="2">
                  <c:v>Principle 1</c:v>
                </c:pt>
                <c:pt idx="4">
                  <c:v>Principle 2</c:v>
                </c:pt>
                <c:pt idx="6">
                  <c:v>Principle 3</c:v>
                </c:pt>
              </c:strCache>
            </c:strRef>
          </c:cat>
          <c:val>
            <c:numRef>
              <c:f>'2. BMT UoA 2'!$D$46:$K$46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D461-42F4-B74D-FA08DB3A579D}"/>
            </c:ext>
          </c:extLst>
        </c:ser>
        <c:ser>
          <c:idx val="1"/>
          <c:order val="1"/>
          <c:tx>
            <c:strRef>
              <c:f>'2. BMT UoA 2'!$B$47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2'!$D$44:$K$44</c:f>
              <c:strCache>
                <c:ptCount val="7"/>
                <c:pt idx="0">
                  <c:v>All PIs</c:v>
                </c:pt>
                <c:pt idx="2">
                  <c:v>Principle 1</c:v>
                </c:pt>
                <c:pt idx="4">
                  <c:v>Principle 2</c:v>
                </c:pt>
                <c:pt idx="6">
                  <c:v>Principle 3</c:v>
                </c:pt>
              </c:strCache>
            </c:strRef>
          </c:cat>
          <c:val>
            <c:numRef>
              <c:f>'2. BMT UoA 2'!$D$47:$K$47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D461-42F4-B74D-FA08DB3A579D}"/>
            </c:ext>
          </c:extLst>
        </c:ser>
        <c:ser>
          <c:idx val="2"/>
          <c:order val="2"/>
          <c:tx>
            <c:strRef>
              <c:f>'2. BMT UoA 2'!$B$48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2'!$D$44:$K$44</c:f>
              <c:strCache>
                <c:ptCount val="7"/>
                <c:pt idx="0">
                  <c:v>All PIs</c:v>
                </c:pt>
                <c:pt idx="2">
                  <c:v>Principle 1</c:v>
                </c:pt>
                <c:pt idx="4">
                  <c:v>Principle 2</c:v>
                </c:pt>
                <c:pt idx="6">
                  <c:v>Principle 3</c:v>
                </c:pt>
              </c:strCache>
            </c:strRef>
          </c:cat>
          <c:val>
            <c:numRef>
              <c:f>'2. BMT UoA 2'!$D$48:$K$48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D461-42F4-B74D-FA08DB3A579D}"/>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'3. BMT UoA 3'!$P$88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A8-4651-AF5C-71586CC6CE5B}"/>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A8-4651-AF5C-71586CC6CE5B}"/>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A8-4651-AF5C-71586CC6CE5B}"/>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A8-4651-AF5C-71586CC6CE5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3'!$O$89:$O$94</c:f>
              <c:strCache>
                <c:ptCount val="6"/>
                <c:pt idx="0">
                  <c:v>Year 0</c:v>
                </c:pt>
                <c:pt idx="1">
                  <c:v>Year 1</c:v>
                </c:pt>
                <c:pt idx="2">
                  <c:v>Year 2</c:v>
                </c:pt>
                <c:pt idx="3">
                  <c:v>Year 3</c:v>
                </c:pt>
                <c:pt idx="4">
                  <c:v>Year 4</c:v>
                </c:pt>
                <c:pt idx="5">
                  <c:v>Year 5</c:v>
                </c:pt>
              </c:strCache>
            </c:strRef>
          </c:cat>
          <c:val>
            <c:numRef>
              <c:f>'3. BMT UoA 3'!$P$89:$P$94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47A8-4651-AF5C-71586CC6CE5B}"/>
            </c:ext>
          </c:extLst>
        </c:ser>
        <c:ser>
          <c:idx val="1"/>
          <c:order val="1"/>
          <c:tx>
            <c:strRef>
              <c:f>'3. BMT UoA 3'!$Q$88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A8-4651-AF5C-71586CC6CE5B}"/>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3'!$O$89:$O$94</c:f>
              <c:strCache>
                <c:ptCount val="6"/>
                <c:pt idx="0">
                  <c:v>Year 0</c:v>
                </c:pt>
                <c:pt idx="1">
                  <c:v>Year 1</c:v>
                </c:pt>
                <c:pt idx="2">
                  <c:v>Year 2</c:v>
                </c:pt>
                <c:pt idx="3">
                  <c:v>Year 3</c:v>
                </c:pt>
                <c:pt idx="4">
                  <c:v>Year 4</c:v>
                </c:pt>
                <c:pt idx="5">
                  <c:v>Year 5</c:v>
                </c:pt>
              </c:strCache>
            </c:strRef>
          </c:cat>
          <c:val>
            <c:numRef>
              <c:f>'3. BMT UoA 3'!$Q$89:$Q$94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47A8-4651-AF5C-71586CC6CE5B}"/>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'3. BMT UoA 3'!$B$46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3'!$D$44:$K$44</c:f>
              <c:strCache>
                <c:ptCount val="7"/>
                <c:pt idx="0">
                  <c:v>All PIs</c:v>
                </c:pt>
                <c:pt idx="2">
                  <c:v>Principle 1</c:v>
                </c:pt>
                <c:pt idx="4">
                  <c:v>Principle 2</c:v>
                </c:pt>
                <c:pt idx="6">
                  <c:v>Principle 3</c:v>
                </c:pt>
              </c:strCache>
            </c:strRef>
          </c:cat>
          <c:val>
            <c:numRef>
              <c:f>'3. BMT UoA 3'!$D$46:$K$46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C398-441B-9917-21B91E6CBEAD}"/>
            </c:ext>
          </c:extLst>
        </c:ser>
        <c:ser>
          <c:idx val="1"/>
          <c:order val="1"/>
          <c:tx>
            <c:strRef>
              <c:f>'3. BMT UoA 3'!$B$47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3'!$D$44:$K$44</c:f>
              <c:strCache>
                <c:ptCount val="7"/>
                <c:pt idx="0">
                  <c:v>All PIs</c:v>
                </c:pt>
                <c:pt idx="2">
                  <c:v>Principle 1</c:v>
                </c:pt>
                <c:pt idx="4">
                  <c:v>Principle 2</c:v>
                </c:pt>
                <c:pt idx="6">
                  <c:v>Principle 3</c:v>
                </c:pt>
              </c:strCache>
            </c:strRef>
          </c:cat>
          <c:val>
            <c:numRef>
              <c:f>'3. BMT UoA 3'!$D$47:$K$47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C398-441B-9917-21B91E6CBEAD}"/>
            </c:ext>
          </c:extLst>
        </c:ser>
        <c:ser>
          <c:idx val="2"/>
          <c:order val="2"/>
          <c:tx>
            <c:strRef>
              <c:f>'3. BMT UoA 3'!$B$48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3'!$D$44:$K$44</c:f>
              <c:strCache>
                <c:ptCount val="7"/>
                <c:pt idx="0">
                  <c:v>All PIs</c:v>
                </c:pt>
                <c:pt idx="2">
                  <c:v>Principle 1</c:v>
                </c:pt>
                <c:pt idx="4">
                  <c:v>Principle 2</c:v>
                </c:pt>
                <c:pt idx="6">
                  <c:v>Principle 3</c:v>
                </c:pt>
              </c:strCache>
            </c:strRef>
          </c:cat>
          <c:val>
            <c:numRef>
              <c:f>'3. BMT UoA 3'!$D$48:$K$48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C398-441B-9917-21B91E6CBEAD}"/>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'4. BMT UoA 4'!$P$88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A6-4297-A4C0-F04BDCED31E9}"/>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A6-4297-A4C0-F04BDCED31E9}"/>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A6-4297-A4C0-F04BDCED31E9}"/>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A6-4297-A4C0-F04BDCED31E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4'!$O$89:$O$94</c:f>
              <c:strCache>
                <c:ptCount val="6"/>
                <c:pt idx="0">
                  <c:v>Year 0</c:v>
                </c:pt>
                <c:pt idx="1">
                  <c:v>Year 1</c:v>
                </c:pt>
                <c:pt idx="2">
                  <c:v>Year 2</c:v>
                </c:pt>
                <c:pt idx="3">
                  <c:v>Year 3</c:v>
                </c:pt>
                <c:pt idx="4">
                  <c:v>Year 4</c:v>
                </c:pt>
                <c:pt idx="5">
                  <c:v>Year 5</c:v>
                </c:pt>
              </c:strCache>
            </c:strRef>
          </c:cat>
          <c:val>
            <c:numRef>
              <c:f>'4. BMT UoA 4'!$P$89:$P$94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E1A6-4297-A4C0-F04BDCED31E9}"/>
            </c:ext>
          </c:extLst>
        </c:ser>
        <c:ser>
          <c:idx val="1"/>
          <c:order val="1"/>
          <c:tx>
            <c:strRef>
              <c:f>'4. BMT UoA 4'!$Q$88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A6-4297-A4C0-F04BDCED31E9}"/>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4'!$O$89:$O$94</c:f>
              <c:strCache>
                <c:ptCount val="6"/>
                <c:pt idx="0">
                  <c:v>Year 0</c:v>
                </c:pt>
                <c:pt idx="1">
                  <c:v>Year 1</c:v>
                </c:pt>
                <c:pt idx="2">
                  <c:v>Year 2</c:v>
                </c:pt>
                <c:pt idx="3">
                  <c:v>Year 3</c:v>
                </c:pt>
                <c:pt idx="4">
                  <c:v>Year 4</c:v>
                </c:pt>
                <c:pt idx="5">
                  <c:v>Year 5</c:v>
                </c:pt>
              </c:strCache>
            </c:strRef>
          </c:cat>
          <c:val>
            <c:numRef>
              <c:f>'4. BMT UoA 4'!$Q$89:$Q$94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E1A6-4297-A4C0-F04BDCED31E9}"/>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'4. BMT UoA 4'!$B$46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4'!$D$44:$K$44</c:f>
              <c:strCache>
                <c:ptCount val="7"/>
                <c:pt idx="0">
                  <c:v>All PIs</c:v>
                </c:pt>
                <c:pt idx="2">
                  <c:v>Principle 1</c:v>
                </c:pt>
                <c:pt idx="4">
                  <c:v>Principle 2</c:v>
                </c:pt>
                <c:pt idx="6">
                  <c:v>Principle 3</c:v>
                </c:pt>
              </c:strCache>
            </c:strRef>
          </c:cat>
          <c:val>
            <c:numRef>
              <c:f>'4. BMT UoA 4'!$D$46:$K$46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8942-41E6-A05A-00509FCBA81D}"/>
            </c:ext>
          </c:extLst>
        </c:ser>
        <c:ser>
          <c:idx val="1"/>
          <c:order val="1"/>
          <c:tx>
            <c:strRef>
              <c:f>'4. BMT UoA 4'!$B$47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4'!$D$44:$K$44</c:f>
              <c:strCache>
                <c:ptCount val="7"/>
                <c:pt idx="0">
                  <c:v>All PIs</c:v>
                </c:pt>
                <c:pt idx="2">
                  <c:v>Principle 1</c:v>
                </c:pt>
                <c:pt idx="4">
                  <c:v>Principle 2</c:v>
                </c:pt>
                <c:pt idx="6">
                  <c:v>Principle 3</c:v>
                </c:pt>
              </c:strCache>
            </c:strRef>
          </c:cat>
          <c:val>
            <c:numRef>
              <c:f>'4. BMT UoA 4'!$D$47:$K$47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8942-41E6-A05A-00509FCBA81D}"/>
            </c:ext>
          </c:extLst>
        </c:ser>
        <c:ser>
          <c:idx val="2"/>
          <c:order val="2"/>
          <c:tx>
            <c:strRef>
              <c:f>'4. BMT UoA 4'!$B$48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4'!$D$44:$K$44</c:f>
              <c:strCache>
                <c:ptCount val="7"/>
                <c:pt idx="0">
                  <c:v>All PIs</c:v>
                </c:pt>
                <c:pt idx="2">
                  <c:v>Principle 1</c:v>
                </c:pt>
                <c:pt idx="4">
                  <c:v>Principle 2</c:v>
                </c:pt>
                <c:pt idx="6">
                  <c:v>Principle 3</c:v>
                </c:pt>
              </c:strCache>
            </c:strRef>
          </c:cat>
          <c:val>
            <c:numRef>
              <c:f>'4. BMT UoA 4'!$D$48:$K$48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8942-41E6-A05A-00509FCBA81D}"/>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'5. BMT UoA 5'!$P$88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14-4E80-9B8F-099DA89930A9}"/>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14-4E80-9B8F-099DA89930A9}"/>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14-4E80-9B8F-099DA89930A9}"/>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14-4E80-9B8F-099DA89930A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5'!$O$89:$O$94</c:f>
              <c:strCache>
                <c:ptCount val="6"/>
                <c:pt idx="0">
                  <c:v>Year 0</c:v>
                </c:pt>
                <c:pt idx="1">
                  <c:v>Year 1</c:v>
                </c:pt>
                <c:pt idx="2">
                  <c:v>Year 2</c:v>
                </c:pt>
                <c:pt idx="3">
                  <c:v>Year 3</c:v>
                </c:pt>
                <c:pt idx="4">
                  <c:v>Year 4</c:v>
                </c:pt>
                <c:pt idx="5">
                  <c:v>Year 5</c:v>
                </c:pt>
              </c:strCache>
            </c:strRef>
          </c:cat>
          <c:val>
            <c:numRef>
              <c:f>'5. BMT UoA 5'!$P$89:$P$94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2114-4E80-9B8F-099DA89930A9}"/>
            </c:ext>
          </c:extLst>
        </c:ser>
        <c:ser>
          <c:idx val="1"/>
          <c:order val="1"/>
          <c:tx>
            <c:strRef>
              <c:f>'5. BMT UoA 5'!$Q$88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14-4E80-9B8F-099DA89930A9}"/>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5'!$O$89:$O$94</c:f>
              <c:strCache>
                <c:ptCount val="6"/>
                <c:pt idx="0">
                  <c:v>Year 0</c:v>
                </c:pt>
                <c:pt idx="1">
                  <c:v>Year 1</c:v>
                </c:pt>
                <c:pt idx="2">
                  <c:v>Year 2</c:v>
                </c:pt>
                <c:pt idx="3">
                  <c:v>Year 3</c:v>
                </c:pt>
                <c:pt idx="4">
                  <c:v>Year 4</c:v>
                </c:pt>
                <c:pt idx="5">
                  <c:v>Year 5</c:v>
                </c:pt>
              </c:strCache>
            </c:strRef>
          </c:cat>
          <c:val>
            <c:numRef>
              <c:f>'5. BMT UoA 5'!$Q$89:$Q$94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2114-4E80-9B8F-099DA89930A9}"/>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3</xdr:col>
      <xdr:colOff>375566</xdr:colOff>
      <xdr:row>9</xdr:row>
      <xdr:rowOff>55601</xdr:rowOff>
    </xdr:from>
    <xdr:to>
      <xdr:col>6</xdr:col>
      <xdr:colOff>434650</xdr:colOff>
      <xdr:row>20</xdr:row>
      <xdr:rowOff>69588</xdr:rowOff>
    </xdr:to>
    <xdr:pic>
      <xdr:nvPicPr>
        <xdr:cNvPr id="2" name="Picture 1">
          <a:extLst>
            <a:ext uri="{FF2B5EF4-FFF2-40B4-BE49-F238E27FC236}">
              <a16:creationId xmlns:a16="http://schemas.microsoft.com/office/drawing/2014/main" id="{8CB7349C-518F-472F-B0F7-F7D762CEE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5786" y="1899641"/>
          <a:ext cx="1956464" cy="24676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978AABB0-7052-44F2-9129-B22503D80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8A912C6E-D99D-400C-8F37-EE2DD7865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126171</xdr:rowOff>
    </xdr:to>
    <xdr:pic>
      <xdr:nvPicPr>
        <xdr:cNvPr id="4" name="Picture 3">
          <a:extLst>
            <a:ext uri="{FF2B5EF4-FFF2-40B4-BE49-F238E27FC236}">
              <a16:creationId xmlns:a16="http://schemas.microsoft.com/office/drawing/2014/main" id="{88EDA523-8D2A-47F5-9FA4-C30DE278077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1081980"/>
          <a:ext cx="7416165"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126171</xdr:rowOff>
    </xdr:to>
    <xdr:pic>
      <xdr:nvPicPr>
        <xdr:cNvPr id="5" name="Picture 4">
          <a:extLst>
            <a:ext uri="{FF2B5EF4-FFF2-40B4-BE49-F238E27FC236}">
              <a16:creationId xmlns:a16="http://schemas.microsoft.com/office/drawing/2014/main" id="{CEA07AEE-CA27-4FBF-82CB-974D97E0968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187440"/>
          <a:ext cx="7416165" cy="119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11" name="Chart 1">
          <a:extLst>
            <a:ext uri="{FF2B5EF4-FFF2-40B4-BE49-F238E27FC236}">
              <a16:creationId xmlns:a16="http://schemas.microsoft.com/office/drawing/2014/main" id="{415A97CD-0D17-49BC-8E20-B7A1E61D64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20" name="Chart 2">
          <a:extLst>
            <a:ext uri="{FF2B5EF4-FFF2-40B4-BE49-F238E27FC236}">
              <a16:creationId xmlns:a16="http://schemas.microsoft.com/office/drawing/2014/main" id="{0AA40BC8-5C5F-469E-BE62-79AE41FF0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10</xdr:col>
      <xdr:colOff>381000</xdr:colOff>
      <xdr:row>161</xdr:row>
      <xdr:rowOff>126171</xdr:rowOff>
    </xdr:to>
    <xdr:pic>
      <xdr:nvPicPr>
        <xdr:cNvPr id="4" name="Picture 3">
          <a:extLst>
            <a:ext uri="{FF2B5EF4-FFF2-40B4-BE49-F238E27FC236}">
              <a16:creationId xmlns:a16="http://schemas.microsoft.com/office/drawing/2014/main" id="{8D57EB6F-AF73-42D9-8C25-F613289DD22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10</xdr:col>
      <xdr:colOff>381000</xdr:colOff>
      <xdr:row>35</xdr:row>
      <xdr:rowOff>126171</xdr:rowOff>
    </xdr:to>
    <xdr:pic>
      <xdr:nvPicPr>
        <xdr:cNvPr id="5" name="Picture 4">
          <a:extLst>
            <a:ext uri="{FF2B5EF4-FFF2-40B4-BE49-F238E27FC236}">
              <a16:creationId xmlns:a16="http://schemas.microsoft.com/office/drawing/2014/main" id="{151AC1E3-BC50-45D7-8EAB-570D4EE3B36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11" name="Chart 1">
          <a:extLst>
            <a:ext uri="{FF2B5EF4-FFF2-40B4-BE49-F238E27FC236}">
              <a16:creationId xmlns:a16="http://schemas.microsoft.com/office/drawing/2014/main" id="{FD47C79D-1C53-4103-AF95-E125F1DFD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20" name="Chart 2">
          <a:extLst>
            <a:ext uri="{FF2B5EF4-FFF2-40B4-BE49-F238E27FC236}">
              <a16:creationId xmlns:a16="http://schemas.microsoft.com/office/drawing/2014/main" id="{0427C718-709B-4AB8-86C6-A8B477A6DD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10</xdr:col>
      <xdr:colOff>381000</xdr:colOff>
      <xdr:row>161</xdr:row>
      <xdr:rowOff>122996</xdr:rowOff>
    </xdr:to>
    <xdr:pic>
      <xdr:nvPicPr>
        <xdr:cNvPr id="4" name="Picture 3">
          <a:extLst>
            <a:ext uri="{FF2B5EF4-FFF2-40B4-BE49-F238E27FC236}">
              <a16:creationId xmlns:a16="http://schemas.microsoft.com/office/drawing/2014/main" id="{4FEC308E-B127-4375-8A6D-B7A7865C08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10</xdr:col>
      <xdr:colOff>381000</xdr:colOff>
      <xdr:row>35</xdr:row>
      <xdr:rowOff>122996</xdr:rowOff>
    </xdr:to>
    <xdr:pic>
      <xdr:nvPicPr>
        <xdr:cNvPr id="5" name="Picture 4">
          <a:extLst>
            <a:ext uri="{FF2B5EF4-FFF2-40B4-BE49-F238E27FC236}">
              <a16:creationId xmlns:a16="http://schemas.microsoft.com/office/drawing/2014/main" id="{E52182A2-662A-4D19-B187-422A8F53D9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11" name="Chart 1">
          <a:extLst>
            <a:ext uri="{FF2B5EF4-FFF2-40B4-BE49-F238E27FC236}">
              <a16:creationId xmlns:a16="http://schemas.microsoft.com/office/drawing/2014/main" id="{98F75E8D-6EA0-43A5-9241-E2A20B70C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20" name="Chart 2">
          <a:extLst>
            <a:ext uri="{FF2B5EF4-FFF2-40B4-BE49-F238E27FC236}">
              <a16:creationId xmlns:a16="http://schemas.microsoft.com/office/drawing/2014/main" id="{6F091E32-E37D-4211-8088-6C835C537F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10</xdr:col>
      <xdr:colOff>381000</xdr:colOff>
      <xdr:row>161</xdr:row>
      <xdr:rowOff>122996</xdr:rowOff>
    </xdr:to>
    <xdr:pic>
      <xdr:nvPicPr>
        <xdr:cNvPr id="4" name="Picture 3">
          <a:extLst>
            <a:ext uri="{FF2B5EF4-FFF2-40B4-BE49-F238E27FC236}">
              <a16:creationId xmlns:a16="http://schemas.microsoft.com/office/drawing/2014/main" id="{07A3853D-99DF-425A-84FD-925D0F2B392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10</xdr:col>
      <xdr:colOff>381000</xdr:colOff>
      <xdr:row>35</xdr:row>
      <xdr:rowOff>122996</xdr:rowOff>
    </xdr:to>
    <xdr:pic>
      <xdr:nvPicPr>
        <xdr:cNvPr id="5" name="Picture 4">
          <a:extLst>
            <a:ext uri="{FF2B5EF4-FFF2-40B4-BE49-F238E27FC236}">
              <a16:creationId xmlns:a16="http://schemas.microsoft.com/office/drawing/2014/main" id="{8E1214BB-2D6C-4143-9E91-70571F3FB93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11" name="Chart 1">
          <a:extLst>
            <a:ext uri="{FF2B5EF4-FFF2-40B4-BE49-F238E27FC236}">
              <a16:creationId xmlns:a16="http://schemas.microsoft.com/office/drawing/2014/main" id="{9B6F2255-E8AF-4319-8663-0FC8F6D9A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20" name="Chart 2">
          <a:extLst>
            <a:ext uri="{FF2B5EF4-FFF2-40B4-BE49-F238E27FC236}">
              <a16:creationId xmlns:a16="http://schemas.microsoft.com/office/drawing/2014/main" id="{75B0C877-3837-4CE3-9A1C-AA579FC51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10</xdr:col>
      <xdr:colOff>381000</xdr:colOff>
      <xdr:row>161</xdr:row>
      <xdr:rowOff>122996</xdr:rowOff>
    </xdr:to>
    <xdr:pic>
      <xdr:nvPicPr>
        <xdr:cNvPr id="4" name="Picture 3">
          <a:extLst>
            <a:ext uri="{FF2B5EF4-FFF2-40B4-BE49-F238E27FC236}">
              <a16:creationId xmlns:a16="http://schemas.microsoft.com/office/drawing/2014/main" id="{70043148-AC79-49AF-A190-8A0CFB96685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10</xdr:col>
      <xdr:colOff>381000</xdr:colOff>
      <xdr:row>35</xdr:row>
      <xdr:rowOff>122996</xdr:rowOff>
    </xdr:to>
    <xdr:pic>
      <xdr:nvPicPr>
        <xdr:cNvPr id="5" name="Picture 4">
          <a:extLst>
            <a:ext uri="{FF2B5EF4-FFF2-40B4-BE49-F238E27FC236}">
              <a16:creationId xmlns:a16="http://schemas.microsoft.com/office/drawing/2014/main" id="{92888B3E-D4E6-43F5-9606-325B008EC92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11" name="Chart 1">
          <a:extLst>
            <a:ext uri="{FF2B5EF4-FFF2-40B4-BE49-F238E27FC236}">
              <a16:creationId xmlns:a16="http://schemas.microsoft.com/office/drawing/2014/main" id="{77F8AC76-6740-4158-BD0A-EB9CD2516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20" name="Chart 2">
          <a:extLst>
            <a:ext uri="{FF2B5EF4-FFF2-40B4-BE49-F238E27FC236}">
              <a16:creationId xmlns:a16="http://schemas.microsoft.com/office/drawing/2014/main" id="{EDA12CB0-4898-4ACB-992F-7ED20CF0B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10</xdr:col>
      <xdr:colOff>381000</xdr:colOff>
      <xdr:row>161</xdr:row>
      <xdr:rowOff>122996</xdr:rowOff>
    </xdr:to>
    <xdr:pic>
      <xdr:nvPicPr>
        <xdr:cNvPr id="4" name="Picture 3">
          <a:extLst>
            <a:ext uri="{FF2B5EF4-FFF2-40B4-BE49-F238E27FC236}">
              <a16:creationId xmlns:a16="http://schemas.microsoft.com/office/drawing/2014/main" id="{71415A47-EE3D-4771-A8DF-D2C31A73A4D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10</xdr:col>
      <xdr:colOff>381000</xdr:colOff>
      <xdr:row>35</xdr:row>
      <xdr:rowOff>122996</xdr:rowOff>
    </xdr:to>
    <xdr:pic>
      <xdr:nvPicPr>
        <xdr:cNvPr id="5" name="Picture 4">
          <a:extLst>
            <a:ext uri="{FF2B5EF4-FFF2-40B4-BE49-F238E27FC236}">
              <a16:creationId xmlns:a16="http://schemas.microsoft.com/office/drawing/2014/main" id="{D514B158-140D-48C3-BD58-0C40D7F3B97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6D087677-9E8F-4FDC-8CF8-64858C6B1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DD45B8CA-133E-470D-B79D-B4C905114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83343</xdr:colOff>
      <xdr:row>161</xdr:row>
      <xdr:rowOff>122996</xdr:rowOff>
    </xdr:to>
    <xdr:pic>
      <xdr:nvPicPr>
        <xdr:cNvPr id="4" name="Picture 3">
          <a:extLst>
            <a:ext uri="{FF2B5EF4-FFF2-40B4-BE49-F238E27FC236}">
              <a16:creationId xmlns:a16="http://schemas.microsoft.com/office/drawing/2014/main" id="{F5CC7816-8D71-4129-BA90-2A55CF9C0DF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11</xdr:col>
      <xdr:colOff>83343</xdr:colOff>
      <xdr:row>35</xdr:row>
      <xdr:rowOff>122996</xdr:rowOff>
    </xdr:to>
    <xdr:pic>
      <xdr:nvPicPr>
        <xdr:cNvPr id="5" name="Picture 4">
          <a:extLst>
            <a:ext uri="{FF2B5EF4-FFF2-40B4-BE49-F238E27FC236}">
              <a16:creationId xmlns:a16="http://schemas.microsoft.com/office/drawing/2014/main" id="{B6E48D4C-0871-4CD2-8539-919FF889DE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rinestewardshipcouncil.sharepoint.com/Users/wendy.banta/AppData/Local/Microsoft/Windows/Temporary%20Internet%20Files/Content.Outlook/ZM54JG0F/Copy%20of%20Default%20Checklist%20DRAFT%20FOR%20REVIEW%20-%20Frigopri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s>
    <sheetDataSet>
      <sheetData sheetId="0">
        <row r="2">
          <cell r="A2" t="str">
            <v>---</v>
          </cell>
          <cell r="D2" t="str">
            <v>---</v>
          </cell>
          <cell r="G2" t="str">
            <v>---</v>
          </cell>
          <cell r="J2" t="str">
            <v>Not Applicable</v>
          </cell>
          <cell r="BC2" t="str">
            <v>--------- Short List:</v>
          </cell>
        </row>
        <row r="3">
          <cell r="A3" t="str">
            <v>AGRIZERT Zertifizierungsgesellschaft mbH (AGZ)</v>
          </cell>
          <cell r="D3" t="str">
            <v>Yes</v>
          </cell>
          <cell r="G3" t="str">
            <v>Initial</v>
          </cell>
          <cell r="J3">
            <v>1</v>
          </cell>
          <cell r="BC3" t="str">
            <v>Canada</v>
          </cell>
        </row>
        <row r="4">
          <cell r="A4" t="str">
            <v>AMITA Institute of Environmental Certification Co., Ltd. (AIEC)</v>
          </cell>
          <cell r="D4" t="str">
            <v>No</v>
          </cell>
          <cell r="G4" t="str">
            <v>Re-Certification</v>
          </cell>
          <cell r="J4">
            <v>2</v>
          </cell>
          <cell r="BC4" t="str">
            <v>China</v>
          </cell>
        </row>
        <row r="5">
          <cell r="A5" t="str">
            <v>ARS PROBATA GmbH (ARS PROBATA)</v>
          </cell>
          <cell r="G5" t="str">
            <v>Surveillance</v>
          </cell>
          <cell r="J5">
            <v>3</v>
          </cell>
          <cell r="BC5" t="str">
            <v>Denmark</v>
          </cell>
        </row>
        <row r="6">
          <cell r="A6" t="str">
            <v>Bureau Veritas Certification (BVC)</v>
          </cell>
          <cell r="G6" t="str">
            <v>Other, please specify in C21</v>
          </cell>
          <cell r="J6">
            <v>4</v>
          </cell>
          <cell r="BC6" t="str">
            <v>France</v>
          </cell>
        </row>
        <row r="7">
          <cell r="A7" t="str">
            <v>Control Union Certifications B.V. (CU)</v>
          </cell>
          <cell r="J7">
            <v>5</v>
          </cell>
          <cell r="BC7" t="str">
            <v>Germany</v>
          </cell>
        </row>
        <row r="8">
          <cell r="A8" t="str">
            <v>Control Union Peru SAC (CUP)</v>
          </cell>
          <cell r="BC8" t="str">
            <v>Netherlands</v>
          </cell>
        </row>
        <row r="9">
          <cell r="A9" t="str">
            <v>Det Norske Veritas Certification AS (DNV)</v>
          </cell>
          <cell r="BC9" t="str">
            <v>Norway</v>
          </cell>
        </row>
        <row r="10">
          <cell r="A10" t="str">
            <v>Food Certification International (FCI)</v>
          </cell>
          <cell r="BC10" t="str">
            <v>Sweden</v>
          </cell>
        </row>
        <row r="11">
          <cell r="A11" t="str">
            <v>SAI Global (SAI)</v>
          </cell>
          <cell r="BC11" t="str">
            <v>United Kingdom</v>
          </cell>
        </row>
        <row r="12">
          <cell r="A12" t="str">
            <v>Institute for Marketecology (IMO)</v>
          </cell>
          <cell r="BC12" t="str">
            <v>United States</v>
          </cell>
        </row>
        <row r="13">
          <cell r="A13" t="str">
            <v>Intertek Danmark ApS (Intertek)</v>
          </cell>
          <cell r="BC13" t="str">
            <v>---------  Full List:</v>
          </cell>
        </row>
        <row r="14">
          <cell r="A14" t="str">
            <v>Intertek Fishery Certification Ltd (IFC)</v>
          </cell>
          <cell r="BC14" t="str">
            <v>Afghanistan</v>
          </cell>
        </row>
        <row r="15">
          <cell r="A15" t="str">
            <v>ISACert B.V. (ISACert)</v>
          </cell>
          <cell r="BC15" t="str">
            <v>Albania</v>
          </cell>
        </row>
        <row r="16">
          <cell r="A16" t="str">
            <v>Kiwa Sverige AB (KIWA)</v>
          </cell>
          <cell r="BC16" t="str">
            <v>Algeria</v>
          </cell>
        </row>
        <row r="17">
          <cell r="A17" t="str">
            <v>Lloyd’s Register Quality Assurance GmbH (LRQA)</v>
          </cell>
          <cell r="BC17" t="str">
            <v>American Samoa</v>
          </cell>
        </row>
        <row r="18">
          <cell r="A18" t="str">
            <v>MacAlister Elliott &amp; Partners Ltd. (MEP)</v>
          </cell>
          <cell r="BC18" t="str">
            <v>Andorra</v>
          </cell>
        </row>
        <row r="19">
          <cell r="A19" t="str">
            <v>MRAG Americas, Inc (MRAG)</v>
          </cell>
          <cell r="BC19" t="str">
            <v>Angola</v>
          </cell>
        </row>
        <row r="20">
          <cell r="A20" t="str">
            <v>Organización Internacional Agropecuaria (OIA)</v>
          </cell>
          <cell r="BC20" t="str">
            <v>Anguilla</v>
          </cell>
        </row>
        <row r="21">
          <cell r="A21" t="str">
            <v>q.inspecta GmbH (q.inspecta)</v>
          </cell>
          <cell r="BC21" t="str">
            <v>Antarctica</v>
          </cell>
        </row>
        <row r="22">
          <cell r="A22" t="str">
            <v>SCS Global Services (SCS)</v>
          </cell>
          <cell r="BC22" t="str">
            <v>Antigua And Barbuda</v>
          </cell>
        </row>
        <row r="23">
          <cell r="A23" t="str">
            <v>SGS Nederland BV (SGS)</v>
          </cell>
          <cell r="BC23" t="str">
            <v>Argentina</v>
          </cell>
        </row>
        <row r="24">
          <cell r="A24" t="str">
            <v>TÜV Nord Cert GmbH (TN Cert)</v>
          </cell>
          <cell r="BC24" t="str">
            <v>Armenia</v>
          </cell>
        </row>
        <row r="25">
          <cell r="A25" t="str">
            <v>Vottunarstofan Tún EHF (V Tun)</v>
          </cell>
          <cell r="BC25" t="str">
            <v>Aruba</v>
          </cell>
        </row>
        <row r="26">
          <cell r="A26" t="str">
            <v xml:space="preserve">RINA Services S.p.A. </v>
          </cell>
          <cell r="BC26" t="str">
            <v>Australia</v>
          </cell>
        </row>
        <row r="27">
          <cell r="A27" t="str">
            <v>Marine Ecological Surveys Ltd (MESL)</v>
          </cell>
          <cell r="BC27" t="str">
            <v>Austria</v>
          </cell>
        </row>
        <row r="28">
          <cell r="A28" t="str">
            <v>Vinacert (VINA)</v>
          </cell>
          <cell r="BC28" t="str">
            <v>Azerbaijan</v>
          </cell>
        </row>
        <row r="29">
          <cell r="BC29" t="str">
            <v>Bahamas</v>
          </cell>
        </row>
        <row r="30">
          <cell r="BC30" t="str">
            <v>Bahrain</v>
          </cell>
        </row>
        <row r="31">
          <cell r="BC31" t="str">
            <v>Bangladesh</v>
          </cell>
        </row>
        <row r="32">
          <cell r="BC32" t="str">
            <v>Barbados</v>
          </cell>
        </row>
        <row r="33">
          <cell r="BC33" t="str">
            <v>Belarus</v>
          </cell>
        </row>
        <row r="34">
          <cell r="BC34" t="str">
            <v>Belgium</v>
          </cell>
        </row>
        <row r="35">
          <cell r="BC35" t="str">
            <v>Belize</v>
          </cell>
        </row>
        <row r="36">
          <cell r="BC36" t="str">
            <v>Benin</v>
          </cell>
        </row>
        <row r="37">
          <cell r="BC37" t="str">
            <v>Bermuda</v>
          </cell>
        </row>
        <row r="38">
          <cell r="BC38" t="str">
            <v>Bhutan</v>
          </cell>
        </row>
        <row r="39">
          <cell r="BC39" t="str">
            <v>Bolivia</v>
          </cell>
        </row>
        <row r="40">
          <cell r="BC40" t="str">
            <v>Bosnia And Herzegowina</v>
          </cell>
        </row>
        <row r="41">
          <cell r="BC41" t="str">
            <v>Botswana</v>
          </cell>
        </row>
        <row r="42">
          <cell r="BC42" t="str">
            <v>Bouvet Island</v>
          </cell>
        </row>
        <row r="43">
          <cell r="BC43" t="str">
            <v>Brazil</v>
          </cell>
        </row>
        <row r="44">
          <cell r="BC44" t="str">
            <v>British Indian Ocean Territory</v>
          </cell>
        </row>
        <row r="45">
          <cell r="BC45" t="str">
            <v>Brunei Darussalam</v>
          </cell>
        </row>
        <row r="46">
          <cell r="BC46" t="str">
            <v>Bulgaria</v>
          </cell>
        </row>
        <row r="47">
          <cell r="BC47" t="str">
            <v>Burkina Faso</v>
          </cell>
        </row>
        <row r="48">
          <cell r="BC48" t="str">
            <v>Burundi</v>
          </cell>
        </row>
        <row r="49">
          <cell r="BC49" t="str">
            <v>Cambodia</v>
          </cell>
        </row>
        <row r="50">
          <cell r="BC50" t="str">
            <v>Cameroon</v>
          </cell>
        </row>
        <row r="51">
          <cell r="BC51" t="str">
            <v>Canada</v>
          </cell>
        </row>
        <row r="52">
          <cell r="BC52" t="str">
            <v>Cape Verde</v>
          </cell>
        </row>
        <row r="53">
          <cell r="BC53" t="str">
            <v>Cayman Islands</v>
          </cell>
        </row>
        <row r="54">
          <cell r="BC54" t="str">
            <v>Central African Republic</v>
          </cell>
        </row>
        <row r="55">
          <cell r="BC55" t="str">
            <v>Chad</v>
          </cell>
        </row>
        <row r="56">
          <cell r="BC56" t="str">
            <v>Chile</v>
          </cell>
        </row>
        <row r="57">
          <cell r="BC57" t="str">
            <v>China</v>
          </cell>
        </row>
        <row r="58">
          <cell r="BC58" t="str">
            <v>Christmas Island</v>
          </cell>
        </row>
        <row r="59">
          <cell r="BC59" t="str">
            <v>Cocos (Keeling) Islands</v>
          </cell>
        </row>
        <row r="60">
          <cell r="BC60" t="str">
            <v>Colombia</v>
          </cell>
        </row>
        <row r="61">
          <cell r="BC61" t="str">
            <v>Comoros</v>
          </cell>
        </row>
        <row r="62">
          <cell r="BC62" t="str">
            <v>Congo</v>
          </cell>
        </row>
        <row r="63">
          <cell r="BC63" t="str">
            <v>Cook Islands</v>
          </cell>
        </row>
        <row r="64">
          <cell r="BC64" t="str">
            <v>Costa Rica</v>
          </cell>
        </row>
        <row r="65">
          <cell r="BC65" t="str">
            <v>Cote D'ivoire (Invery Coast)</v>
          </cell>
        </row>
        <row r="66">
          <cell r="BC66" t="str">
            <v>Croatia (Local name: Hrvatska)</v>
          </cell>
        </row>
        <row r="67">
          <cell r="BC67" t="str">
            <v>Cuba</v>
          </cell>
        </row>
        <row r="68">
          <cell r="BC68" t="str">
            <v>Cyprus</v>
          </cell>
        </row>
        <row r="69">
          <cell r="BC69" t="str">
            <v>Czech Republic</v>
          </cell>
        </row>
        <row r="70">
          <cell r="BC70" t="str">
            <v>Denmark</v>
          </cell>
        </row>
        <row r="71">
          <cell r="BC71" t="str">
            <v>Djibouti</v>
          </cell>
        </row>
        <row r="72">
          <cell r="BC72" t="str">
            <v>Dominica</v>
          </cell>
        </row>
        <row r="73">
          <cell r="BC73" t="str">
            <v>Dominican Republic</v>
          </cell>
        </row>
        <row r="74">
          <cell r="BC74" t="str">
            <v>East Timor</v>
          </cell>
        </row>
        <row r="75">
          <cell r="BC75" t="str">
            <v>Ecuador</v>
          </cell>
        </row>
        <row r="76">
          <cell r="BC76" t="str">
            <v>Egypt</v>
          </cell>
        </row>
        <row r="77">
          <cell r="BC77" t="str">
            <v>El Salvador</v>
          </cell>
        </row>
        <row r="78">
          <cell r="BC78" t="str">
            <v>Equatorial Guinea</v>
          </cell>
        </row>
        <row r="79">
          <cell r="BC79" t="str">
            <v>Eritrea</v>
          </cell>
        </row>
        <row r="80">
          <cell r="BC80" t="str">
            <v>Estonia</v>
          </cell>
        </row>
        <row r="81">
          <cell r="BC81" t="str">
            <v>Ethiopia</v>
          </cell>
        </row>
        <row r="82">
          <cell r="BC82" t="str">
            <v>Falkland Islands</v>
          </cell>
        </row>
        <row r="83">
          <cell r="BC83" t="str">
            <v>Faroe Islands</v>
          </cell>
        </row>
        <row r="84">
          <cell r="BC84" t="str">
            <v>Fiji</v>
          </cell>
        </row>
        <row r="85">
          <cell r="BC85" t="str">
            <v>Finland</v>
          </cell>
        </row>
        <row r="86">
          <cell r="BC86" t="str">
            <v>France</v>
          </cell>
        </row>
        <row r="87">
          <cell r="BC87" t="str">
            <v>France, Metropolitan</v>
          </cell>
        </row>
        <row r="88">
          <cell r="BC88" t="str">
            <v>French Guiana</v>
          </cell>
        </row>
        <row r="89">
          <cell r="BC89" t="str">
            <v>French Polynesia</v>
          </cell>
        </row>
        <row r="90">
          <cell r="BC90" t="str">
            <v>French Southern Territories</v>
          </cell>
        </row>
        <row r="91">
          <cell r="BC91" t="str">
            <v>Gabon</v>
          </cell>
        </row>
        <row r="92">
          <cell r="BC92" t="str">
            <v>Gambia</v>
          </cell>
        </row>
        <row r="93">
          <cell r="BC93" t="str">
            <v>Georgia</v>
          </cell>
        </row>
        <row r="94">
          <cell r="BC94" t="str">
            <v>Germany</v>
          </cell>
        </row>
        <row r="95">
          <cell r="BC95" t="str">
            <v>Ghana</v>
          </cell>
        </row>
        <row r="96">
          <cell r="BC96" t="str">
            <v>Gibraltar</v>
          </cell>
        </row>
        <row r="97">
          <cell r="BC97" t="str">
            <v>Greece</v>
          </cell>
        </row>
        <row r="98">
          <cell r="BC98" t="str">
            <v>Greenland</v>
          </cell>
        </row>
        <row r="99">
          <cell r="BC99" t="str">
            <v>Grenada</v>
          </cell>
        </row>
        <row r="100">
          <cell r="BC100" t="str">
            <v>Guadeloupe</v>
          </cell>
        </row>
        <row r="101">
          <cell r="BC101" t="str">
            <v>Guam</v>
          </cell>
        </row>
        <row r="102">
          <cell r="BC102" t="str">
            <v>Guatemala</v>
          </cell>
        </row>
        <row r="103">
          <cell r="BC103" t="str">
            <v>Guinea</v>
          </cell>
        </row>
        <row r="104">
          <cell r="BC104" t="str">
            <v>Guinea-bissau</v>
          </cell>
        </row>
        <row r="105">
          <cell r="BC105" t="str">
            <v>Guyana</v>
          </cell>
        </row>
        <row r="106">
          <cell r="BC106" t="str">
            <v>Haiti</v>
          </cell>
        </row>
        <row r="107">
          <cell r="BC107" t="str">
            <v>Heard And Mc Donald Islands</v>
          </cell>
        </row>
        <row r="108">
          <cell r="BC108" t="str">
            <v>Honduras</v>
          </cell>
        </row>
        <row r="109">
          <cell r="BC109" t="str">
            <v>Hong Kong</v>
          </cell>
        </row>
        <row r="110">
          <cell r="BC110" t="str">
            <v>Hungary</v>
          </cell>
        </row>
        <row r="111">
          <cell r="BC111" t="str">
            <v>Iceland</v>
          </cell>
        </row>
        <row r="112">
          <cell r="BC112" t="str">
            <v>India</v>
          </cell>
        </row>
        <row r="113">
          <cell r="BC113" t="str">
            <v>Indonesia</v>
          </cell>
        </row>
        <row r="114">
          <cell r="BC114" t="str">
            <v>Iran (Islamic Republic Of)</v>
          </cell>
        </row>
        <row r="115">
          <cell r="BC115" t="str">
            <v>Iraq</v>
          </cell>
        </row>
        <row r="116">
          <cell r="BC116" t="str">
            <v>Ireland</v>
          </cell>
        </row>
        <row r="117">
          <cell r="BC117" t="str">
            <v>Israel</v>
          </cell>
        </row>
        <row r="118">
          <cell r="BC118" t="str">
            <v>Italy</v>
          </cell>
        </row>
        <row r="119">
          <cell r="BC119" t="str">
            <v>Jamaica</v>
          </cell>
        </row>
        <row r="120">
          <cell r="BC120" t="str">
            <v>Japan</v>
          </cell>
        </row>
        <row r="121">
          <cell r="BC121" t="str">
            <v>Jordan</v>
          </cell>
        </row>
        <row r="122">
          <cell r="BC122" t="str">
            <v>Kazakhstan</v>
          </cell>
        </row>
        <row r="123">
          <cell r="BC123" t="str">
            <v>Kenya</v>
          </cell>
        </row>
        <row r="124">
          <cell r="BC124" t="str">
            <v>Kiribati</v>
          </cell>
        </row>
        <row r="125">
          <cell r="BC125" t="str">
            <v>Korea, Democratic People's Republic Of</v>
          </cell>
        </row>
        <row r="126">
          <cell r="BC126" t="str">
            <v>Korea, Republic Of</v>
          </cell>
        </row>
        <row r="127">
          <cell r="BC127" t="str">
            <v>Kuwait</v>
          </cell>
        </row>
        <row r="128">
          <cell r="BC128" t="str">
            <v>Kyrgyzstan</v>
          </cell>
        </row>
        <row r="129">
          <cell r="BC129" t="str">
            <v>Lao People's Democratic Republic</v>
          </cell>
        </row>
        <row r="130">
          <cell r="BC130" t="str">
            <v>Latvia</v>
          </cell>
        </row>
        <row r="131">
          <cell r="BC131" t="str">
            <v>Lebanon</v>
          </cell>
        </row>
        <row r="132">
          <cell r="BC132" t="str">
            <v>Lesotho</v>
          </cell>
        </row>
        <row r="133">
          <cell r="BC133" t="str">
            <v>Liberia</v>
          </cell>
        </row>
        <row r="134">
          <cell r="BC134" t="str">
            <v>Libyan Arab Jamahiriya</v>
          </cell>
        </row>
        <row r="135">
          <cell r="BC135" t="str">
            <v>Liechtenstein</v>
          </cell>
        </row>
        <row r="136">
          <cell r="BC136" t="str">
            <v>Lithuania</v>
          </cell>
        </row>
        <row r="137">
          <cell r="BC137" t="str">
            <v>Luxembourg</v>
          </cell>
        </row>
        <row r="138">
          <cell r="BC138" t="str">
            <v>Macau</v>
          </cell>
        </row>
        <row r="139">
          <cell r="BC139" t="str">
            <v>Macedonia, The Former Yugoslav Republic Of</v>
          </cell>
        </row>
        <row r="140">
          <cell r="BC140" t="str">
            <v>Madagascar</v>
          </cell>
        </row>
        <row r="141">
          <cell r="BC141" t="str">
            <v>Malawi</v>
          </cell>
        </row>
        <row r="142">
          <cell r="BC142" t="str">
            <v>Malaysia</v>
          </cell>
        </row>
        <row r="143">
          <cell r="BC143" t="str">
            <v>Maldives</v>
          </cell>
        </row>
        <row r="144">
          <cell r="BC144" t="str">
            <v>Mali</v>
          </cell>
        </row>
        <row r="145">
          <cell r="BC145" t="str">
            <v>Malta</v>
          </cell>
        </row>
        <row r="146">
          <cell r="BC146" t="str">
            <v>Marshall Islands</v>
          </cell>
        </row>
        <row r="147">
          <cell r="BC147" t="str">
            <v>Martinique</v>
          </cell>
        </row>
        <row r="148">
          <cell r="BC148" t="str">
            <v>Mauritania</v>
          </cell>
        </row>
        <row r="149">
          <cell r="BC149" t="str">
            <v>Mauritius</v>
          </cell>
        </row>
        <row r="150">
          <cell r="BC150" t="str">
            <v>Mayotte</v>
          </cell>
        </row>
        <row r="151">
          <cell r="BC151" t="str">
            <v>Mexico</v>
          </cell>
        </row>
        <row r="152">
          <cell r="BC152" t="str">
            <v>Micronesia, Federated States Of</v>
          </cell>
        </row>
        <row r="153">
          <cell r="BC153" t="str">
            <v>Moldova, Republic Of</v>
          </cell>
        </row>
        <row r="154">
          <cell r="BC154" t="str">
            <v>Monaco</v>
          </cell>
        </row>
        <row r="155">
          <cell r="BC155" t="str">
            <v>Mongolia</v>
          </cell>
        </row>
        <row r="156">
          <cell r="BC156" t="str">
            <v>Montenegro</v>
          </cell>
        </row>
        <row r="157">
          <cell r="BC157" t="str">
            <v>Montserrat</v>
          </cell>
        </row>
        <row r="158">
          <cell r="BC158" t="str">
            <v>Morocco</v>
          </cell>
        </row>
        <row r="159">
          <cell r="BC159" t="str">
            <v>Mozambique</v>
          </cell>
        </row>
        <row r="160">
          <cell r="BC160" t="str">
            <v>Myanmar (Burma)</v>
          </cell>
        </row>
        <row r="161">
          <cell r="BC161" t="str">
            <v>Namibia</v>
          </cell>
        </row>
        <row r="162">
          <cell r="BC162" t="str">
            <v>Nauru</v>
          </cell>
        </row>
        <row r="163">
          <cell r="BC163" t="str">
            <v>Nepal</v>
          </cell>
        </row>
        <row r="164">
          <cell r="BC164" t="str">
            <v>Netherlands</v>
          </cell>
        </row>
        <row r="165">
          <cell r="BC165" t="str">
            <v>Netherlands Antilles</v>
          </cell>
        </row>
        <row r="166">
          <cell r="BC166" t="str">
            <v>New Caledonia</v>
          </cell>
        </row>
        <row r="167">
          <cell r="BC167" t="str">
            <v>New Zealand</v>
          </cell>
        </row>
        <row r="168">
          <cell r="BC168" t="str">
            <v>Nicaragua</v>
          </cell>
        </row>
        <row r="169">
          <cell r="BC169" t="str">
            <v>Niger</v>
          </cell>
        </row>
        <row r="170">
          <cell r="BC170" t="str">
            <v>Nigeria</v>
          </cell>
        </row>
        <row r="171">
          <cell r="BC171" t="str">
            <v>Niue</v>
          </cell>
        </row>
        <row r="172">
          <cell r="BC172" t="str">
            <v>Norfolk Island</v>
          </cell>
        </row>
        <row r="173">
          <cell r="BC173" t="str">
            <v>Northern Mariana Islands</v>
          </cell>
        </row>
        <row r="174">
          <cell r="BC174" t="str">
            <v>Norway</v>
          </cell>
        </row>
        <row r="175">
          <cell r="BC175" t="str">
            <v>Oman</v>
          </cell>
        </row>
        <row r="176">
          <cell r="BC176" t="str">
            <v>Pakistan</v>
          </cell>
        </row>
        <row r="177">
          <cell r="BC177" t="str">
            <v>Palau</v>
          </cell>
        </row>
        <row r="178">
          <cell r="BC178" t="str">
            <v>Panama</v>
          </cell>
        </row>
        <row r="179">
          <cell r="BC179" t="str">
            <v>Papua New Guinea</v>
          </cell>
        </row>
        <row r="180">
          <cell r="BC180" t="str">
            <v>Paraguay</v>
          </cell>
        </row>
        <row r="181">
          <cell r="BC181" t="str">
            <v>Peru</v>
          </cell>
        </row>
        <row r="182">
          <cell r="BC182" t="str">
            <v>Philippines</v>
          </cell>
        </row>
        <row r="183">
          <cell r="BC183" t="str">
            <v>Pitcairn</v>
          </cell>
        </row>
        <row r="184">
          <cell r="BC184" t="str">
            <v>Poland</v>
          </cell>
        </row>
        <row r="185">
          <cell r="BC185" t="str">
            <v>Portugal</v>
          </cell>
        </row>
        <row r="186">
          <cell r="BC186" t="str">
            <v>Puerto Rico</v>
          </cell>
        </row>
        <row r="187">
          <cell r="BC187" t="str">
            <v>Qatar</v>
          </cell>
        </row>
        <row r="188">
          <cell r="BC188" t="str">
            <v>Reunion</v>
          </cell>
        </row>
        <row r="189">
          <cell r="BC189" t="str">
            <v>Romania</v>
          </cell>
        </row>
        <row r="190">
          <cell r="BC190" t="str">
            <v>Russian Federation</v>
          </cell>
        </row>
        <row r="191">
          <cell r="BC191" t="str">
            <v>Rwanda</v>
          </cell>
        </row>
        <row r="192">
          <cell r="BC192" t="str">
            <v>Saint Kitts And Nevis</v>
          </cell>
        </row>
        <row r="193">
          <cell r="BC193" t="str">
            <v>Saint Lucia</v>
          </cell>
        </row>
        <row r="194">
          <cell r="BC194" t="str">
            <v>Saint Vincent And The Grenadines</v>
          </cell>
        </row>
        <row r="195">
          <cell r="BC195" t="str">
            <v>Samoa</v>
          </cell>
        </row>
        <row r="196">
          <cell r="BC196" t="str">
            <v>San Marino</v>
          </cell>
        </row>
        <row r="197">
          <cell r="BC197" t="str">
            <v>Sao Tome And Principe</v>
          </cell>
        </row>
        <row r="198">
          <cell r="BC198" t="str">
            <v>Saudi Arabia</v>
          </cell>
        </row>
        <row r="199">
          <cell r="BC199" t="str">
            <v>Senegal</v>
          </cell>
        </row>
        <row r="200">
          <cell r="BC200" t="str">
            <v>Serbia</v>
          </cell>
        </row>
        <row r="201">
          <cell r="BC201" t="str">
            <v>Seychelles</v>
          </cell>
        </row>
        <row r="202">
          <cell r="BC202" t="str">
            <v>Sierra Leone</v>
          </cell>
        </row>
        <row r="203">
          <cell r="BC203" t="str">
            <v>Singapore</v>
          </cell>
        </row>
        <row r="204">
          <cell r="BC204" t="str">
            <v>Slovakia (Slovak Republic)</v>
          </cell>
        </row>
        <row r="205">
          <cell r="BC205" t="str">
            <v>Slovenia</v>
          </cell>
        </row>
        <row r="206">
          <cell r="BC206" t="str">
            <v>Solomon Islands</v>
          </cell>
        </row>
        <row r="207">
          <cell r="BC207" t="str">
            <v>Somalia</v>
          </cell>
        </row>
        <row r="208">
          <cell r="BC208" t="str">
            <v>South Africa</v>
          </cell>
        </row>
        <row r="209">
          <cell r="BC209" t="str">
            <v>South Georgia And The South Sandwich Islands</v>
          </cell>
        </row>
        <row r="210">
          <cell r="BC210" t="str">
            <v>Spain</v>
          </cell>
        </row>
        <row r="211">
          <cell r="BC211" t="str">
            <v>Sri Lanka</v>
          </cell>
        </row>
        <row r="212">
          <cell r="BC212" t="str">
            <v>St. Helena</v>
          </cell>
        </row>
        <row r="213">
          <cell r="BC213" t="str">
            <v>St. Pierre And Miquelon</v>
          </cell>
        </row>
        <row r="214">
          <cell r="BC214" t="str">
            <v>Sudan</v>
          </cell>
        </row>
        <row r="215">
          <cell r="BC215" t="str">
            <v>Suriname</v>
          </cell>
        </row>
        <row r="216">
          <cell r="BC216" t="str">
            <v>Svalbard And Jan Mayen Islands</v>
          </cell>
        </row>
        <row r="217">
          <cell r="BC217" t="str">
            <v>Swaziland</v>
          </cell>
        </row>
        <row r="218">
          <cell r="BC218" t="str">
            <v>Sweden</v>
          </cell>
        </row>
        <row r="219">
          <cell r="BC219" t="str">
            <v>Switzerland</v>
          </cell>
        </row>
        <row r="220">
          <cell r="BC220" t="str">
            <v>Syrian Arab Republic</v>
          </cell>
        </row>
        <row r="221">
          <cell r="BC221" t="str">
            <v>Taiwan</v>
          </cell>
        </row>
        <row r="222">
          <cell r="BC222" t="str">
            <v>Tajikistan</v>
          </cell>
        </row>
        <row r="223">
          <cell r="BC223" t="str">
            <v>Tanzania, United Republic Of</v>
          </cell>
        </row>
        <row r="224">
          <cell r="BC224" t="str">
            <v>Thailand</v>
          </cell>
        </row>
        <row r="225">
          <cell r="BC225" t="str">
            <v>Togo</v>
          </cell>
        </row>
        <row r="226">
          <cell r="BC226" t="str">
            <v>Tokelau</v>
          </cell>
        </row>
        <row r="227">
          <cell r="BC227" t="str">
            <v>Tonga</v>
          </cell>
        </row>
        <row r="228">
          <cell r="BC228" t="str">
            <v>Trinidad And Tobago</v>
          </cell>
        </row>
        <row r="229">
          <cell r="BC229" t="str">
            <v>Tunisia</v>
          </cell>
        </row>
        <row r="230">
          <cell r="BC230" t="str">
            <v>Turkey</v>
          </cell>
        </row>
        <row r="231">
          <cell r="BC231" t="str">
            <v>Turkmenistan</v>
          </cell>
        </row>
        <row r="232">
          <cell r="BC232" t="str">
            <v>Turks And Caicos Islands</v>
          </cell>
        </row>
        <row r="233">
          <cell r="BC233" t="str">
            <v>Tuvalu</v>
          </cell>
        </row>
        <row r="234">
          <cell r="BC234" t="str">
            <v>Uganda</v>
          </cell>
        </row>
        <row r="235">
          <cell r="BC235" t="str">
            <v>Ukraine</v>
          </cell>
        </row>
        <row r="236">
          <cell r="BC236" t="str">
            <v>United Arab Emirates</v>
          </cell>
        </row>
        <row r="237">
          <cell r="BC237" t="str">
            <v>United Kingdom</v>
          </cell>
        </row>
        <row r="238">
          <cell r="BC238" t="str">
            <v>United States</v>
          </cell>
        </row>
        <row r="239">
          <cell r="BC239" t="str">
            <v>United States Minor Outlying Islands</v>
          </cell>
        </row>
        <row r="240">
          <cell r="BC240" t="str">
            <v>Uruguay</v>
          </cell>
        </row>
        <row r="241">
          <cell r="BC241" t="str">
            <v>Uzbekistan</v>
          </cell>
        </row>
        <row r="242">
          <cell r="BC242" t="str">
            <v>Vanuatu</v>
          </cell>
        </row>
        <row r="243">
          <cell r="BC243" t="str">
            <v>Vatican City State (Holy See)</v>
          </cell>
        </row>
        <row r="244">
          <cell r="BC244" t="str">
            <v>Venezuela</v>
          </cell>
        </row>
        <row r="245">
          <cell r="BC245" t="str">
            <v>Vietnam</v>
          </cell>
        </row>
        <row r="246">
          <cell r="BC246" t="str">
            <v>Virgin Islands (British)</v>
          </cell>
        </row>
        <row r="247">
          <cell r="BC247" t="str">
            <v>Virgin Islands (U.s.)</v>
          </cell>
        </row>
        <row r="248">
          <cell r="BC248" t="str">
            <v>Wallis And Futuna Islands</v>
          </cell>
        </row>
        <row r="249">
          <cell r="BC249" t="str">
            <v>Western Sahara</v>
          </cell>
        </row>
        <row r="250">
          <cell r="BC250" t="str">
            <v>Yemen</v>
          </cell>
        </row>
        <row r="251">
          <cell r="BC251" t="str">
            <v>Yugoslavia</v>
          </cell>
        </row>
        <row r="252">
          <cell r="BC252" t="str">
            <v>Zaire</v>
          </cell>
        </row>
        <row r="253">
          <cell r="BC253" t="str">
            <v>Zambia</v>
          </cell>
        </row>
        <row r="254">
          <cell r="BC254" t="str">
            <v>Zimbabwe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v>
          </cell>
          <cell r="D2" t="str">
            <v>---</v>
          </cell>
        </row>
        <row r="3">
          <cell r="D3" t="str">
            <v>Yes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9">
          <cell r="I29">
            <v>2</v>
          </cell>
        </row>
      </sheetData>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DBA77D-E4D2-4CEF-A623-F48AFED9013D}" name="List1678" displayName="List1678" ref="BE2:BF6" totalsRowShown="0" headerRowDxfId="243" dataDxfId="242">
  <autoFilter ref="BE2:BF6" xr:uid="{00000000-0009-0000-0100-000001000000}"/>
  <tableColumns count="2">
    <tableColumn id="1" xr3:uid="{CDBEFD16-C33D-44B9-941D-BBDB84CBE0A1}" name="Option" dataDxfId="241"/>
    <tableColumn id="2" xr3:uid="{EE32672F-4EBE-4031-9FF1-D465EE94FED2}" name="Score" dataDxfId="2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608C5F-C387-4F78-8999-8251DB0B8FD7}" name="List16782" displayName="List16782" ref="BE2:BF6" totalsRowShown="0" headerRowDxfId="163" dataDxfId="162">
  <autoFilter ref="BE2:BF6" xr:uid="{00000000-0009-0000-0100-000001000000}"/>
  <tableColumns count="2">
    <tableColumn id="1" xr3:uid="{AA4F78DE-5594-4357-9E27-C233FC86C2CA}" name="Option" dataDxfId="161"/>
    <tableColumn id="2" xr3:uid="{E85565F7-FC81-4C08-94D8-E3DEF6DFACE0}" name="Score" dataDxfId="16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B482A5-22C1-4D38-8AA0-9B26D2C58141}" name="List167823" displayName="List167823" ref="BE2:BF6" totalsRowShown="0" headerRowDxfId="123" dataDxfId="122">
  <autoFilter ref="BE2:BF6" xr:uid="{00000000-0009-0000-0100-000001000000}"/>
  <tableColumns count="2">
    <tableColumn id="1" xr3:uid="{4A34AC97-4AC6-47D7-8285-9401D18A386C}" name="Option" dataDxfId="121"/>
    <tableColumn id="2" xr3:uid="{330E83D9-F411-4C75-9E02-2AE22BFEC00B}" name="Score" dataDxfId="12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769D17-7AC7-4F4E-BDCF-58FDA7B792D1}" name="List1678234" displayName="List1678234" ref="BE2:BF6" totalsRowShown="0" headerRowDxfId="83" dataDxfId="82">
  <autoFilter ref="BE2:BF6" xr:uid="{00000000-0009-0000-0100-000001000000}"/>
  <tableColumns count="2">
    <tableColumn id="1" xr3:uid="{BE54147B-068D-44E8-B0D8-9F934F9A6455}" name="Option" dataDxfId="81"/>
    <tableColumn id="2" xr3:uid="{624B0B2F-AB50-4E61-B744-B8B1C1D49066}" name="Score" dataDxfId="8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9AFC49-F2CC-4D2E-B43C-3248F57C7674}" name="List16782345" displayName="List16782345" ref="BE2:BF6" totalsRowShown="0" headerRowDxfId="43" dataDxfId="42">
  <autoFilter ref="BE2:BF6" xr:uid="{00000000-0009-0000-0100-000001000000}"/>
  <tableColumns count="2">
    <tableColumn id="1" xr3:uid="{FB000EF6-F799-4ED2-9600-9D1C0254B2A1}" name="Option" dataDxfId="41"/>
    <tableColumn id="2" xr3:uid="{21B2657B-050C-4E6A-86B2-31A155C8FBD2}" name="Score" dataDxfId="4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AD2569-9CF8-40DF-AF91-FCA18838FE48}" name="List167823456" displayName="List167823456" ref="BE2:BF6" totalsRowShown="0" headerRowDxfId="3" dataDxfId="2">
  <autoFilter ref="BE2:BF6" xr:uid="{00000000-0009-0000-0100-000001000000}"/>
  <tableColumns count="2">
    <tableColumn id="1" xr3:uid="{1D29EC26-DF64-49E1-AB5C-90CA35765D6A}" name="Option" dataDxfId="1"/>
    <tableColumn id="2" xr3:uid="{1D2A0D0E-D9EA-49D1-AA8C-0E6B75ADEDB7}" name="Score"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4640889-8C6C-4A2B-9911-7DDFDA18D192}" name="List1678345679" displayName="List1678345679" ref="BE2:BF6" totalsRowShown="0" headerRowDxfId="203" dataDxfId="202">
  <autoFilter ref="BE2:BF6" xr:uid="{00000000-0009-0000-0100-000001000000}"/>
  <tableColumns count="2">
    <tableColumn id="1" xr3:uid="{F5516320-ACA1-4083-826C-A6769B080B77}" name="Option" dataDxfId="201"/>
    <tableColumn id="2" xr3:uid="{DC8000BE-11DE-4874-96F9-264EBF1F6A60}" name="Score" dataDxfId="20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fisheries@msc.org" TargetMode="External"/><Relationship Id="rId1" Type="http://schemas.openxmlformats.org/officeDocument/2006/relationships/hyperlink" Target="https://support.office.com/en-us/article/set-or-clear-a-print-area-on-a-worksheet-27048af8-a321-416d-ba1b-e99ae2182a7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6DFE-7F42-4C5D-A774-DB04935E465D}">
  <dimension ref="A1:XEV62"/>
  <sheetViews>
    <sheetView showGridLines="0" topLeftCell="A10" zoomScale="90" zoomScaleNormal="90" zoomScaleSheetLayoutView="55" zoomScalePageLayoutView="55" workbookViewId="0">
      <selection activeCell="E40" sqref="E40"/>
    </sheetView>
  </sheetViews>
  <sheetFormatPr defaultColWidth="0" defaultRowHeight="0" customHeight="1" zeroHeight="1" x14ac:dyDescent="0.35"/>
  <cols>
    <col min="1" max="1" width="2.7265625" style="185" customWidth="1"/>
    <col min="2" max="2" width="10.7265625" style="185" customWidth="1"/>
    <col min="3" max="3" width="12.26953125" style="185" customWidth="1"/>
    <col min="4" max="4" width="10.26953125" style="185" customWidth="1"/>
    <col min="5" max="10" width="8.7265625" style="185" customWidth="1"/>
    <col min="11" max="11" width="4.7265625" style="185" customWidth="1"/>
    <col min="12" max="12" width="18.7265625" style="185" customWidth="1"/>
    <col min="13" max="13" width="19" style="185" customWidth="1"/>
    <col min="14" max="14" width="20.54296875" style="185" customWidth="1"/>
    <col min="15" max="15" width="4.81640625" style="184" customWidth="1"/>
    <col min="16" max="16" width="1.81640625" style="185" hidden="1" customWidth="1"/>
    <col min="17" max="17" width="1.54296875" style="185" hidden="1" customWidth="1"/>
    <col min="18" max="18" width="3.26953125" style="185" hidden="1" customWidth="1"/>
    <col min="19" max="16376" width="8.7265625" style="185" hidden="1"/>
    <col min="16377" max="16384" width="13.7265625" style="185" hidden="1"/>
  </cols>
  <sheetData>
    <row r="1" spans="2:15" ht="15" customHeight="1" x14ac:dyDescent="0.35">
      <c r="O1" s="186"/>
    </row>
    <row r="2" spans="2:15" ht="15" customHeight="1" thickBot="1" x14ac:dyDescent="0.4">
      <c r="B2" s="252" t="s">
        <v>0</v>
      </c>
      <c r="C2" s="253"/>
      <c r="D2" s="253"/>
      <c r="E2" s="253"/>
      <c r="F2" s="253"/>
      <c r="G2" s="253"/>
      <c r="H2" s="253"/>
      <c r="I2" s="253"/>
      <c r="J2" s="254"/>
      <c r="K2" s="187"/>
      <c r="L2" s="188"/>
      <c r="M2" s="188"/>
      <c r="N2" s="188"/>
    </row>
    <row r="3" spans="2:15" ht="15" customHeight="1" x14ac:dyDescent="0.35">
      <c r="B3" s="255"/>
      <c r="C3" s="256"/>
      <c r="D3" s="256"/>
      <c r="E3" s="256"/>
      <c r="F3" s="256"/>
      <c r="G3" s="256"/>
      <c r="H3" s="256"/>
      <c r="I3" s="256"/>
      <c r="J3" s="257"/>
      <c r="K3" s="187"/>
      <c r="L3" s="287" t="s">
        <v>1</v>
      </c>
      <c r="M3" s="288"/>
      <c r="N3" s="181"/>
    </row>
    <row r="4" spans="2:15" ht="15" customHeight="1" x14ac:dyDescent="0.35">
      <c r="B4" s="258" t="s">
        <v>240</v>
      </c>
      <c r="C4" s="259"/>
      <c r="D4" s="259"/>
      <c r="E4" s="259"/>
      <c r="F4" s="259"/>
      <c r="G4" s="259"/>
      <c r="H4" s="259"/>
      <c r="I4" s="259"/>
      <c r="J4" s="260"/>
      <c r="K4" s="211"/>
      <c r="L4" s="289" t="s">
        <v>2</v>
      </c>
      <c r="M4" s="290"/>
      <c r="N4" s="182"/>
    </row>
    <row r="5" spans="2:15" ht="18" customHeight="1" x14ac:dyDescent="0.35">
      <c r="B5" s="261"/>
      <c r="C5" s="262"/>
      <c r="D5" s="262"/>
      <c r="E5" s="262"/>
      <c r="F5" s="262"/>
      <c r="G5" s="262"/>
      <c r="H5" s="262"/>
      <c r="I5" s="262"/>
      <c r="J5" s="263"/>
      <c r="K5" s="211"/>
      <c r="L5" s="289" t="s">
        <v>3</v>
      </c>
      <c r="M5" s="290"/>
      <c r="N5" s="182"/>
    </row>
    <row r="6" spans="2:15" ht="18" customHeight="1" x14ac:dyDescent="0.35">
      <c r="B6" s="261"/>
      <c r="C6" s="262"/>
      <c r="D6" s="262"/>
      <c r="E6" s="262"/>
      <c r="F6" s="262"/>
      <c r="G6" s="262"/>
      <c r="H6" s="262"/>
      <c r="I6" s="262"/>
      <c r="J6" s="263"/>
      <c r="K6" s="211"/>
      <c r="L6" s="289" t="s">
        <v>4</v>
      </c>
      <c r="M6" s="290"/>
      <c r="N6" s="182"/>
    </row>
    <row r="7" spans="2:15" ht="18" customHeight="1" x14ac:dyDescent="0.35">
      <c r="B7" s="261"/>
      <c r="C7" s="262"/>
      <c r="D7" s="262"/>
      <c r="E7" s="262"/>
      <c r="F7" s="262"/>
      <c r="G7" s="262"/>
      <c r="H7" s="262"/>
      <c r="I7" s="262"/>
      <c r="J7" s="263"/>
      <c r="K7" s="211"/>
      <c r="L7" s="289" t="s">
        <v>5</v>
      </c>
      <c r="M7" s="290"/>
      <c r="N7" s="182"/>
    </row>
    <row r="8" spans="2:15" ht="16.5" thickBot="1" x14ac:dyDescent="0.4">
      <c r="B8" s="264"/>
      <c r="C8" s="265"/>
      <c r="D8" s="265"/>
      <c r="E8" s="265"/>
      <c r="F8" s="265"/>
      <c r="G8" s="265"/>
      <c r="H8" s="265"/>
      <c r="I8" s="265"/>
      <c r="J8" s="266"/>
      <c r="K8" s="211"/>
      <c r="L8" s="291" t="s">
        <v>6</v>
      </c>
      <c r="M8" s="292"/>
      <c r="N8" s="183"/>
    </row>
    <row r="9" spans="2:15" ht="14.5" x14ac:dyDescent="0.35">
      <c r="B9" s="267"/>
      <c r="C9" s="268"/>
      <c r="D9" s="268"/>
      <c r="E9" s="268"/>
      <c r="F9" s="268"/>
      <c r="G9" s="268"/>
      <c r="H9" s="268"/>
      <c r="I9" s="268"/>
      <c r="J9" s="269"/>
      <c r="K9" s="211"/>
      <c r="L9" s="184"/>
      <c r="M9" s="211"/>
      <c r="N9" s="211"/>
    </row>
    <row r="10" spans="2:15" ht="17.5" customHeight="1" x14ac:dyDescent="0.35">
      <c r="B10" s="270"/>
      <c r="C10" s="271"/>
      <c r="D10" s="271"/>
      <c r="E10" s="271"/>
      <c r="F10" s="271"/>
      <c r="G10" s="271"/>
      <c r="H10" s="271"/>
      <c r="I10" s="271"/>
      <c r="J10" s="272"/>
      <c r="K10" s="211"/>
      <c r="L10" s="285" t="s">
        <v>7</v>
      </c>
      <c r="M10" s="286"/>
      <c r="N10" s="155"/>
    </row>
    <row r="11" spans="2:15" ht="17.5" customHeight="1" x14ac:dyDescent="0.35">
      <c r="B11" s="270"/>
      <c r="C11" s="271"/>
      <c r="D11" s="271"/>
      <c r="E11" s="271"/>
      <c r="F11" s="271"/>
      <c r="G11" s="271"/>
      <c r="H11" s="271"/>
      <c r="I11" s="271"/>
      <c r="J11" s="272"/>
      <c r="K11" s="211"/>
      <c r="L11" s="215" t="s">
        <v>8</v>
      </c>
      <c r="M11" s="215" t="s">
        <v>9</v>
      </c>
      <c r="N11" s="153" t="s">
        <v>10</v>
      </c>
    </row>
    <row r="12" spans="2:15" ht="18.5" x14ac:dyDescent="0.35">
      <c r="B12" s="270"/>
      <c r="C12" s="271"/>
      <c r="D12" s="271"/>
      <c r="E12" s="271"/>
      <c r="F12" s="271"/>
      <c r="G12" s="271"/>
      <c r="H12" s="271"/>
      <c r="I12" s="271"/>
      <c r="J12" s="272"/>
      <c r="K12" s="211"/>
      <c r="L12" s="216"/>
      <c r="M12" s="217"/>
      <c r="N12" s="154"/>
    </row>
    <row r="13" spans="2:15" ht="14.5" x14ac:dyDescent="0.35">
      <c r="B13" s="270"/>
      <c r="C13" s="271"/>
      <c r="D13" s="271"/>
      <c r="E13" s="271"/>
      <c r="F13" s="271"/>
      <c r="G13" s="271"/>
      <c r="H13" s="271"/>
      <c r="I13" s="271"/>
      <c r="J13" s="272"/>
      <c r="K13" s="211"/>
      <c r="L13" s="184"/>
      <c r="M13" s="184"/>
      <c r="N13" s="184"/>
    </row>
    <row r="14" spans="2:15" ht="18.5" x14ac:dyDescent="0.35">
      <c r="B14" s="270"/>
      <c r="C14" s="271"/>
      <c r="D14" s="271"/>
      <c r="E14" s="271"/>
      <c r="F14" s="271"/>
      <c r="G14" s="271"/>
      <c r="H14" s="271"/>
      <c r="I14" s="271"/>
      <c r="J14" s="272"/>
      <c r="K14" s="211"/>
      <c r="L14" s="285" t="s">
        <v>11</v>
      </c>
      <c r="M14" s="286"/>
      <c r="N14" s="155"/>
    </row>
    <row r="15" spans="2:15" ht="18.399999999999999" customHeight="1" x14ac:dyDescent="0.35">
      <c r="B15" s="270"/>
      <c r="C15" s="271"/>
      <c r="D15" s="271"/>
      <c r="E15" s="271"/>
      <c r="F15" s="271"/>
      <c r="G15" s="271"/>
      <c r="H15" s="271"/>
      <c r="I15" s="271"/>
      <c r="J15" s="272"/>
      <c r="K15" s="211"/>
      <c r="L15" s="215" t="s">
        <v>8</v>
      </c>
      <c r="M15" s="215" t="s">
        <v>9</v>
      </c>
      <c r="N15" s="153" t="s">
        <v>10</v>
      </c>
    </row>
    <row r="16" spans="2:15" ht="18.5" x14ac:dyDescent="0.35">
      <c r="B16" s="270"/>
      <c r="C16" s="271"/>
      <c r="D16" s="271"/>
      <c r="E16" s="271"/>
      <c r="F16" s="271"/>
      <c r="G16" s="271"/>
      <c r="H16" s="271"/>
      <c r="I16" s="271"/>
      <c r="J16" s="272"/>
      <c r="K16" s="211"/>
      <c r="L16" s="216"/>
      <c r="M16" s="217"/>
      <c r="N16" s="154"/>
    </row>
    <row r="17" spans="2:14" ht="14.5" x14ac:dyDescent="0.35">
      <c r="B17" s="270"/>
      <c r="C17" s="271"/>
      <c r="D17" s="271"/>
      <c r="E17" s="271"/>
      <c r="F17" s="271"/>
      <c r="G17" s="271"/>
      <c r="H17" s="271"/>
      <c r="I17" s="271"/>
      <c r="J17" s="272"/>
      <c r="K17" s="211"/>
      <c r="L17" s="184"/>
      <c r="M17" s="184"/>
      <c r="N17" s="184"/>
    </row>
    <row r="18" spans="2:14" ht="18.5" x14ac:dyDescent="0.35">
      <c r="B18" s="270"/>
      <c r="C18" s="271"/>
      <c r="D18" s="271"/>
      <c r="E18" s="271"/>
      <c r="F18" s="271"/>
      <c r="G18" s="271"/>
      <c r="H18" s="271"/>
      <c r="I18" s="271"/>
      <c r="J18" s="272"/>
      <c r="K18" s="211"/>
      <c r="L18" s="285" t="s">
        <v>12</v>
      </c>
      <c r="M18" s="286"/>
      <c r="N18" s="155"/>
    </row>
    <row r="19" spans="2:14" ht="18.5" x14ac:dyDescent="0.35">
      <c r="B19" s="270"/>
      <c r="C19" s="271"/>
      <c r="D19" s="271"/>
      <c r="E19" s="271"/>
      <c r="F19" s="271"/>
      <c r="G19" s="271"/>
      <c r="H19" s="271"/>
      <c r="I19" s="271"/>
      <c r="J19" s="272"/>
      <c r="K19" s="211"/>
      <c r="L19" s="215" t="s">
        <v>8</v>
      </c>
      <c r="M19" s="215" t="s">
        <v>9</v>
      </c>
      <c r="N19" s="153" t="s">
        <v>10</v>
      </c>
    </row>
    <row r="20" spans="2:14" ht="18.5" x14ac:dyDescent="0.35">
      <c r="B20" s="270"/>
      <c r="C20" s="271"/>
      <c r="D20" s="271"/>
      <c r="E20" s="271"/>
      <c r="F20" s="271"/>
      <c r="G20" s="271"/>
      <c r="H20" s="271"/>
      <c r="I20" s="271"/>
      <c r="J20" s="272"/>
      <c r="K20" s="211"/>
      <c r="L20" s="216"/>
      <c r="M20" s="217"/>
      <c r="N20" s="154"/>
    </row>
    <row r="21" spans="2:14" ht="14.5" x14ac:dyDescent="0.35">
      <c r="B21" s="270"/>
      <c r="C21" s="271"/>
      <c r="D21" s="271"/>
      <c r="E21" s="271"/>
      <c r="F21" s="271"/>
      <c r="G21" s="271"/>
      <c r="H21" s="271"/>
      <c r="I21" s="271"/>
      <c r="J21" s="272"/>
      <c r="K21" s="211"/>
      <c r="L21" s="184"/>
      <c r="M21" s="184"/>
      <c r="N21" s="184"/>
    </row>
    <row r="22" spans="2:14" ht="14.5" x14ac:dyDescent="0.35">
      <c r="B22" s="273"/>
      <c r="C22" s="274"/>
      <c r="D22" s="274"/>
      <c r="E22" s="274"/>
      <c r="F22" s="274"/>
      <c r="G22" s="274"/>
      <c r="H22" s="274"/>
      <c r="I22" s="274"/>
      <c r="J22" s="275"/>
      <c r="K22" s="211"/>
      <c r="L22" s="211"/>
      <c r="M22" s="211"/>
      <c r="N22" s="211"/>
    </row>
    <row r="23" spans="2:14" ht="18" customHeight="1" x14ac:dyDescent="0.35">
      <c r="B23" s="189" t="s">
        <v>13</v>
      </c>
      <c r="C23" s="190"/>
      <c r="D23" s="190"/>
      <c r="E23" s="190"/>
      <c r="F23" s="190"/>
      <c r="G23" s="190"/>
      <c r="H23" s="190"/>
      <c r="I23" s="190"/>
      <c r="J23" s="191"/>
      <c r="K23" s="192"/>
      <c r="L23" s="293" t="s">
        <v>232</v>
      </c>
      <c r="M23" s="294"/>
      <c r="N23" s="155"/>
    </row>
    <row r="24" spans="2:14" ht="18.5" x14ac:dyDescent="0.35">
      <c r="B24" s="276" t="s">
        <v>14</v>
      </c>
      <c r="C24" s="277"/>
      <c r="D24" s="277"/>
      <c r="E24" s="277"/>
      <c r="F24" s="277"/>
      <c r="G24" s="277"/>
      <c r="H24" s="277"/>
      <c r="I24" s="277"/>
      <c r="J24" s="278"/>
      <c r="K24" s="212"/>
      <c r="L24" s="218" t="s">
        <v>8</v>
      </c>
      <c r="M24" s="218" t="s">
        <v>9</v>
      </c>
      <c r="N24" s="153" t="s">
        <v>10</v>
      </c>
    </row>
    <row r="25" spans="2:14" ht="18.5" x14ac:dyDescent="0.35">
      <c r="B25" s="279" t="s">
        <v>237</v>
      </c>
      <c r="C25" s="280"/>
      <c r="D25" s="280"/>
      <c r="E25" s="280"/>
      <c r="F25" s="280"/>
      <c r="G25" s="280"/>
      <c r="H25" s="280"/>
      <c r="I25" s="280"/>
      <c r="J25" s="281"/>
      <c r="K25" s="213"/>
      <c r="L25" s="219"/>
      <c r="M25" s="220"/>
      <c r="N25" s="154"/>
    </row>
    <row r="26" spans="2:14" ht="14.5" x14ac:dyDescent="0.35">
      <c r="B26" s="282" t="s">
        <v>238</v>
      </c>
      <c r="C26" s="283"/>
      <c r="D26" s="283"/>
      <c r="E26" s="283"/>
      <c r="F26" s="283"/>
      <c r="G26" s="283"/>
      <c r="H26" s="283"/>
      <c r="I26" s="283"/>
      <c r="J26" s="284"/>
      <c r="K26" s="193"/>
      <c r="L26" s="193"/>
      <c r="M26" s="193"/>
      <c r="N26" s="193"/>
    </row>
    <row r="27" spans="2:14" ht="14.5" x14ac:dyDescent="0.35">
      <c r="B27" s="249" t="s">
        <v>15</v>
      </c>
      <c r="C27" s="250"/>
      <c r="D27" s="250"/>
      <c r="E27" s="250"/>
      <c r="F27" s="250"/>
      <c r="G27" s="250"/>
      <c r="H27" s="250"/>
      <c r="I27" s="250"/>
      <c r="J27" s="251"/>
      <c r="K27" s="194"/>
      <c r="L27" s="194"/>
      <c r="M27" s="194"/>
      <c r="N27" s="194"/>
    </row>
    <row r="28" spans="2:14" ht="18.5" x14ac:dyDescent="0.35">
      <c r="B28" s="224" t="s">
        <v>16</v>
      </c>
      <c r="C28" s="225"/>
      <c r="D28" s="225"/>
      <c r="E28" s="225"/>
      <c r="F28" s="225"/>
      <c r="G28" s="225"/>
      <c r="H28" s="225"/>
      <c r="I28" s="225"/>
      <c r="J28" s="226"/>
      <c r="K28" s="195"/>
      <c r="L28" s="295" t="s">
        <v>233</v>
      </c>
      <c r="M28" s="296"/>
      <c r="N28" s="155"/>
    </row>
    <row r="29" spans="2:14" ht="15.4" customHeight="1" x14ac:dyDescent="0.35">
      <c r="B29" s="196" t="s">
        <v>17</v>
      </c>
      <c r="C29" s="196" t="s">
        <v>18</v>
      </c>
      <c r="D29" s="227" t="s">
        <v>19</v>
      </c>
      <c r="E29" s="228"/>
      <c r="F29" s="228"/>
      <c r="G29" s="228"/>
      <c r="H29" s="228"/>
      <c r="I29" s="228"/>
      <c r="J29" s="228"/>
      <c r="K29" s="197"/>
      <c r="L29" s="218" t="s">
        <v>8</v>
      </c>
      <c r="M29" s="218" t="s">
        <v>9</v>
      </c>
      <c r="N29" s="153" t="s">
        <v>10</v>
      </c>
    </row>
    <row r="30" spans="2:14" ht="15.4" customHeight="1" x14ac:dyDescent="0.35">
      <c r="B30" s="196" t="s">
        <v>20</v>
      </c>
      <c r="C30" s="196">
        <v>2013</v>
      </c>
      <c r="D30" s="246" t="s">
        <v>21</v>
      </c>
      <c r="E30" s="247"/>
      <c r="F30" s="247"/>
      <c r="G30" s="247"/>
      <c r="H30" s="247"/>
      <c r="I30" s="247"/>
      <c r="J30" s="248"/>
      <c r="K30" s="197"/>
      <c r="L30" s="219"/>
      <c r="M30" s="220"/>
      <c r="N30" s="154"/>
    </row>
    <row r="31" spans="2:14" ht="18.399999999999999" customHeight="1" x14ac:dyDescent="0.35">
      <c r="B31" s="198" t="s">
        <v>22</v>
      </c>
      <c r="C31" s="196">
        <v>2014</v>
      </c>
      <c r="D31" s="229" t="s">
        <v>21</v>
      </c>
      <c r="E31" s="230"/>
      <c r="F31" s="230"/>
      <c r="G31" s="230"/>
      <c r="H31" s="230"/>
      <c r="I31" s="230"/>
      <c r="J31" s="231"/>
      <c r="K31" s="199"/>
      <c r="L31" s="199"/>
      <c r="M31" s="199"/>
      <c r="N31" s="199"/>
    </row>
    <row r="32" spans="2:14" ht="18.399999999999999" customHeight="1" x14ac:dyDescent="0.35">
      <c r="B32" s="198" t="s">
        <v>23</v>
      </c>
      <c r="C32" s="196">
        <v>2015</v>
      </c>
      <c r="D32" s="229" t="s">
        <v>21</v>
      </c>
      <c r="E32" s="244"/>
      <c r="F32" s="244"/>
      <c r="G32" s="244"/>
      <c r="H32" s="244"/>
      <c r="I32" s="244"/>
      <c r="J32" s="245"/>
      <c r="K32" s="199"/>
      <c r="L32" s="293" t="s">
        <v>234</v>
      </c>
      <c r="M32" s="294"/>
      <c r="N32" s="155"/>
    </row>
    <row r="33" spans="2:14" ht="18.399999999999999" customHeight="1" x14ac:dyDescent="0.35">
      <c r="B33" s="198" t="s">
        <v>239</v>
      </c>
      <c r="C33" s="200">
        <v>43708</v>
      </c>
      <c r="D33" s="229" t="s">
        <v>24</v>
      </c>
      <c r="E33" s="244"/>
      <c r="F33" s="244"/>
      <c r="G33" s="244"/>
      <c r="H33" s="244"/>
      <c r="I33" s="244"/>
      <c r="J33" s="245"/>
      <c r="K33" s="199"/>
      <c r="L33" s="218" t="s">
        <v>8</v>
      </c>
      <c r="M33" s="218" t="s">
        <v>9</v>
      </c>
      <c r="N33" s="153" t="s">
        <v>10</v>
      </c>
    </row>
    <row r="34" spans="2:14" ht="32.25" customHeight="1" x14ac:dyDescent="0.35">
      <c r="B34" s="222" t="s">
        <v>235</v>
      </c>
      <c r="C34" s="223">
        <v>44343</v>
      </c>
      <c r="D34" s="232" t="s">
        <v>236</v>
      </c>
      <c r="E34" s="233"/>
      <c r="F34" s="233"/>
      <c r="G34" s="233"/>
      <c r="H34" s="233"/>
      <c r="I34" s="233"/>
      <c r="J34" s="234"/>
      <c r="K34" s="201"/>
      <c r="L34" s="219"/>
      <c r="M34" s="220"/>
      <c r="N34" s="154"/>
    </row>
    <row r="35" spans="2:14" ht="14.5" x14ac:dyDescent="0.35">
      <c r="B35" s="202"/>
      <c r="C35" s="203"/>
      <c r="D35" s="203"/>
      <c r="E35" s="203"/>
      <c r="F35" s="203"/>
      <c r="G35" s="203"/>
      <c r="H35" s="203"/>
      <c r="I35" s="203"/>
      <c r="J35" s="204"/>
      <c r="K35" s="205"/>
      <c r="L35" s="205"/>
      <c r="M35" s="205"/>
      <c r="N35" s="205"/>
    </row>
    <row r="36" spans="2:14" ht="14.5" x14ac:dyDescent="0.35">
      <c r="B36" s="206"/>
      <c r="C36" s="205"/>
      <c r="D36" s="205"/>
      <c r="E36" s="205"/>
      <c r="F36" s="205"/>
      <c r="G36" s="205"/>
      <c r="H36" s="205"/>
      <c r="I36" s="205"/>
      <c r="J36" s="207"/>
      <c r="K36" s="205"/>
      <c r="L36" s="205"/>
      <c r="M36" s="205"/>
      <c r="N36" s="205"/>
    </row>
    <row r="37" spans="2:14" ht="14.5" x14ac:dyDescent="0.35">
      <c r="B37" s="206"/>
      <c r="C37" s="205"/>
      <c r="D37" s="205"/>
      <c r="E37" s="205"/>
      <c r="F37" s="205"/>
      <c r="G37" s="205"/>
      <c r="H37" s="205"/>
      <c r="I37" s="205"/>
      <c r="J37" s="207"/>
      <c r="K37" s="205"/>
      <c r="L37" s="205"/>
      <c r="M37" s="205"/>
      <c r="N37" s="205"/>
    </row>
    <row r="38" spans="2:14" ht="14.5" x14ac:dyDescent="0.35">
      <c r="B38" s="206"/>
      <c r="C38" s="205"/>
      <c r="D38" s="205"/>
      <c r="E38" s="205"/>
      <c r="F38" s="205"/>
      <c r="G38" s="205"/>
      <c r="H38" s="205"/>
      <c r="I38" s="205"/>
      <c r="J38" s="207"/>
      <c r="K38" s="205"/>
      <c r="L38" s="205"/>
      <c r="M38" s="205"/>
      <c r="N38" s="205"/>
    </row>
    <row r="39" spans="2:14" ht="15" customHeight="1" x14ac:dyDescent="0.35">
      <c r="B39" s="206"/>
      <c r="C39" s="205"/>
      <c r="D39" s="205"/>
      <c r="E39" s="205"/>
      <c r="F39" s="205"/>
      <c r="G39" s="205"/>
      <c r="H39" s="205"/>
      <c r="I39" s="205"/>
      <c r="J39" s="207"/>
      <c r="K39" s="205"/>
      <c r="L39" s="205"/>
      <c r="M39" s="205"/>
      <c r="N39" s="205"/>
    </row>
    <row r="40" spans="2:14" ht="14.5" x14ac:dyDescent="0.35">
      <c r="B40" s="206"/>
      <c r="C40" s="205"/>
      <c r="D40" s="205"/>
      <c r="E40" s="208" t="s">
        <v>25</v>
      </c>
      <c r="F40" s="205"/>
      <c r="G40" s="205"/>
      <c r="H40" s="205"/>
      <c r="I40" s="205"/>
      <c r="J40" s="207"/>
      <c r="K40" s="205"/>
      <c r="L40" s="205"/>
      <c r="M40" s="205"/>
      <c r="N40" s="205"/>
    </row>
    <row r="41" spans="2:14" ht="14.5" x14ac:dyDescent="0.35">
      <c r="B41" s="206"/>
      <c r="C41" s="205"/>
      <c r="D41" s="205"/>
      <c r="E41" s="205"/>
      <c r="F41" s="205"/>
      <c r="G41" s="205"/>
      <c r="H41" s="205"/>
      <c r="I41" s="205"/>
      <c r="J41" s="207"/>
      <c r="K41" s="205"/>
      <c r="L41" s="205"/>
      <c r="M41" s="205"/>
      <c r="N41" s="205"/>
    </row>
    <row r="42" spans="2:14" ht="14.5" x14ac:dyDescent="0.35">
      <c r="B42" s="206"/>
      <c r="C42" s="205"/>
      <c r="D42" s="205"/>
      <c r="E42" s="205"/>
      <c r="F42" s="205"/>
      <c r="G42" s="205"/>
      <c r="H42" s="205"/>
      <c r="I42" s="205"/>
      <c r="J42" s="207"/>
      <c r="K42" s="205"/>
      <c r="L42" s="205"/>
      <c r="M42" s="205"/>
      <c r="N42" s="205"/>
    </row>
    <row r="43" spans="2:14" ht="14.5" x14ac:dyDescent="0.35">
      <c r="B43" s="206"/>
      <c r="C43" s="205"/>
      <c r="D43" s="205"/>
      <c r="E43" s="205"/>
      <c r="F43" s="205"/>
      <c r="G43" s="205"/>
      <c r="H43" s="205"/>
      <c r="I43" s="205"/>
      <c r="J43" s="207"/>
      <c r="K43" s="205"/>
      <c r="L43" s="205"/>
      <c r="M43" s="205"/>
      <c r="N43" s="205"/>
    </row>
    <row r="44" spans="2:14" ht="14.5" x14ac:dyDescent="0.35">
      <c r="B44" s="206"/>
      <c r="C44" s="205"/>
      <c r="D44" s="205"/>
      <c r="E44" s="205"/>
      <c r="F44" s="205"/>
      <c r="G44" s="205"/>
      <c r="H44" s="205"/>
      <c r="I44" s="205"/>
      <c r="J44" s="207"/>
      <c r="K44" s="205"/>
      <c r="L44" s="205"/>
      <c r="M44" s="205"/>
      <c r="N44" s="205"/>
    </row>
    <row r="45" spans="2:14" ht="14.25" customHeight="1" x14ac:dyDescent="0.35">
      <c r="B45" s="206"/>
      <c r="C45" s="205"/>
      <c r="D45" s="205"/>
      <c r="E45" s="205"/>
      <c r="F45" s="205"/>
      <c r="G45" s="205"/>
      <c r="H45" s="205"/>
      <c r="I45" s="205"/>
      <c r="J45" s="207"/>
      <c r="K45" s="205"/>
      <c r="L45" s="205"/>
      <c r="M45" s="205"/>
      <c r="N45" s="205"/>
    </row>
    <row r="46" spans="2:14" ht="18" customHeight="1" x14ac:dyDescent="0.35">
      <c r="B46" s="206"/>
      <c r="C46" s="205"/>
      <c r="D46" s="205"/>
      <c r="E46" s="205"/>
      <c r="F46" s="205"/>
      <c r="G46" s="205"/>
      <c r="H46" s="205"/>
      <c r="I46" s="205"/>
      <c r="J46" s="207"/>
      <c r="K46" s="205"/>
      <c r="L46" s="205"/>
      <c r="M46" s="205"/>
      <c r="N46" s="205"/>
    </row>
    <row r="47" spans="2:14" ht="14.5" x14ac:dyDescent="0.35">
      <c r="B47" s="206"/>
      <c r="C47" s="205"/>
      <c r="D47" s="205"/>
      <c r="E47" s="205"/>
      <c r="F47" s="205"/>
      <c r="G47" s="205"/>
      <c r="H47" s="205"/>
      <c r="I47" s="205"/>
      <c r="J47" s="207"/>
      <c r="K47" s="205"/>
      <c r="L47" s="205"/>
      <c r="M47" s="205"/>
      <c r="N47" s="205"/>
    </row>
    <row r="48" spans="2:14" ht="14.5" x14ac:dyDescent="0.35">
      <c r="B48" s="206"/>
      <c r="C48" s="205"/>
      <c r="D48" s="205"/>
      <c r="E48" s="205"/>
      <c r="F48" s="205"/>
      <c r="G48" s="205"/>
      <c r="H48" s="205"/>
      <c r="I48" s="205"/>
      <c r="J48" s="207"/>
      <c r="K48" s="205"/>
      <c r="L48" s="205"/>
      <c r="M48" s="205"/>
      <c r="N48" s="205"/>
    </row>
    <row r="49" spans="2:14" ht="14.5" x14ac:dyDescent="0.35">
      <c r="B49" s="206"/>
      <c r="C49" s="205"/>
      <c r="D49" s="205"/>
      <c r="E49" s="205"/>
      <c r="F49" s="205"/>
      <c r="G49" s="205"/>
      <c r="H49" s="205"/>
      <c r="I49" s="205"/>
      <c r="J49" s="207"/>
      <c r="K49" s="205"/>
      <c r="L49" s="205"/>
      <c r="M49" s="205"/>
      <c r="N49" s="205"/>
    </row>
    <row r="50" spans="2:14" ht="15" customHeight="1" x14ac:dyDescent="0.35">
      <c r="B50" s="235" t="s">
        <v>26</v>
      </c>
      <c r="C50" s="236"/>
      <c r="D50" s="236"/>
      <c r="E50" s="236"/>
      <c r="F50" s="236"/>
      <c r="G50" s="236"/>
      <c r="H50" s="236"/>
      <c r="I50" s="236"/>
      <c r="J50" s="237"/>
      <c r="K50" s="210"/>
      <c r="L50" s="210"/>
      <c r="M50" s="210"/>
      <c r="N50" s="210"/>
    </row>
    <row r="51" spans="2:14" ht="12" customHeight="1" x14ac:dyDescent="0.35">
      <c r="B51" s="238"/>
      <c r="C51" s="239"/>
      <c r="D51" s="239"/>
      <c r="E51" s="239"/>
      <c r="F51" s="239"/>
      <c r="G51" s="239"/>
      <c r="H51" s="239"/>
      <c r="I51" s="239"/>
      <c r="J51" s="240"/>
      <c r="K51" s="210"/>
      <c r="L51" s="210"/>
      <c r="M51" s="210"/>
      <c r="N51" s="210"/>
    </row>
    <row r="52" spans="2:14" ht="14.5" x14ac:dyDescent="0.35">
      <c r="B52" s="238"/>
      <c r="C52" s="239"/>
      <c r="D52" s="239"/>
      <c r="E52" s="239"/>
      <c r="F52" s="239"/>
      <c r="G52" s="239"/>
      <c r="H52" s="239"/>
      <c r="I52" s="239"/>
      <c r="J52" s="240"/>
      <c r="K52" s="210"/>
      <c r="L52" s="210"/>
      <c r="M52" s="210"/>
      <c r="N52" s="210"/>
    </row>
    <row r="53" spans="2:14" ht="58.15" customHeight="1" x14ac:dyDescent="0.35">
      <c r="B53" s="241"/>
      <c r="C53" s="242"/>
      <c r="D53" s="242"/>
      <c r="E53" s="242"/>
      <c r="F53" s="242"/>
      <c r="G53" s="242"/>
      <c r="H53" s="242"/>
      <c r="I53" s="242"/>
      <c r="J53" s="243"/>
      <c r="K53" s="210"/>
      <c r="L53" s="210"/>
      <c r="M53" s="210"/>
      <c r="N53" s="210"/>
    </row>
    <row r="54" spans="2:14" ht="14.5" x14ac:dyDescent="0.35">
      <c r="B54" s="209"/>
      <c r="C54" s="209"/>
      <c r="D54" s="209"/>
      <c r="E54" s="209"/>
      <c r="F54" s="209"/>
      <c r="G54" s="209"/>
      <c r="H54" s="209"/>
      <c r="I54" s="209"/>
      <c r="J54" s="209"/>
      <c r="K54" s="209"/>
      <c r="L54" s="209"/>
      <c r="M54" s="209"/>
      <c r="N54" s="209"/>
    </row>
    <row r="55" spans="2:14" ht="14.5" hidden="1" x14ac:dyDescent="0.35"/>
    <row r="56" spans="2:14" ht="14.5" hidden="1" x14ac:dyDescent="0.35"/>
    <row r="57" spans="2:14" ht="14.5" hidden="1" x14ac:dyDescent="0.35"/>
    <row r="58" spans="2:14" ht="14.5" hidden="1" x14ac:dyDescent="0.35"/>
    <row r="59" spans="2:14" ht="14.5" hidden="1" x14ac:dyDescent="0.35"/>
    <row r="60" spans="2:14" ht="14.5" hidden="1" x14ac:dyDescent="0.35"/>
    <row r="61" spans="2:14" ht="14.65" customHeight="1" x14ac:dyDescent="0.35"/>
    <row r="62" spans="2:14" ht="14.65" customHeight="1" x14ac:dyDescent="0.35"/>
  </sheetData>
  <sheetProtection formatCells="0" formatColumns="0" formatRows="0"/>
  <protectedRanges>
    <protectedRange sqref="B46" name="FrontSheet_Logo"/>
  </protectedRanges>
  <mergeCells count="27">
    <mergeCell ref="L23:M23"/>
    <mergeCell ref="L28:M28"/>
    <mergeCell ref="L32:M32"/>
    <mergeCell ref="L14:M14"/>
    <mergeCell ref="L18:M18"/>
    <mergeCell ref="L10:M10"/>
    <mergeCell ref="L3:M3"/>
    <mergeCell ref="L6:M6"/>
    <mergeCell ref="L7:M7"/>
    <mergeCell ref="L8:M8"/>
    <mergeCell ref="L4:M4"/>
    <mergeCell ref="L5:M5"/>
    <mergeCell ref="B27:J27"/>
    <mergeCell ref="B2:J3"/>
    <mergeCell ref="B4:J8"/>
    <mergeCell ref="B9:J22"/>
    <mergeCell ref="B24:J24"/>
    <mergeCell ref="B25:J25"/>
    <mergeCell ref="B26:J26"/>
    <mergeCell ref="B28:J28"/>
    <mergeCell ref="D29:J29"/>
    <mergeCell ref="D31:J31"/>
    <mergeCell ref="D34:J34"/>
    <mergeCell ref="B50:J53"/>
    <mergeCell ref="D32:J32"/>
    <mergeCell ref="D33:J33"/>
    <mergeCell ref="D30:J30"/>
  </mergeCells>
  <phoneticPr fontId="42" type="noConversion"/>
  <hyperlinks>
    <hyperlink ref="L10:M10" location="'1. BMT UoA 1'!A1" display="Unit of Assessment 1" xr:uid="{2C5B0E66-0991-4D2E-B99A-4240187CB2DB}"/>
    <hyperlink ref="L14:M14" location="'2. BMT UoA 2'!Expected" display="Unit of Assessment 2" xr:uid="{4296F6F0-C579-49B1-9494-24A739CBE7A1}"/>
    <hyperlink ref="L18:M18" location="'3. BMT UoA 3'!Expected" display="Unit of Assessment 3" xr:uid="{3EF316D1-F214-41D1-9013-234331D19A8F}"/>
    <hyperlink ref="L28:M28" location="'5. BMT UoA 5'!A1" display="Unit of Assessment 5" xr:uid="{7D3BC3CE-1C86-47B6-95FE-1AFE4C13CA43}"/>
    <hyperlink ref="L32:M32" location="'6. BMT UoA 6'!A1" display="Unit of Assessment 6" xr:uid="{0F00F4EC-BBBA-42CB-848F-5B3FB2C024BF}"/>
    <hyperlink ref="L23:M23" location="'4. BMT UoA 4'!A1" display="Unit of Assessment 4" xr:uid="{7F15231F-4855-4DA3-8EC2-E6E1A550311F}"/>
  </hyperlinks>
  <pageMargins left="1" right="1" top="1" bottom="1" header="0.5" footer="0.5"/>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00465-C2B2-49BB-8913-A83B687D32EC}">
  <sheetPr>
    <pageSetUpPr fitToPage="1"/>
  </sheetPr>
  <dimension ref="A1:CN179"/>
  <sheetViews>
    <sheetView showGridLines="0" topLeftCell="A16" zoomScale="80" zoomScaleNormal="80" zoomScaleSheetLayoutView="80" zoomScalePageLayoutView="25" workbookViewId="0">
      <selection activeCell="CJ30" sqref="CJ30"/>
    </sheetView>
  </sheetViews>
  <sheetFormatPr defaultColWidth="0" defaultRowHeight="13.5" x14ac:dyDescent="0.35"/>
  <cols>
    <col min="1" max="1" width="1.26953125" style="1" customWidth="1"/>
    <col min="2" max="7" width="10.7265625" style="1" customWidth="1"/>
    <col min="8" max="13" width="10.7265625" style="13" customWidth="1"/>
    <col min="14" max="16" width="10.7265625" style="13" hidden="1" customWidth="1"/>
    <col min="17" max="23" width="10.7265625" style="1" hidden="1" customWidth="1"/>
    <col min="24" max="24" width="3" style="1" customWidth="1"/>
    <col min="25" max="26" width="10.7265625" style="1" customWidth="1"/>
    <col min="27" max="27" width="10.7265625" style="13" customWidth="1"/>
    <col min="28" max="28" width="10.7265625" style="1" customWidth="1"/>
    <col min="29" max="29" width="11.7265625" style="1" customWidth="1"/>
    <col min="30" max="34" width="10.7265625" style="13" hidden="1" customWidth="1"/>
    <col min="35" max="35" width="2.81640625" style="13" customWidth="1"/>
    <col min="36" max="36" width="5.453125" style="13" hidden="1" customWidth="1"/>
    <col min="37" max="37" width="12.26953125" style="1" hidden="1" customWidth="1"/>
    <col min="38" max="38" width="9.1796875" style="1" hidden="1" customWidth="1"/>
    <col min="39" max="39" width="15.1796875" style="1" hidden="1" customWidth="1"/>
    <col min="40" max="40" width="10" style="1" hidden="1" customWidth="1"/>
    <col min="41" max="41" width="13.453125" style="1" hidden="1" customWidth="1"/>
    <col min="42" max="42" width="15.7265625" style="1" hidden="1" customWidth="1"/>
    <col min="43" max="43" width="13.81640625" style="1" hidden="1" customWidth="1"/>
    <col min="44" max="44" width="12.7265625" style="1" hidden="1" customWidth="1"/>
    <col min="45" max="49" width="8.81640625" style="1" hidden="1" customWidth="1"/>
    <col min="50" max="50" width="16.7265625" style="1" hidden="1" customWidth="1"/>
    <col min="51" max="51" width="8.81640625" style="1" hidden="1" customWidth="1"/>
    <col min="52" max="53" width="11.7265625" style="1" hidden="1" customWidth="1"/>
    <col min="54" max="63" width="8.81640625" style="1" hidden="1" customWidth="1"/>
    <col min="64" max="64" width="13" style="13" hidden="1" customWidth="1"/>
    <col min="65" max="65" width="11.26953125" style="13" hidden="1" customWidth="1"/>
    <col min="66" max="68" width="8.7265625" style="13" hidden="1" customWidth="1"/>
    <col min="69" max="71" width="13" style="13" hidden="1" customWidth="1"/>
    <col min="72" max="72" width="11.81640625" style="13" hidden="1" customWidth="1"/>
    <col min="73" max="73" width="7.453125" style="13" hidden="1" customWidth="1"/>
    <col min="74" max="74" width="13.1796875" style="13" hidden="1" customWidth="1"/>
    <col min="75" max="82" width="7.453125" style="13" hidden="1" customWidth="1"/>
    <col min="83" max="84" width="6.81640625" style="13" hidden="1" customWidth="1"/>
    <col min="85" max="85" width="8.81640625" style="1" hidden="1" customWidth="1"/>
    <col min="86" max="86" width="11.26953125" style="13" hidden="1" customWidth="1"/>
    <col min="87" max="87" width="8.81640625" style="1" hidden="1" customWidth="1"/>
    <col min="88" max="88" width="8.7265625" style="13" hidden="1" customWidth="1"/>
    <col min="89" max="89" width="8.81640625" style="1" hidden="1" customWidth="1"/>
    <col min="90" max="90" width="8.7265625" style="13" hidden="1" customWidth="1"/>
    <col min="91" max="91" width="8.81640625" style="1" hidden="1" customWidth="1"/>
    <col min="92" max="92" width="8.7265625" style="13" hidden="1" customWidth="1"/>
    <col min="93" max="16384" width="8.81640625" style="1" hidden="1"/>
  </cols>
  <sheetData>
    <row r="1" spans="2:92" ht="7.15" customHeight="1" thickBot="1" x14ac:dyDescent="0.4">
      <c r="B1" s="2"/>
      <c r="C1" s="2"/>
      <c r="D1" s="2"/>
      <c r="E1" s="2"/>
      <c r="F1" s="2"/>
      <c r="G1" s="2"/>
      <c r="H1" s="3"/>
      <c r="I1" s="4"/>
      <c r="J1" s="4"/>
      <c r="K1" s="4"/>
      <c r="L1" s="4"/>
      <c r="M1" s="5"/>
      <c r="N1" s="5"/>
      <c r="O1" s="5"/>
      <c r="P1" s="5"/>
      <c r="AA1" s="4"/>
      <c r="AD1" s="4"/>
      <c r="AE1" s="4"/>
      <c r="AF1" s="4"/>
      <c r="AG1" s="4"/>
      <c r="AH1" s="4"/>
      <c r="AI1" s="4"/>
      <c r="AJ1" s="4"/>
      <c r="AW1" s="6" t="s">
        <v>27</v>
      </c>
      <c r="AX1" s="6"/>
      <c r="BE1" s="1" t="s">
        <v>28</v>
      </c>
      <c r="BJ1" s="6" t="s">
        <v>29</v>
      </c>
      <c r="BK1" s="6"/>
      <c r="BL1" s="7"/>
      <c r="BM1" s="8"/>
      <c r="BN1" s="4"/>
      <c r="BO1" s="4"/>
      <c r="BP1" s="4"/>
      <c r="BQ1" s="9"/>
      <c r="BR1" s="9"/>
      <c r="BS1" s="9"/>
      <c r="BT1" s="5"/>
      <c r="BU1" s="5"/>
      <c r="BV1" s="10" t="s">
        <v>30</v>
      </c>
      <c r="BW1" s="11"/>
      <c r="BX1" s="11"/>
      <c r="BY1" s="11"/>
      <c r="BZ1" s="12"/>
      <c r="CF1" s="9"/>
      <c r="CH1" s="4"/>
      <c r="CJ1" s="4"/>
      <c r="CL1" s="4"/>
      <c r="CN1" s="4"/>
    </row>
    <row r="2" spans="2:92" ht="41.5" customHeight="1" thickBot="1" x14ac:dyDescent="0.4">
      <c r="B2" s="14" t="s">
        <v>31</v>
      </c>
      <c r="C2" s="348" t="s">
        <v>32</v>
      </c>
      <c r="D2" s="349"/>
      <c r="E2" s="348" t="s">
        <v>33</v>
      </c>
      <c r="F2" s="350"/>
      <c r="G2" s="349"/>
      <c r="H2" s="163" t="s">
        <v>34</v>
      </c>
      <c r="I2" s="156" t="s">
        <v>35</v>
      </c>
      <c r="J2" s="158" t="s">
        <v>36</v>
      </c>
      <c r="K2" s="164" t="s">
        <v>37</v>
      </c>
      <c r="L2" s="159" t="s">
        <v>38</v>
      </c>
      <c r="M2" s="15" t="s">
        <v>39</v>
      </c>
      <c r="N2" s="15" t="s">
        <v>40</v>
      </c>
      <c r="O2" s="15" t="s">
        <v>41</v>
      </c>
      <c r="P2" s="15" t="s">
        <v>42</v>
      </c>
      <c r="Q2" s="15" t="s">
        <v>43</v>
      </c>
      <c r="R2" s="16" t="s">
        <v>44</v>
      </c>
      <c r="Y2" s="157" t="s">
        <v>45</v>
      </c>
      <c r="Z2" s="161" t="s">
        <v>46</v>
      </c>
      <c r="AA2" s="165" t="s">
        <v>47</v>
      </c>
      <c r="AB2" s="160" t="s">
        <v>48</v>
      </c>
      <c r="AC2" s="162" t="s">
        <v>49</v>
      </c>
      <c r="AD2" s="17" t="s">
        <v>50</v>
      </c>
      <c r="AE2" s="17" t="s">
        <v>51</v>
      </c>
      <c r="AF2" s="17" t="s">
        <v>52</v>
      </c>
      <c r="AG2" s="17" t="s">
        <v>53</v>
      </c>
      <c r="AH2" s="17" t="s">
        <v>54</v>
      </c>
      <c r="AK2" s="18" t="s">
        <v>55</v>
      </c>
      <c r="AL2" s="18" t="s">
        <v>56</v>
      </c>
      <c r="AM2" s="18" t="s">
        <v>57</v>
      </c>
      <c r="AN2" s="18" t="s">
        <v>58</v>
      </c>
      <c r="AO2" s="18" t="s">
        <v>59</v>
      </c>
      <c r="AP2" s="18" t="s">
        <v>60</v>
      </c>
      <c r="AQ2" s="18" t="s">
        <v>61</v>
      </c>
      <c r="AR2" s="18" t="s">
        <v>62</v>
      </c>
      <c r="AS2" s="18" t="s">
        <v>63</v>
      </c>
      <c r="AT2" s="18" t="s">
        <v>64</v>
      </c>
      <c r="AV2" s="2"/>
      <c r="AW2" s="19" t="s">
        <v>65</v>
      </c>
      <c r="AX2" s="19" t="s">
        <v>66</v>
      </c>
      <c r="AY2" s="19" t="s">
        <v>67</v>
      </c>
      <c r="AZ2" s="19" t="s">
        <v>68</v>
      </c>
      <c r="BA2" s="19" t="s">
        <v>69</v>
      </c>
      <c r="BB2" s="19" t="s">
        <v>70</v>
      </c>
      <c r="BC2" s="19" t="s">
        <v>71</v>
      </c>
      <c r="BE2" s="1" t="s">
        <v>72</v>
      </c>
      <c r="BF2" s="1" t="s">
        <v>73</v>
      </c>
      <c r="BJ2" s="20" t="s">
        <v>74</v>
      </c>
      <c r="BK2" s="20" t="s">
        <v>75</v>
      </c>
      <c r="BL2" s="20" t="s">
        <v>76</v>
      </c>
      <c r="BM2" s="20" t="s">
        <v>77</v>
      </c>
      <c r="BN2" s="20" t="s">
        <v>78</v>
      </c>
      <c r="BO2" s="20" t="s">
        <v>79</v>
      </c>
      <c r="BP2" s="20" t="s">
        <v>80</v>
      </c>
      <c r="BQ2" s="20" t="s">
        <v>81</v>
      </c>
      <c r="BR2" s="20" t="s">
        <v>82</v>
      </c>
      <c r="BS2" s="20" t="s">
        <v>83</v>
      </c>
      <c r="BT2" s="20" t="s">
        <v>84</v>
      </c>
      <c r="BV2" s="21" t="s">
        <v>85</v>
      </c>
      <c r="BW2" s="21" t="s">
        <v>86</v>
      </c>
      <c r="BX2" s="21" t="s">
        <v>87</v>
      </c>
      <c r="BY2" s="21" t="s">
        <v>88</v>
      </c>
      <c r="BZ2" s="21" t="s">
        <v>89</v>
      </c>
      <c r="CA2" s="21" t="s">
        <v>90</v>
      </c>
      <c r="CB2" s="21" t="s">
        <v>91</v>
      </c>
      <c r="CC2" s="21" t="s">
        <v>92</v>
      </c>
      <c r="CD2" s="21" t="s">
        <v>93</v>
      </c>
      <c r="CE2" s="21" t="s">
        <v>94</v>
      </c>
    </row>
    <row r="3" spans="2:92" ht="13.5" customHeight="1" thickBot="1" x14ac:dyDescent="0.4">
      <c r="B3" s="354">
        <v>1</v>
      </c>
      <c r="C3" s="318" t="s">
        <v>95</v>
      </c>
      <c r="D3" s="319"/>
      <c r="E3" s="22" t="s">
        <v>96</v>
      </c>
      <c r="F3" s="23"/>
      <c r="G3" s="24"/>
      <c r="H3" s="179" t="s">
        <v>97</v>
      </c>
      <c r="I3" s="27" t="s">
        <v>97</v>
      </c>
      <c r="J3" s="27" t="s">
        <v>97</v>
      </c>
      <c r="K3" s="27" t="s">
        <v>97</v>
      </c>
      <c r="L3" s="26" t="s">
        <v>97</v>
      </c>
      <c r="M3" s="26" t="s">
        <v>97</v>
      </c>
      <c r="N3" s="26" t="s">
        <v>97</v>
      </c>
      <c r="O3" s="26" t="s">
        <v>97</v>
      </c>
      <c r="P3" s="26" t="s">
        <v>97</v>
      </c>
      <c r="Q3" s="26" t="s">
        <v>97</v>
      </c>
      <c r="R3" s="28" t="s">
        <v>97</v>
      </c>
      <c r="Y3" s="27" t="s">
        <v>97</v>
      </c>
      <c r="Z3" s="27" t="s">
        <v>97</v>
      </c>
      <c r="AA3" s="27" t="s">
        <v>97</v>
      </c>
      <c r="AB3" s="27" t="s">
        <v>97</v>
      </c>
      <c r="AC3" s="179" t="s">
        <v>97</v>
      </c>
      <c r="AD3" s="25" t="s">
        <v>97</v>
      </c>
      <c r="AE3" s="25" t="s">
        <v>97</v>
      </c>
      <c r="AF3" s="25" t="s">
        <v>97</v>
      </c>
      <c r="AG3" s="25" t="s">
        <v>97</v>
      </c>
      <c r="AH3" s="25" t="s">
        <v>97</v>
      </c>
      <c r="AK3" s="29" t="str">
        <f t="shared" ref="AK3:AT28" si="0">IFERROR(IF(I3="---","",IF(Y3="---","No Target Set",IF(BV3=BK3,"On Target",IF(BV3&gt;BK3,"Behind",IF(BV3&lt;BK3,"Ahead"))))),"")</f>
        <v/>
      </c>
      <c r="AL3" s="29" t="str">
        <f t="shared" si="0"/>
        <v/>
      </c>
      <c r="AM3" s="29" t="str">
        <f t="shared" si="0"/>
        <v/>
      </c>
      <c r="AN3" s="29" t="str">
        <f t="shared" si="0"/>
        <v/>
      </c>
      <c r="AO3" s="29" t="str">
        <f t="shared" si="0"/>
        <v/>
      </c>
      <c r="AP3" s="29" t="str">
        <f t="shared" si="0"/>
        <v/>
      </c>
      <c r="AQ3" s="29" t="str">
        <f t="shared" si="0"/>
        <v/>
      </c>
      <c r="AR3" s="29" t="str">
        <f t="shared" si="0"/>
        <v/>
      </c>
      <c r="AS3" s="29" t="str">
        <f t="shared" si="0"/>
        <v/>
      </c>
      <c r="AT3" s="29" t="str">
        <f t="shared" si="0"/>
        <v/>
      </c>
      <c r="AV3" s="30"/>
      <c r="AW3" s="31" t="s">
        <v>98</v>
      </c>
      <c r="AX3" s="32" t="str">
        <f t="shared" ref="AX3:AX30" si="1">_xlfn.IFNA(LOOKUP(2,1/(H3:R3&lt;&gt;"---"),H3:R3),"---")</f>
        <v>---</v>
      </c>
      <c r="AY3" s="57" t="e">
        <f>VALUE(IF(AX3="---","",VLOOKUP(AX3,List1678[],2,FALSE)))</f>
        <v>#VALUE!</v>
      </c>
      <c r="AZ3" s="1" t="str">
        <f t="shared" ref="AZ3:AZ30" si="2">_xlfn.IFNA(LOOKUP(2,1/(H3:Q3&lt;&gt;"---"),X3:AF3),"---")</f>
        <v>---</v>
      </c>
      <c r="BA3" s="178" t="e">
        <f>VALUE(IF(AZ3="---","",VLOOKUP(AZ3,List1678[],2,FALSE)))</f>
        <v>#VALUE!</v>
      </c>
      <c r="BB3" s="1" t="str">
        <f t="shared" ref="BB3:BB30" si="3">_xlfn.IFNA(LOOKUP(2,1/(AK3:AT3&lt;&gt;""),AK3:AT3),"---")</f>
        <v>---</v>
      </c>
      <c r="BC3" s="1" t="str">
        <f t="shared" ref="BC3:BC30" si="4">_xlfn.IFNA(LOOKUP(2,1/(H3:R3&lt;&gt;"---"),H$2:R$2),"---")</f>
        <v>---</v>
      </c>
      <c r="BE3" s="33" t="s">
        <v>97</v>
      </c>
      <c r="BI3" s="31" t="s">
        <v>98</v>
      </c>
      <c r="BJ3" s="175" t="str">
        <f>IF(H3="---","",VLOOKUP(H3,List1678[],2,FALSE))</f>
        <v/>
      </c>
      <c r="BK3" s="175" t="str">
        <f>IF(I3="---","",VLOOKUP(I3,List1678[],2,FALSE))</f>
        <v/>
      </c>
      <c r="BL3" s="175" t="str">
        <f>IF(J3="---","",VLOOKUP(J3,List1678[],2,FALSE))</f>
        <v/>
      </c>
      <c r="BM3" s="175" t="str">
        <f>IF(K3="---","",VLOOKUP(K3,List1678[],2,FALSE))</f>
        <v/>
      </c>
      <c r="BN3" s="175" t="str">
        <f>IF(L3="---","",VLOOKUP(L3,List1678[],2,FALSE))</f>
        <v/>
      </c>
      <c r="BO3" s="175" t="str">
        <f>IF(M3="---","",VLOOKUP(M3,List1678[],2,FALSE))</f>
        <v/>
      </c>
      <c r="BP3" s="175" t="str">
        <f>IF(N3="---","",VLOOKUP(N3,List1678[],2,FALSE))</f>
        <v/>
      </c>
      <c r="BQ3" s="175" t="str">
        <f>IF(O3="---","",VLOOKUP(O3,List1678[],2,FALSE))</f>
        <v/>
      </c>
      <c r="BR3" s="175" t="str">
        <f>IF(P3="---","",VLOOKUP(P3,List1678[],2,FALSE))</f>
        <v/>
      </c>
      <c r="BS3" s="175" t="str">
        <f>IF(Q3="---","",VLOOKUP(Q3,List1678[],2,FALSE))</f>
        <v/>
      </c>
      <c r="BT3" s="175" t="str">
        <f>IF(R3="---","",VLOOKUP(R3,List1678[],2,FALSE))</f>
        <v/>
      </c>
      <c r="BU3" s="31" t="s">
        <v>98</v>
      </c>
      <c r="BV3" s="175" t="str">
        <f>IF(Y3="---","",VLOOKUP(Y3,List1678[],2,FALSE))</f>
        <v/>
      </c>
      <c r="BW3" s="175" t="str">
        <f>IF(Z3="---","",VLOOKUP(Z3,List1678[],2,FALSE))</f>
        <v/>
      </c>
      <c r="BX3" s="175" t="str">
        <f>IF(AA3="---","",VLOOKUP(AA3,List1678[],2,FALSE))</f>
        <v/>
      </c>
      <c r="BY3" s="175" t="str">
        <f>IF(AB3="---","",VLOOKUP(AB3,List1678[],2,FALSE))</f>
        <v/>
      </c>
      <c r="BZ3" s="175" t="str">
        <f>IF(AC3="---","",VLOOKUP(AC3,List1678[],2,FALSE))</f>
        <v/>
      </c>
      <c r="CA3" s="175" t="str">
        <f>IF(AD3="---","",VLOOKUP(AD3,List1678[],2,FALSE))</f>
        <v/>
      </c>
      <c r="CB3" s="175" t="str">
        <f>IF(AE3="---","",VLOOKUP(AE3,List1678[],2,FALSE))</f>
        <v/>
      </c>
      <c r="CC3" s="175" t="str">
        <f>IF(AF3="---","",VLOOKUP(AF3,List1678[],2,FALSE))</f>
        <v/>
      </c>
      <c r="CD3" s="175" t="str">
        <f>IF(AG3="---","",VLOOKUP(AG3,List1678[],2,FALSE))</f>
        <v/>
      </c>
      <c r="CE3" s="175" t="str">
        <f>IF(AH3="---","",VLOOKUP(AH3,List1678[],2,FALSE))</f>
        <v/>
      </c>
    </row>
    <row r="4" spans="2:92" ht="13.5" customHeight="1" thickBot="1" x14ac:dyDescent="0.4">
      <c r="B4" s="355"/>
      <c r="C4" s="318"/>
      <c r="D4" s="319"/>
      <c r="E4" s="22" t="s">
        <v>99</v>
      </c>
      <c r="F4" s="23"/>
      <c r="G4" s="24"/>
      <c r="H4" s="27" t="s">
        <v>97</v>
      </c>
      <c r="I4" s="27" t="s">
        <v>97</v>
      </c>
      <c r="J4" s="27" t="s">
        <v>97</v>
      </c>
      <c r="K4" s="27" t="s">
        <v>97</v>
      </c>
      <c r="L4" s="27" t="s">
        <v>97</v>
      </c>
      <c r="M4" s="27" t="s">
        <v>97</v>
      </c>
      <c r="N4" s="27" t="s">
        <v>97</v>
      </c>
      <c r="O4" s="27" t="s">
        <v>97</v>
      </c>
      <c r="P4" s="27" t="s">
        <v>97</v>
      </c>
      <c r="Q4" s="27" t="s">
        <v>97</v>
      </c>
      <c r="R4" s="34" t="s">
        <v>97</v>
      </c>
      <c r="Y4" s="27" t="s">
        <v>97</v>
      </c>
      <c r="Z4" s="27" t="s">
        <v>97</v>
      </c>
      <c r="AA4" s="27" t="s">
        <v>97</v>
      </c>
      <c r="AB4" s="27" t="s">
        <v>97</v>
      </c>
      <c r="AC4" s="34" t="s">
        <v>97</v>
      </c>
      <c r="AD4" s="25" t="s">
        <v>97</v>
      </c>
      <c r="AE4" s="25" t="s">
        <v>97</v>
      </c>
      <c r="AF4" s="25" t="s">
        <v>97</v>
      </c>
      <c r="AG4" s="25" t="s">
        <v>97</v>
      </c>
      <c r="AH4" s="25" t="s">
        <v>97</v>
      </c>
      <c r="AK4" s="29" t="str">
        <f t="shared" si="0"/>
        <v/>
      </c>
      <c r="AL4" s="29" t="str">
        <f t="shared" si="0"/>
        <v/>
      </c>
      <c r="AM4" s="29" t="str">
        <f t="shared" si="0"/>
        <v/>
      </c>
      <c r="AN4" s="29" t="str">
        <f t="shared" si="0"/>
        <v/>
      </c>
      <c r="AO4" s="29" t="str">
        <f t="shared" si="0"/>
        <v/>
      </c>
      <c r="AP4" s="29" t="str">
        <f t="shared" si="0"/>
        <v/>
      </c>
      <c r="AQ4" s="29" t="str">
        <f t="shared" si="0"/>
        <v/>
      </c>
      <c r="AR4" s="29" t="str">
        <f t="shared" si="0"/>
        <v/>
      </c>
      <c r="AS4" s="29" t="str">
        <f t="shared" si="0"/>
        <v/>
      </c>
      <c r="AT4" s="29" t="str">
        <f t="shared" si="0"/>
        <v/>
      </c>
      <c r="AV4" s="30"/>
      <c r="AW4" s="31" t="s">
        <v>100</v>
      </c>
      <c r="AX4" s="32" t="str">
        <f t="shared" si="1"/>
        <v>---</v>
      </c>
      <c r="AY4" s="57" t="e">
        <f>VALUE(IF(AX4="---","",VLOOKUP(AX4,List1678[],2,FALSE)))</f>
        <v>#VALUE!</v>
      </c>
      <c r="AZ4" s="1" t="str">
        <f t="shared" si="2"/>
        <v>---</v>
      </c>
      <c r="BA4" s="178" t="e">
        <f>VALUE(IF(AZ4="---","",VLOOKUP(AZ4,List1678[],2,FALSE)))</f>
        <v>#VALUE!</v>
      </c>
      <c r="BB4" s="1" t="str">
        <f t="shared" si="3"/>
        <v>---</v>
      </c>
      <c r="BC4" s="1" t="str">
        <f t="shared" si="4"/>
        <v>---</v>
      </c>
      <c r="BE4" s="35" t="s">
        <v>101</v>
      </c>
      <c r="BF4" s="1">
        <v>1</v>
      </c>
      <c r="BI4" s="31" t="s">
        <v>100</v>
      </c>
      <c r="BJ4" s="175" t="str">
        <f>IF(H4="---","",VLOOKUP(H4,List1678[],2,FALSE))</f>
        <v/>
      </c>
      <c r="BK4" s="175" t="str">
        <f>IF(I4="---","",VLOOKUP(I4,List1678[],2,FALSE))</f>
        <v/>
      </c>
      <c r="BL4" s="175" t="str">
        <f>IF(J4="---","",VLOOKUP(J4,List1678[],2,FALSE))</f>
        <v/>
      </c>
      <c r="BM4" s="175" t="str">
        <f>IF(K4="---","",VLOOKUP(K4,List1678[],2,FALSE))</f>
        <v/>
      </c>
      <c r="BN4" s="175" t="str">
        <f>IF(L4="---","",VLOOKUP(L4,List1678[],2,FALSE))</f>
        <v/>
      </c>
      <c r="BO4" s="175" t="str">
        <f>IF(M4="---","",VLOOKUP(M4,List1678[],2,FALSE))</f>
        <v/>
      </c>
      <c r="BP4" s="175" t="str">
        <f>IF(N4="---","",VLOOKUP(N4,List1678[],2,FALSE))</f>
        <v/>
      </c>
      <c r="BQ4" s="175" t="str">
        <f>IF(O4="---","",VLOOKUP(O4,List1678[],2,FALSE))</f>
        <v/>
      </c>
      <c r="BR4" s="175" t="str">
        <f>IF(P4="---","",VLOOKUP(P4,List1678[],2,FALSE))</f>
        <v/>
      </c>
      <c r="BS4" s="175" t="str">
        <f>IF(Q4="---","",VLOOKUP(Q4,List1678[],2,FALSE))</f>
        <v/>
      </c>
      <c r="BT4" s="175" t="str">
        <f>IF(R4="---","",VLOOKUP(R4,List1678[],2,FALSE))</f>
        <v/>
      </c>
      <c r="BU4" s="31" t="s">
        <v>100</v>
      </c>
      <c r="BV4" s="175" t="str">
        <f>IF(Y4="---","",VLOOKUP(Y4,List1678[],2,FALSE))</f>
        <v/>
      </c>
      <c r="BW4" s="175" t="str">
        <f>IF(Z4="---","",VLOOKUP(Z4,List1678[],2,FALSE))</f>
        <v/>
      </c>
      <c r="BX4" s="175" t="str">
        <f>IF(AA4="---","",VLOOKUP(AA4,List1678[],2,FALSE))</f>
        <v/>
      </c>
      <c r="BY4" s="175" t="str">
        <f>IF(AB4="---","",VLOOKUP(AB4,List1678[],2,FALSE))</f>
        <v/>
      </c>
      <c r="BZ4" s="175" t="str">
        <f>IF(AC4="---","",VLOOKUP(AC4,List1678[],2,FALSE))</f>
        <v/>
      </c>
      <c r="CA4" s="175" t="str">
        <f>IF(AD4="---","",VLOOKUP(AD4,List1678[],2,FALSE))</f>
        <v/>
      </c>
      <c r="CB4" s="175" t="str">
        <f>IF(AE4="---","",VLOOKUP(AE4,List1678[],2,FALSE))</f>
        <v/>
      </c>
      <c r="CC4" s="175" t="str">
        <f>IF(AF4="---","",VLOOKUP(AF4,List1678[],2,FALSE))</f>
        <v/>
      </c>
      <c r="CD4" s="175" t="str">
        <f>IF(AG4="---","",VLOOKUP(AG4,List1678[],2,FALSE))</f>
        <v/>
      </c>
      <c r="CE4" s="175" t="str">
        <f>IF(AH4="---","",VLOOKUP(AH4,List1678[],2,FALSE))</f>
        <v/>
      </c>
    </row>
    <row r="5" spans="2:92" ht="13.5" customHeight="1" thickBot="1" x14ac:dyDescent="0.4">
      <c r="B5" s="355"/>
      <c r="C5" s="318" t="s">
        <v>102</v>
      </c>
      <c r="D5" s="319"/>
      <c r="E5" s="22" t="s">
        <v>103</v>
      </c>
      <c r="F5" s="23"/>
      <c r="G5" s="24"/>
      <c r="H5" s="27" t="s">
        <v>97</v>
      </c>
      <c r="I5" s="27" t="s">
        <v>97</v>
      </c>
      <c r="J5" s="27" t="s">
        <v>97</v>
      </c>
      <c r="K5" s="27" t="s">
        <v>97</v>
      </c>
      <c r="L5" s="27" t="s">
        <v>97</v>
      </c>
      <c r="M5" s="27" t="s">
        <v>97</v>
      </c>
      <c r="N5" s="27" t="s">
        <v>97</v>
      </c>
      <c r="O5" s="27" t="s">
        <v>97</v>
      </c>
      <c r="P5" s="27" t="s">
        <v>97</v>
      </c>
      <c r="Q5" s="27" t="s">
        <v>97</v>
      </c>
      <c r="R5" s="34" t="s">
        <v>97</v>
      </c>
      <c r="Y5" s="27" t="s">
        <v>97</v>
      </c>
      <c r="Z5" s="27" t="s">
        <v>97</v>
      </c>
      <c r="AA5" s="27" t="s">
        <v>97</v>
      </c>
      <c r="AB5" s="27" t="s">
        <v>97</v>
      </c>
      <c r="AC5" s="34" t="s">
        <v>97</v>
      </c>
      <c r="AD5" s="25" t="s">
        <v>97</v>
      </c>
      <c r="AE5" s="25" t="s">
        <v>97</v>
      </c>
      <c r="AF5" s="25" t="s">
        <v>97</v>
      </c>
      <c r="AG5" s="25" t="s">
        <v>97</v>
      </c>
      <c r="AH5" s="25" t="s">
        <v>97</v>
      </c>
      <c r="AK5" s="29" t="str">
        <f t="shared" si="0"/>
        <v/>
      </c>
      <c r="AL5" s="29" t="str">
        <f t="shared" si="0"/>
        <v/>
      </c>
      <c r="AM5" s="29" t="str">
        <f t="shared" si="0"/>
        <v/>
      </c>
      <c r="AN5" s="29" t="str">
        <f t="shared" si="0"/>
        <v/>
      </c>
      <c r="AO5" s="29" t="str">
        <f t="shared" si="0"/>
        <v/>
      </c>
      <c r="AP5" s="29" t="str">
        <f t="shared" si="0"/>
        <v/>
      </c>
      <c r="AQ5" s="29" t="str">
        <f t="shared" si="0"/>
        <v/>
      </c>
      <c r="AR5" s="29" t="str">
        <f t="shared" si="0"/>
        <v/>
      </c>
      <c r="AS5" s="29" t="str">
        <f t="shared" si="0"/>
        <v/>
      </c>
      <c r="AT5" s="29" t="str">
        <f t="shared" si="0"/>
        <v/>
      </c>
      <c r="AV5" s="30"/>
      <c r="AW5" s="31" t="s">
        <v>104</v>
      </c>
      <c r="AX5" s="32" t="str">
        <f t="shared" si="1"/>
        <v>---</v>
      </c>
      <c r="AY5" s="57" t="e">
        <f>VALUE(IF(AX5="---","",VLOOKUP(AX5,List1678[],2,FALSE)))</f>
        <v>#VALUE!</v>
      </c>
      <c r="AZ5" s="1" t="str">
        <f t="shared" si="2"/>
        <v>---</v>
      </c>
      <c r="BA5" s="178" t="e">
        <f>VALUE(IF(AZ5="---","",VLOOKUP(AZ5,List1678[],2,FALSE)))</f>
        <v>#VALUE!</v>
      </c>
      <c r="BB5" s="1" t="str">
        <f t="shared" si="3"/>
        <v>---</v>
      </c>
      <c r="BC5" s="1" t="str">
        <f t="shared" si="4"/>
        <v>---</v>
      </c>
      <c r="BE5" s="36" t="s">
        <v>105</v>
      </c>
      <c r="BF5" s="1">
        <v>0.5</v>
      </c>
      <c r="BI5" s="31" t="s">
        <v>104</v>
      </c>
      <c r="BJ5" s="175" t="str">
        <f>IF(H5="---","",VLOOKUP(H5,List1678[],2,FALSE))</f>
        <v/>
      </c>
      <c r="BK5" s="175" t="str">
        <f>IF(I5="---","",VLOOKUP(I5,List1678[],2,FALSE))</f>
        <v/>
      </c>
      <c r="BL5" s="175" t="str">
        <f>IF(J5="---","",VLOOKUP(J5,List1678[],2,FALSE))</f>
        <v/>
      </c>
      <c r="BM5" s="175" t="str">
        <f>IF(K5="---","",VLOOKUP(K5,List1678[],2,FALSE))</f>
        <v/>
      </c>
      <c r="BN5" s="175" t="str">
        <f>IF(L5="---","",VLOOKUP(L5,List1678[],2,FALSE))</f>
        <v/>
      </c>
      <c r="BO5" s="175" t="str">
        <f>IF(M5="---","",VLOOKUP(M5,List1678[],2,FALSE))</f>
        <v/>
      </c>
      <c r="BP5" s="175" t="str">
        <f>IF(N5="---","",VLOOKUP(N5,List1678[],2,FALSE))</f>
        <v/>
      </c>
      <c r="BQ5" s="175" t="str">
        <f>IF(O5="---","",VLOOKUP(O5,List1678[],2,FALSE))</f>
        <v/>
      </c>
      <c r="BR5" s="175" t="str">
        <f>IF(P5="---","",VLOOKUP(P5,List1678[],2,FALSE))</f>
        <v/>
      </c>
      <c r="BS5" s="175" t="str">
        <f>IF(Q5="---","",VLOOKUP(Q5,List1678[],2,FALSE))</f>
        <v/>
      </c>
      <c r="BT5" s="175" t="str">
        <f>IF(R5="---","",VLOOKUP(R5,List1678[],2,FALSE))</f>
        <v/>
      </c>
      <c r="BU5" s="31" t="s">
        <v>104</v>
      </c>
      <c r="BV5" s="175" t="str">
        <f>IF(Y5="---","",VLOOKUP(Y5,List1678[],2,FALSE))</f>
        <v/>
      </c>
      <c r="BW5" s="175" t="str">
        <f>IF(Z5="---","",VLOOKUP(Z5,List1678[],2,FALSE))</f>
        <v/>
      </c>
      <c r="BX5" s="175" t="str">
        <f>IF(AA5="---","",VLOOKUP(AA5,List1678[],2,FALSE))</f>
        <v/>
      </c>
      <c r="BY5" s="175" t="str">
        <f>IF(AB5="---","",VLOOKUP(AB5,List1678[],2,FALSE))</f>
        <v/>
      </c>
      <c r="BZ5" s="175" t="str">
        <f>IF(AC5="---","",VLOOKUP(AC5,List1678[],2,FALSE))</f>
        <v/>
      </c>
      <c r="CA5" s="175" t="str">
        <f>IF(AD5="---","",VLOOKUP(AD5,List1678[],2,FALSE))</f>
        <v/>
      </c>
      <c r="CB5" s="175" t="str">
        <f>IF(AE5="---","",VLOOKUP(AE5,List1678[],2,FALSE))</f>
        <v/>
      </c>
      <c r="CC5" s="175" t="str">
        <f>IF(AF5="---","",VLOOKUP(AF5,List1678[],2,FALSE))</f>
        <v/>
      </c>
      <c r="CD5" s="175" t="str">
        <f>IF(AG5="---","",VLOOKUP(AG5,List1678[],2,FALSE))</f>
        <v/>
      </c>
      <c r="CE5" s="175" t="str">
        <f>IF(AH5="---","",VLOOKUP(AH5,List1678[],2,FALSE))</f>
        <v/>
      </c>
    </row>
    <row r="6" spans="2:92" ht="13.5" customHeight="1" thickBot="1" x14ac:dyDescent="0.4">
      <c r="B6" s="355"/>
      <c r="C6" s="318"/>
      <c r="D6" s="319"/>
      <c r="E6" s="22" t="s">
        <v>106</v>
      </c>
      <c r="F6" s="23"/>
      <c r="G6" s="24"/>
      <c r="H6" s="27" t="s">
        <v>97</v>
      </c>
      <c r="I6" s="27" t="s">
        <v>97</v>
      </c>
      <c r="J6" s="27" t="s">
        <v>97</v>
      </c>
      <c r="K6" s="27" t="s">
        <v>97</v>
      </c>
      <c r="L6" s="27" t="s">
        <v>97</v>
      </c>
      <c r="M6" s="27" t="s">
        <v>97</v>
      </c>
      <c r="N6" s="27" t="s">
        <v>97</v>
      </c>
      <c r="O6" s="27" t="s">
        <v>97</v>
      </c>
      <c r="P6" s="27" t="s">
        <v>97</v>
      </c>
      <c r="Q6" s="27" t="s">
        <v>97</v>
      </c>
      <c r="R6" s="34" t="s">
        <v>97</v>
      </c>
      <c r="Y6" s="27" t="s">
        <v>97</v>
      </c>
      <c r="Z6" s="27" t="s">
        <v>97</v>
      </c>
      <c r="AA6" s="27" t="s">
        <v>97</v>
      </c>
      <c r="AB6" s="27" t="s">
        <v>97</v>
      </c>
      <c r="AC6" s="34" t="s">
        <v>97</v>
      </c>
      <c r="AD6" s="25" t="s">
        <v>97</v>
      </c>
      <c r="AE6" s="25" t="s">
        <v>97</v>
      </c>
      <c r="AF6" s="25" t="s">
        <v>97</v>
      </c>
      <c r="AG6" s="25" t="s">
        <v>97</v>
      </c>
      <c r="AH6" s="25" t="s">
        <v>97</v>
      </c>
      <c r="AK6" s="29" t="str">
        <f t="shared" si="0"/>
        <v/>
      </c>
      <c r="AL6" s="29" t="str">
        <f t="shared" si="0"/>
        <v/>
      </c>
      <c r="AM6" s="29" t="str">
        <f t="shared" si="0"/>
        <v/>
      </c>
      <c r="AN6" s="29" t="str">
        <f t="shared" si="0"/>
        <v/>
      </c>
      <c r="AO6" s="29" t="str">
        <f t="shared" si="0"/>
        <v/>
      </c>
      <c r="AP6" s="29" t="str">
        <f t="shared" si="0"/>
        <v/>
      </c>
      <c r="AQ6" s="29" t="str">
        <f t="shared" si="0"/>
        <v/>
      </c>
      <c r="AR6" s="29" t="str">
        <f t="shared" si="0"/>
        <v/>
      </c>
      <c r="AS6" s="29" t="str">
        <f t="shared" si="0"/>
        <v/>
      </c>
      <c r="AT6" s="29" t="str">
        <f t="shared" si="0"/>
        <v/>
      </c>
      <c r="AV6" s="30"/>
      <c r="AW6" s="31" t="s">
        <v>107</v>
      </c>
      <c r="AX6" s="32" t="str">
        <f t="shared" si="1"/>
        <v>---</v>
      </c>
      <c r="AY6" s="57" t="e">
        <f>VALUE(IF(AX6="---","",VLOOKUP(AX6,List1678[],2,FALSE)))</f>
        <v>#VALUE!</v>
      </c>
      <c r="AZ6" s="1" t="str">
        <f t="shared" si="2"/>
        <v>---</v>
      </c>
      <c r="BA6" s="178" t="e">
        <f>VALUE(IF(AZ6="---","",VLOOKUP(AZ6,List1678[],2,FALSE)))</f>
        <v>#VALUE!</v>
      </c>
      <c r="BB6" s="1" t="str">
        <f t="shared" si="3"/>
        <v>---</v>
      </c>
      <c r="BC6" s="1" t="str">
        <f t="shared" si="4"/>
        <v>---</v>
      </c>
      <c r="BE6" s="37" t="s">
        <v>108</v>
      </c>
      <c r="BF6" s="1">
        <v>0</v>
      </c>
      <c r="BI6" s="31" t="s">
        <v>107</v>
      </c>
      <c r="BJ6" s="175" t="str">
        <f>IF(H6="---","",VLOOKUP(H6,List1678[],2,FALSE))</f>
        <v/>
      </c>
      <c r="BK6" s="175" t="str">
        <f>IF(I6="---","",VLOOKUP(I6,List1678[],2,FALSE))</f>
        <v/>
      </c>
      <c r="BL6" s="175" t="str">
        <f>IF(J6="---","",VLOOKUP(J6,List1678[],2,FALSE))</f>
        <v/>
      </c>
      <c r="BM6" s="175" t="str">
        <f>IF(K6="---","",VLOOKUP(K6,List1678[],2,FALSE))</f>
        <v/>
      </c>
      <c r="BN6" s="175" t="str">
        <f>IF(L6="---","",VLOOKUP(L6,List1678[],2,FALSE))</f>
        <v/>
      </c>
      <c r="BO6" s="175" t="str">
        <f>IF(M6="---","",VLOOKUP(M6,List1678[],2,FALSE))</f>
        <v/>
      </c>
      <c r="BP6" s="175" t="str">
        <f>IF(N6="---","",VLOOKUP(N6,List1678[],2,FALSE))</f>
        <v/>
      </c>
      <c r="BQ6" s="175" t="str">
        <f>IF(O6="---","",VLOOKUP(O6,List1678[],2,FALSE))</f>
        <v/>
      </c>
      <c r="BR6" s="175" t="str">
        <f>IF(P6="---","",VLOOKUP(P6,List1678[],2,FALSE))</f>
        <v/>
      </c>
      <c r="BS6" s="175" t="str">
        <f>IF(Q6="---","",VLOOKUP(Q6,List1678[],2,FALSE))</f>
        <v/>
      </c>
      <c r="BT6" s="175" t="str">
        <f>IF(R6="---","",VLOOKUP(R6,List1678[],2,FALSE))</f>
        <v/>
      </c>
      <c r="BU6" s="31" t="s">
        <v>107</v>
      </c>
      <c r="BV6" s="175" t="str">
        <f>IF(Y6="---","",VLOOKUP(Y6,List1678[],2,FALSE))</f>
        <v/>
      </c>
      <c r="BW6" s="175" t="str">
        <f>IF(Z6="---","",VLOOKUP(Z6,List1678[],2,FALSE))</f>
        <v/>
      </c>
      <c r="BX6" s="175" t="str">
        <f>IF(AA6="---","",VLOOKUP(AA6,List1678[],2,FALSE))</f>
        <v/>
      </c>
      <c r="BY6" s="175" t="str">
        <f>IF(AB6="---","",VLOOKUP(AB6,List1678[],2,FALSE))</f>
        <v/>
      </c>
      <c r="BZ6" s="175" t="str">
        <f>IF(AC6="---","",VLOOKUP(AC6,List1678[],2,FALSE))</f>
        <v/>
      </c>
      <c r="CA6" s="175" t="str">
        <f>IF(AD6="---","",VLOOKUP(AD6,List1678[],2,FALSE))</f>
        <v/>
      </c>
      <c r="CB6" s="175" t="str">
        <f>IF(AE6="---","",VLOOKUP(AE6,List1678[],2,FALSE))</f>
        <v/>
      </c>
      <c r="CC6" s="175" t="str">
        <f>IF(AF6="---","",VLOOKUP(AF6,List1678[],2,FALSE))</f>
        <v/>
      </c>
      <c r="CD6" s="175" t="str">
        <f>IF(AG6="---","",VLOOKUP(AG6,List1678[],2,FALSE))</f>
        <v/>
      </c>
      <c r="CE6" s="175" t="str">
        <f>IF(AH6="---","",VLOOKUP(AH6,List1678[],2,FALSE))</f>
        <v/>
      </c>
    </row>
    <row r="7" spans="2:92" ht="13.5" customHeight="1" thickBot="1" x14ac:dyDescent="0.4">
      <c r="B7" s="355"/>
      <c r="C7" s="318"/>
      <c r="D7" s="319"/>
      <c r="E7" s="22" t="s">
        <v>109</v>
      </c>
      <c r="F7" s="23"/>
      <c r="G7" s="24"/>
      <c r="H7" s="27" t="s">
        <v>97</v>
      </c>
      <c r="I7" s="27" t="s">
        <v>97</v>
      </c>
      <c r="J7" s="27" t="s">
        <v>97</v>
      </c>
      <c r="K7" s="27" t="s">
        <v>97</v>
      </c>
      <c r="L7" s="27" t="s">
        <v>97</v>
      </c>
      <c r="M7" s="27" t="s">
        <v>97</v>
      </c>
      <c r="N7" s="27" t="s">
        <v>97</v>
      </c>
      <c r="O7" s="27" t="s">
        <v>97</v>
      </c>
      <c r="P7" s="27" t="s">
        <v>97</v>
      </c>
      <c r="Q7" s="27" t="s">
        <v>97</v>
      </c>
      <c r="R7" s="34" t="s">
        <v>97</v>
      </c>
      <c r="Y7" s="27" t="s">
        <v>97</v>
      </c>
      <c r="Z7" s="27" t="s">
        <v>97</v>
      </c>
      <c r="AA7" s="27" t="s">
        <v>97</v>
      </c>
      <c r="AB7" s="27" t="s">
        <v>97</v>
      </c>
      <c r="AC7" s="34" t="s">
        <v>97</v>
      </c>
      <c r="AD7" s="25" t="s">
        <v>97</v>
      </c>
      <c r="AE7" s="25" t="s">
        <v>97</v>
      </c>
      <c r="AF7" s="25" t="s">
        <v>97</v>
      </c>
      <c r="AG7" s="25" t="s">
        <v>97</v>
      </c>
      <c r="AH7" s="25" t="s">
        <v>97</v>
      </c>
      <c r="AK7" s="29" t="str">
        <f t="shared" si="0"/>
        <v/>
      </c>
      <c r="AL7" s="29" t="str">
        <f t="shared" si="0"/>
        <v/>
      </c>
      <c r="AM7" s="29" t="str">
        <f t="shared" si="0"/>
        <v/>
      </c>
      <c r="AN7" s="29" t="str">
        <f t="shared" si="0"/>
        <v/>
      </c>
      <c r="AO7" s="29" t="str">
        <f t="shared" si="0"/>
        <v/>
      </c>
      <c r="AP7" s="29" t="str">
        <f t="shared" si="0"/>
        <v/>
      </c>
      <c r="AQ7" s="29" t="str">
        <f t="shared" si="0"/>
        <v/>
      </c>
      <c r="AR7" s="29" t="str">
        <f t="shared" si="0"/>
        <v/>
      </c>
      <c r="AS7" s="29" t="str">
        <f t="shared" si="0"/>
        <v/>
      </c>
      <c r="AT7" s="29" t="str">
        <f t="shared" si="0"/>
        <v/>
      </c>
      <c r="AV7" s="30"/>
      <c r="AW7" s="31" t="s">
        <v>110</v>
      </c>
      <c r="AX7" s="32" t="str">
        <f t="shared" si="1"/>
        <v>---</v>
      </c>
      <c r="AY7" s="57" t="e">
        <f>VALUE(IF(AX7="---","",VLOOKUP(AX7,List1678[],2,FALSE)))</f>
        <v>#VALUE!</v>
      </c>
      <c r="AZ7" s="1" t="str">
        <f t="shared" si="2"/>
        <v>---</v>
      </c>
      <c r="BA7" s="178" t="e">
        <f>VALUE(IF(AZ7="---","",VLOOKUP(AZ7,List1678[],2,FALSE)))</f>
        <v>#VALUE!</v>
      </c>
      <c r="BB7" s="1" t="str">
        <f t="shared" si="3"/>
        <v>---</v>
      </c>
      <c r="BC7" s="1" t="str">
        <f t="shared" si="4"/>
        <v>---</v>
      </c>
      <c r="BI7" s="31" t="s">
        <v>110</v>
      </c>
      <c r="BJ7" s="175" t="str">
        <f>IF(H7="---","",VLOOKUP(H7,List1678[],2,FALSE))</f>
        <v/>
      </c>
      <c r="BK7" s="175" t="str">
        <f>IF(I7="---","",VLOOKUP(I7,List1678[],2,FALSE))</f>
        <v/>
      </c>
      <c r="BL7" s="175" t="str">
        <f>IF(J7="---","",VLOOKUP(J7,List1678[],2,FALSE))</f>
        <v/>
      </c>
      <c r="BM7" s="175" t="str">
        <f>IF(K7="---","",VLOOKUP(K7,List1678[],2,FALSE))</f>
        <v/>
      </c>
      <c r="BN7" s="175" t="str">
        <f>IF(L7="---","",VLOOKUP(L7,List1678[],2,FALSE))</f>
        <v/>
      </c>
      <c r="BO7" s="175" t="str">
        <f>IF(M7="---","",VLOOKUP(M7,List1678[],2,FALSE))</f>
        <v/>
      </c>
      <c r="BP7" s="175" t="str">
        <f>IF(N7="---","",VLOOKUP(N7,List1678[],2,FALSE))</f>
        <v/>
      </c>
      <c r="BQ7" s="175" t="str">
        <f>IF(O7="---","",VLOOKUP(O7,List1678[],2,FALSE))</f>
        <v/>
      </c>
      <c r="BR7" s="175" t="str">
        <f>IF(P7="---","",VLOOKUP(P7,List1678[],2,FALSE))</f>
        <v/>
      </c>
      <c r="BS7" s="175" t="str">
        <f>IF(Q7="---","",VLOOKUP(Q7,List1678[],2,FALSE))</f>
        <v/>
      </c>
      <c r="BT7" s="175" t="str">
        <f>IF(R7="---","",VLOOKUP(R7,List1678[],2,FALSE))</f>
        <v/>
      </c>
      <c r="BU7" s="31" t="s">
        <v>110</v>
      </c>
      <c r="BV7" s="175" t="str">
        <f>IF(Y7="---","",VLOOKUP(Y7,List1678[],2,FALSE))</f>
        <v/>
      </c>
      <c r="BW7" s="175" t="str">
        <f>IF(Z7="---","",VLOOKUP(Z7,List1678[],2,FALSE))</f>
        <v/>
      </c>
      <c r="BX7" s="175" t="str">
        <f>IF(AA7="---","",VLOOKUP(AA7,List1678[],2,FALSE))</f>
        <v/>
      </c>
      <c r="BY7" s="175" t="str">
        <f>IF(AB7="---","",VLOOKUP(AB7,List1678[],2,FALSE))</f>
        <v/>
      </c>
      <c r="BZ7" s="175" t="str">
        <f>IF(AC7="---","",VLOOKUP(AC7,List1678[],2,FALSE))</f>
        <v/>
      </c>
      <c r="CA7" s="175" t="str">
        <f>IF(AD7="---","",VLOOKUP(AD7,List1678[],2,FALSE))</f>
        <v/>
      </c>
      <c r="CB7" s="175" t="str">
        <f>IF(AE7="---","",VLOOKUP(AE7,List1678[],2,FALSE))</f>
        <v/>
      </c>
      <c r="CC7" s="175" t="str">
        <f>IF(AF7="---","",VLOOKUP(AF7,List1678[],2,FALSE))</f>
        <v/>
      </c>
      <c r="CD7" s="175" t="str">
        <f>IF(AG7="---","",VLOOKUP(AG7,List1678[],2,FALSE))</f>
        <v/>
      </c>
      <c r="CE7" s="175" t="str">
        <f>IF(AH7="---","",VLOOKUP(AH7,List1678[],2,FALSE))</f>
        <v/>
      </c>
    </row>
    <row r="8" spans="2:92" ht="13.5" customHeight="1" thickBot="1" x14ac:dyDescent="0.4">
      <c r="B8" s="356"/>
      <c r="C8" s="318"/>
      <c r="D8" s="319"/>
      <c r="E8" s="22" t="s">
        <v>111</v>
      </c>
      <c r="F8" s="23"/>
      <c r="G8" s="24"/>
      <c r="H8" s="27" t="s">
        <v>97</v>
      </c>
      <c r="I8" s="27" t="s">
        <v>97</v>
      </c>
      <c r="J8" s="27" t="s">
        <v>97</v>
      </c>
      <c r="K8" s="27" t="s">
        <v>97</v>
      </c>
      <c r="L8" s="27" t="s">
        <v>97</v>
      </c>
      <c r="M8" s="27" t="s">
        <v>97</v>
      </c>
      <c r="N8" s="27" t="s">
        <v>97</v>
      </c>
      <c r="O8" s="27" t="s">
        <v>97</v>
      </c>
      <c r="P8" s="27" t="s">
        <v>97</v>
      </c>
      <c r="Q8" s="27" t="s">
        <v>97</v>
      </c>
      <c r="R8" s="34" t="s">
        <v>97</v>
      </c>
      <c r="Y8" s="27" t="s">
        <v>97</v>
      </c>
      <c r="Z8" s="27" t="s">
        <v>97</v>
      </c>
      <c r="AA8" s="27" t="s">
        <v>97</v>
      </c>
      <c r="AB8" s="27" t="s">
        <v>97</v>
      </c>
      <c r="AC8" s="34" t="s">
        <v>97</v>
      </c>
      <c r="AD8" s="25" t="s">
        <v>97</v>
      </c>
      <c r="AE8" s="25" t="s">
        <v>97</v>
      </c>
      <c r="AF8" s="25" t="s">
        <v>97</v>
      </c>
      <c r="AG8" s="25" t="s">
        <v>97</v>
      </c>
      <c r="AH8" s="25" t="s">
        <v>97</v>
      </c>
      <c r="AK8" s="29" t="str">
        <f t="shared" si="0"/>
        <v/>
      </c>
      <c r="AL8" s="29" t="str">
        <f t="shared" si="0"/>
        <v/>
      </c>
      <c r="AM8" s="29" t="str">
        <f t="shared" si="0"/>
        <v/>
      </c>
      <c r="AN8" s="29" t="str">
        <f t="shared" si="0"/>
        <v/>
      </c>
      <c r="AO8" s="29" t="str">
        <f t="shared" si="0"/>
        <v/>
      </c>
      <c r="AP8" s="29" t="str">
        <f t="shared" si="0"/>
        <v/>
      </c>
      <c r="AQ8" s="29" t="str">
        <f t="shared" si="0"/>
        <v/>
      </c>
      <c r="AR8" s="29" t="str">
        <f t="shared" si="0"/>
        <v/>
      </c>
      <c r="AS8" s="29" t="str">
        <f t="shared" si="0"/>
        <v/>
      </c>
      <c r="AT8" s="29" t="str">
        <f t="shared" si="0"/>
        <v/>
      </c>
      <c r="AV8" s="30"/>
      <c r="AW8" s="31" t="s">
        <v>112</v>
      </c>
      <c r="AX8" s="32" t="str">
        <f t="shared" si="1"/>
        <v>---</v>
      </c>
      <c r="AY8" s="57" t="e">
        <f>VALUE(IF(AX8="---","",VLOOKUP(AX8,List1678[],2,FALSE)))</f>
        <v>#VALUE!</v>
      </c>
      <c r="AZ8" s="1" t="str">
        <f t="shared" si="2"/>
        <v>---</v>
      </c>
      <c r="BA8" s="178" t="e">
        <f>VALUE(IF(AZ8="---","",VLOOKUP(AZ8,List1678[],2,FALSE)))</f>
        <v>#VALUE!</v>
      </c>
      <c r="BB8" s="1" t="str">
        <f t="shared" si="3"/>
        <v>---</v>
      </c>
      <c r="BC8" s="1" t="str">
        <f t="shared" si="4"/>
        <v>---</v>
      </c>
      <c r="BI8" s="31" t="s">
        <v>112</v>
      </c>
      <c r="BJ8" s="175" t="str">
        <f>IF(H8="---","",VLOOKUP(H8,List1678[],2,FALSE))</f>
        <v/>
      </c>
      <c r="BK8" s="175" t="str">
        <f>IF(I8="---","",VLOOKUP(I8,List1678[],2,FALSE))</f>
        <v/>
      </c>
      <c r="BL8" s="175" t="str">
        <f>IF(J8="---","",VLOOKUP(J8,List1678[],2,FALSE))</f>
        <v/>
      </c>
      <c r="BM8" s="175" t="str">
        <f>IF(K8="---","",VLOOKUP(K8,List1678[],2,FALSE))</f>
        <v/>
      </c>
      <c r="BN8" s="175" t="str">
        <f>IF(L8="---","",VLOOKUP(L8,List1678[],2,FALSE))</f>
        <v/>
      </c>
      <c r="BO8" s="175" t="str">
        <f>IF(M8="---","",VLOOKUP(M8,List1678[],2,FALSE))</f>
        <v/>
      </c>
      <c r="BP8" s="175" t="str">
        <f>IF(N8="---","",VLOOKUP(N8,List1678[],2,FALSE))</f>
        <v/>
      </c>
      <c r="BQ8" s="175" t="str">
        <f>IF(O8="---","",VLOOKUP(O8,List1678[],2,FALSE))</f>
        <v/>
      </c>
      <c r="BR8" s="175" t="str">
        <f>IF(P8="---","",VLOOKUP(P8,List1678[],2,FALSE))</f>
        <v/>
      </c>
      <c r="BS8" s="175" t="str">
        <f>IF(Q8="---","",VLOOKUP(Q8,List1678[],2,FALSE))</f>
        <v/>
      </c>
      <c r="BT8" s="175" t="str">
        <f>IF(R8="---","",VLOOKUP(R8,List1678[],2,FALSE))</f>
        <v/>
      </c>
      <c r="BU8" s="31" t="s">
        <v>112</v>
      </c>
      <c r="BV8" s="175" t="str">
        <f>IF(Y8="---","",VLOOKUP(Y8,List1678[],2,FALSE))</f>
        <v/>
      </c>
      <c r="BW8" s="175" t="str">
        <f>IF(Z8="---","",VLOOKUP(Z8,List1678[],2,FALSE))</f>
        <v/>
      </c>
      <c r="BX8" s="175" t="str">
        <f>IF(AA8="---","",VLOOKUP(AA8,List1678[],2,FALSE))</f>
        <v/>
      </c>
      <c r="BY8" s="175" t="str">
        <f>IF(AB8="---","",VLOOKUP(AB8,List1678[],2,FALSE))</f>
        <v/>
      </c>
      <c r="BZ8" s="175" t="str">
        <f>IF(AC8="---","",VLOOKUP(AC8,List1678[],2,FALSE))</f>
        <v/>
      </c>
      <c r="CA8" s="175" t="str">
        <f>IF(AD8="---","",VLOOKUP(AD8,List1678[],2,FALSE))</f>
        <v/>
      </c>
      <c r="CB8" s="175" t="str">
        <f>IF(AE8="---","",VLOOKUP(AE8,List1678[],2,FALSE))</f>
        <v/>
      </c>
      <c r="CC8" s="175" t="str">
        <f>IF(AF8="---","",VLOOKUP(AF8,List1678[],2,FALSE))</f>
        <v/>
      </c>
      <c r="CD8" s="175" t="str">
        <f>IF(AG8="---","",VLOOKUP(AG8,List1678[],2,FALSE))</f>
        <v/>
      </c>
      <c r="CE8" s="175" t="str">
        <f>IF(AH8="---","",VLOOKUP(AH8,List1678[],2,FALSE))</f>
        <v/>
      </c>
    </row>
    <row r="9" spans="2:92" ht="13.5" customHeight="1" thickBot="1" x14ac:dyDescent="0.4">
      <c r="B9" s="354">
        <v>2</v>
      </c>
      <c r="C9" s="318" t="s">
        <v>113</v>
      </c>
      <c r="D9" s="319"/>
      <c r="E9" s="22" t="s">
        <v>114</v>
      </c>
      <c r="F9" s="23"/>
      <c r="G9" s="24"/>
      <c r="H9" s="27" t="s">
        <v>97</v>
      </c>
      <c r="I9" s="27" t="s">
        <v>97</v>
      </c>
      <c r="J9" s="27" t="s">
        <v>97</v>
      </c>
      <c r="K9" s="27" t="s">
        <v>97</v>
      </c>
      <c r="L9" s="27" t="s">
        <v>97</v>
      </c>
      <c r="M9" s="27" t="s">
        <v>97</v>
      </c>
      <c r="N9" s="27" t="s">
        <v>97</v>
      </c>
      <c r="O9" s="27" t="s">
        <v>97</v>
      </c>
      <c r="P9" s="27" t="s">
        <v>97</v>
      </c>
      <c r="Q9" s="27" t="s">
        <v>97</v>
      </c>
      <c r="R9" s="34" t="s">
        <v>97</v>
      </c>
      <c r="Y9" s="27" t="s">
        <v>97</v>
      </c>
      <c r="Z9" s="27" t="s">
        <v>97</v>
      </c>
      <c r="AA9" s="27" t="s">
        <v>97</v>
      </c>
      <c r="AB9" s="27" t="s">
        <v>97</v>
      </c>
      <c r="AC9" s="34" t="s">
        <v>97</v>
      </c>
      <c r="AD9" s="25" t="s">
        <v>97</v>
      </c>
      <c r="AE9" s="25" t="s">
        <v>97</v>
      </c>
      <c r="AF9" s="25" t="s">
        <v>97</v>
      </c>
      <c r="AG9" s="25" t="s">
        <v>97</v>
      </c>
      <c r="AH9" s="25" t="s">
        <v>97</v>
      </c>
      <c r="AK9" s="29" t="str">
        <f t="shared" si="0"/>
        <v/>
      </c>
      <c r="AL9" s="29" t="str">
        <f t="shared" si="0"/>
        <v/>
      </c>
      <c r="AM9" s="29" t="str">
        <f t="shared" si="0"/>
        <v/>
      </c>
      <c r="AN9" s="29" t="str">
        <f t="shared" si="0"/>
        <v/>
      </c>
      <c r="AO9" s="29" t="str">
        <f t="shared" si="0"/>
        <v/>
      </c>
      <c r="AP9" s="29" t="str">
        <f t="shared" si="0"/>
        <v/>
      </c>
      <c r="AQ9" s="29" t="str">
        <f t="shared" si="0"/>
        <v/>
      </c>
      <c r="AR9" s="29" t="str">
        <f t="shared" si="0"/>
        <v/>
      </c>
      <c r="AS9" s="29" t="str">
        <f t="shared" si="0"/>
        <v/>
      </c>
      <c r="AT9" s="29" t="str">
        <f t="shared" si="0"/>
        <v/>
      </c>
      <c r="AV9" s="30"/>
      <c r="AW9" s="31" t="s">
        <v>115</v>
      </c>
      <c r="AX9" s="32" t="str">
        <f t="shared" si="1"/>
        <v>---</v>
      </c>
      <c r="AY9" s="57" t="e">
        <f>VALUE(IF(AX9="---","",VLOOKUP(AX9,List1678[],2,FALSE)))</f>
        <v>#VALUE!</v>
      </c>
      <c r="AZ9" s="1" t="str">
        <f t="shared" si="2"/>
        <v>---</v>
      </c>
      <c r="BA9" s="178" t="e">
        <f>VALUE(IF(AZ9="---","",VLOOKUP(AZ9,List1678[],2,FALSE)))</f>
        <v>#VALUE!</v>
      </c>
      <c r="BB9" s="1" t="str">
        <f t="shared" si="3"/>
        <v>---</v>
      </c>
      <c r="BC9" s="1" t="str">
        <f t="shared" si="4"/>
        <v>---</v>
      </c>
      <c r="BI9" s="31" t="s">
        <v>115</v>
      </c>
      <c r="BJ9" s="175" t="str">
        <f>IF(H9="---","",VLOOKUP(H9,List1678[],2,FALSE))</f>
        <v/>
      </c>
      <c r="BK9" s="175" t="str">
        <f>IF(I9="---","",VLOOKUP(I9,List1678[],2,FALSE))</f>
        <v/>
      </c>
      <c r="BL9" s="175" t="str">
        <f>IF(J9="---","",VLOOKUP(J9,List1678[],2,FALSE))</f>
        <v/>
      </c>
      <c r="BM9" s="175" t="str">
        <f>IF(K9="---","",VLOOKUP(K9,List1678[],2,FALSE))</f>
        <v/>
      </c>
      <c r="BN9" s="175" t="str">
        <f>IF(L9="---","",VLOOKUP(L9,List1678[],2,FALSE))</f>
        <v/>
      </c>
      <c r="BO9" s="175" t="str">
        <f>IF(M9="---","",VLOOKUP(M9,List1678[],2,FALSE))</f>
        <v/>
      </c>
      <c r="BP9" s="175" t="str">
        <f>IF(N9="---","",VLOOKUP(N9,List1678[],2,FALSE))</f>
        <v/>
      </c>
      <c r="BQ9" s="175" t="str">
        <f>IF(O9="---","",VLOOKUP(O9,List1678[],2,FALSE))</f>
        <v/>
      </c>
      <c r="BR9" s="175" t="str">
        <f>IF(P9="---","",VLOOKUP(P9,List1678[],2,FALSE))</f>
        <v/>
      </c>
      <c r="BS9" s="175" t="str">
        <f>IF(Q9="---","",VLOOKUP(Q9,List1678[],2,FALSE))</f>
        <v/>
      </c>
      <c r="BT9" s="175" t="str">
        <f>IF(R9="---","",VLOOKUP(R9,List1678[],2,FALSE))</f>
        <v/>
      </c>
      <c r="BU9" s="31" t="s">
        <v>115</v>
      </c>
      <c r="BV9" s="175" t="str">
        <f>IF(Y9="---","",VLOOKUP(Y9,List1678[],2,FALSE))</f>
        <v/>
      </c>
      <c r="BW9" s="175" t="str">
        <f>IF(Z9="---","",VLOOKUP(Z9,List1678[],2,FALSE))</f>
        <v/>
      </c>
      <c r="BX9" s="175" t="str">
        <f>IF(AA9="---","",VLOOKUP(AA9,List1678[],2,FALSE))</f>
        <v/>
      </c>
      <c r="BY9" s="175" t="str">
        <f>IF(AB9="---","",VLOOKUP(AB9,List1678[],2,FALSE))</f>
        <v/>
      </c>
      <c r="BZ9" s="175" t="str">
        <f>IF(AC9="---","",VLOOKUP(AC9,List1678[],2,FALSE))</f>
        <v/>
      </c>
      <c r="CA9" s="175" t="str">
        <f>IF(AD9="---","",VLOOKUP(AD9,List1678[],2,FALSE))</f>
        <v/>
      </c>
      <c r="CB9" s="175" t="str">
        <f>IF(AE9="---","",VLOOKUP(AE9,List1678[],2,FALSE))</f>
        <v/>
      </c>
      <c r="CC9" s="175" t="str">
        <f>IF(AF9="---","",VLOOKUP(AF9,List1678[],2,FALSE))</f>
        <v/>
      </c>
      <c r="CD9" s="175" t="str">
        <f>IF(AG9="---","",VLOOKUP(AG9,List1678[],2,FALSE))</f>
        <v/>
      </c>
      <c r="CE9" s="175" t="str">
        <f>IF(AH9="---","",VLOOKUP(AH9,List1678[],2,FALSE))</f>
        <v/>
      </c>
    </row>
    <row r="10" spans="2:92" ht="13.5" customHeight="1" thickBot="1" x14ac:dyDescent="0.4">
      <c r="B10" s="355"/>
      <c r="C10" s="318"/>
      <c r="D10" s="319"/>
      <c r="E10" s="22" t="s">
        <v>116</v>
      </c>
      <c r="F10" s="23"/>
      <c r="G10" s="24"/>
      <c r="H10" s="27" t="s">
        <v>97</v>
      </c>
      <c r="I10" s="27" t="s">
        <v>97</v>
      </c>
      <c r="J10" s="27" t="s">
        <v>97</v>
      </c>
      <c r="K10" s="27" t="s">
        <v>97</v>
      </c>
      <c r="L10" s="27" t="s">
        <v>97</v>
      </c>
      <c r="M10" s="27" t="s">
        <v>97</v>
      </c>
      <c r="N10" s="27" t="s">
        <v>97</v>
      </c>
      <c r="O10" s="27" t="s">
        <v>97</v>
      </c>
      <c r="P10" s="27" t="s">
        <v>97</v>
      </c>
      <c r="Q10" s="27" t="s">
        <v>97</v>
      </c>
      <c r="R10" s="34" t="s">
        <v>97</v>
      </c>
      <c r="Y10" s="27" t="s">
        <v>97</v>
      </c>
      <c r="Z10" s="27" t="s">
        <v>97</v>
      </c>
      <c r="AA10" s="27" t="s">
        <v>97</v>
      </c>
      <c r="AB10" s="27" t="s">
        <v>97</v>
      </c>
      <c r="AC10" s="34" t="s">
        <v>97</v>
      </c>
      <c r="AD10" s="25" t="s">
        <v>97</v>
      </c>
      <c r="AE10" s="25" t="s">
        <v>97</v>
      </c>
      <c r="AF10" s="25" t="s">
        <v>97</v>
      </c>
      <c r="AG10" s="25" t="s">
        <v>97</v>
      </c>
      <c r="AH10" s="25" t="s">
        <v>97</v>
      </c>
      <c r="AK10" s="29" t="str">
        <f t="shared" si="0"/>
        <v/>
      </c>
      <c r="AL10" s="29" t="str">
        <f t="shared" si="0"/>
        <v/>
      </c>
      <c r="AM10" s="29" t="str">
        <f t="shared" si="0"/>
        <v/>
      </c>
      <c r="AN10" s="29" t="str">
        <f t="shared" si="0"/>
        <v/>
      </c>
      <c r="AO10" s="29" t="str">
        <f t="shared" si="0"/>
        <v/>
      </c>
      <c r="AP10" s="29" t="str">
        <f t="shared" si="0"/>
        <v/>
      </c>
      <c r="AQ10" s="29" t="str">
        <f t="shared" si="0"/>
        <v/>
      </c>
      <c r="AR10" s="29" t="str">
        <f t="shared" si="0"/>
        <v/>
      </c>
      <c r="AS10" s="29" t="str">
        <f t="shared" si="0"/>
        <v/>
      </c>
      <c r="AT10" s="29" t="str">
        <f t="shared" si="0"/>
        <v/>
      </c>
      <c r="AV10" s="30"/>
      <c r="AW10" s="31" t="s">
        <v>117</v>
      </c>
      <c r="AX10" s="32" t="str">
        <f t="shared" si="1"/>
        <v>---</v>
      </c>
      <c r="AY10" s="57" t="e">
        <f>VALUE(IF(AX10="---","",VLOOKUP(AX10,List1678[],2,FALSE)))</f>
        <v>#VALUE!</v>
      </c>
      <c r="AZ10" s="1" t="str">
        <f t="shared" si="2"/>
        <v>---</v>
      </c>
      <c r="BA10" s="178" t="e">
        <f>VALUE(IF(AZ10="---","",VLOOKUP(AZ10,List1678[],2,FALSE)))</f>
        <v>#VALUE!</v>
      </c>
      <c r="BB10" s="1" t="str">
        <f t="shared" si="3"/>
        <v>---</v>
      </c>
      <c r="BC10" s="1" t="str">
        <f t="shared" si="4"/>
        <v>---</v>
      </c>
      <c r="BI10" s="31" t="s">
        <v>117</v>
      </c>
      <c r="BJ10" s="175" t="str">
        <f>IF(H10="---","",VLOOKUP(H10,List1678[],2,FALSE))</f>
        <v/>
      </c>
      <c r="BK10" s="175" t="str">
        <f>IF(I10="---","",VLOOKUP(I10,List1678[],2,FALSE))</f>
        <v/>
      </c>
      <c r="BL10" s="175" t="str">
        <f>IF(J10="---","",VLOOKUP(J10,List1678[],2,FALSE))</f>
        <v/>
      </c>
      <c r="BM10" s="175" t="str">
        <f>IF(K10="---","",VLOOKUP(K10,List1678[],2,FALSE))</f>
        <v/>
      </c>
      <c r="BN10" s="175" t="str">
        <f>IF(L10="---","",VLOOKUP(L10,List1678[],2,FALSE))</f>
        <v/>
      </c>
      <c r="BO10" s="175" t="str">
        <f>IF(M10="---","",VLOOKUP(M10,List1678[],2,FALSE))</f>
        <v/>
      </c>
      <c r="BP10" s="175" t="str">
        <f>IF(N10="---","",VLOOKUP(N10,List1678[],2,FALSE))</f>
        <v/>
      </c>
      <c r="BQ10" s="175" t="str">
        <f>IF(O10="---","",VLOOKUP(O10,List1678[],2,FALSE))</f>
        <v/>
      </c>
      <c r="BR10" s="175" t="str">
        <f>IF(P10="---","",VLOOKUP(P10,List1678[],2,FALSE))</f>
        <v/>
      </c>
      <c r="BS10" s="175" t="str">
        <f>IF(Q10="---","",VLOOKUP(Q10,List1678[],2,FALSE))</f>
        <v/>
      </c>
      <c r="BT10" s="175" t="str">
        <f>IF(R10="---","",VLOOKUP(R10,List1678[],2,FALSE))</f>
        <v/>
      </c>
      <c r="BU10" s="31" t="s">
        <v>117</v>
      </c>
      <c r="BV10" s="175" t="str">
        <f>IF(Y10="---","",VLOOKUP(Y10,List1678[],2,FALSE))</f>
        <v/>
      </c>
      <c r="BW10" s="175" t="str">
        <f>IF(Z10="---","",VLOOKUP(Z10,List1678[],2,FALSE))</f>
        <v/>
      </c>
      <c r="BX10" s="175" t="str">
        <f>IF(AA10="---","",VLOOKUP(AA10,List1678[],2,FALSE))</f>
        <v/>
      </c>
      <c r="BY10" s="175" t="str">
        <f>IF(AB10="---","",VLOOKUP(AB10,List1678[],2,FALSE))</f>
        <v/>
      </c>
      <c r="BZ10" s="175" t="str">
        <f>IF(AC10="---","",VLOOKUP(AC10,List1678[],2,FALSE))</f>
        <v/>
      </c>
      <c r="CA10" s="175" t="str">
        <f>IF(AD10="---","",VLOOKUP(AD10,List1678[],2,FALSE))</f>
        <v/>
      </c>
      <c r="CB10" s="175" t="str">
        <f>IF(AE10="---","",VLOOKUP(AE10,List1678[],2,FALSE))</f>
        <v/>
      </c>
      <c r="CC10" s="175" t="str">
        <f>IF(AF10="---","",VLOOKUP(AF10,List1678[],2,FALSE))</f>
        <v/>
      </c>
      <c r="CD10" s="175" t="str">
        <f>IF(AG10="---","",VLOOKUP(AG10,List1678[],2,FALSE))</f>
        <v/>
      </c>
      <c r="CE10" s="175" t="str">
        <f>IF(AH10="---","",VLOOKUP(AH10,List1678[],2,FALSE))</f>
        <v/>
      </c>
    </row>
    <row r="11" spans="2:92" ht="13.5" customHeight="1" thickBot="1" x14ac:dyDescent="0.4">
      <c r="B11" s="355"/>
      <c r="C11" s="318"/>
      <c r="D11" s="319"/>
      <c r="E11" s="22" t="s">
        <v>118</v>
      </c>
      <c r="F11" s="23"/>
      <c r="G11" s="24"/>
      <c r="H11" s="27" t="s">
        <v>97</v>
      </c>
      <c r="I11" s="27" t="s">
        <v>97</v>
      </c>
      <c r="J11" s="27" t="s">
        <v>97</v>
      </c>
      <c r="K11" s="27" t="s">
        <v>97</v>
      </c>
      <c r="L11" s="27" t="s">
        <v>97</v>
      </c>
      <c r="M11" s="27" t="s">
        <v>97</v>
      </c>
      <c r="N11" s="27" t="s">
        <v>97</v>
      </c>
      <c r="O11" s="27" t="s">
        <v>97</v>
      </c>
      <c r="P11" s="27" t="s">
        <v>97</v>
      </c>
      <c r="Q11" s="27" t="s">
        <v>97</v>
      </c>
      <c r="R11" s="34" t="s">
        <v>97</v>
      </c>
      <c r="Y11" s="27" t="s">
        <v>97</v>
      </c>
      <c r="Z11" s="27" t="s">
        <v>97</v>
      </c>
      <c r="AA11" s="27" t="s">
        <v>97</v>
      </c>
      <c r="AB11" s="27" t="s">
        <v>97</v>
      </c>
      <c r="AC11" s="34" t="s">
        <v>97</v>
      </c>
      <c r="AD11" s="25" t="s">
        <v>97</v>
      </c>
      <c r="AE11" s="25" t="s">
        <v>97</v>
      </c>
      <c r="AF11" s="25" t="s">
        <v>97</v>
      </c>
      <c r="AG11" s="25" t="s">
        <v>97</v>
      </c>
      <c r="AH11" s="25" t="s">
        <v>97</v>
      </c>
      <c r="AK11" s="29" t="str">
        <f t="shared" si="0"/>
        <v/>
      </c>
      <c r="AL11" s="29" t="str">
        <f t="shared" si="0"/>
        <v/>
      </c>
      <c r="AM11" s="29" t="str">
        <f t="shared" si="0"/>
        <v/>
      </c>
      <c r="AN11" s="29" t="str">
        <f t="shared" si="0"/>
        <v/>
      </c>
      <c r="AO11" s="29" t="str">
        <f t="shared" si="0"/>
        <v/>
      </c>
      <c r="AP11" s="29" t="str">
        <f t="shared" si="0"/>
        <v/>
      </c>
      <c r="AQ11" s="29" t="str">
        <f t="shared" si="0"/>
        <v/>
      </c>
      <c r="AR11" s="29" t="str">
        <f t="shared" si="0"/>
        <v/>
      </c>
      <c r="AS11" s="29" t="str">
        <f t="shared" si="0"/>
        <v/>
      </c>
      <c r="AT11" s="29" t="str">
        <f t="shared" si="0"/>
        <v/>
      </c>
      <c r="AV11" s="30"/>
      <c r="AW11" s="31" t="s">
        <v>119</v>
      </c>
      <c r="AX11" s="32" t="str">
        <f t="shared" si="1"/>
        <v>---</v>
      </c>
      <c r="AY11" s="57" t="e">
        <f>VALUE(IF(AX11="---","",VLOOKUP(AX11,List1678[],2,FALSE)))</f>
        <v>#VALUE!</v>
      </c>
      <c r="AZ11" s="1" t="str">
        <f t="shared" si="2"/>
        <v>---</v>
      </c>
      <c r="BA11" s="178" t="e">
        <f>VALUE(IF(AZ11="---","",VLOOKUP(AZ11,List1678[],2,FALSE)))</f>
        <v>#VALUE!</v>
      </c>
      <c r="BB11" s="1" t="str">
        <f t="shared" si="3"/>
        <v>---</v>
      </c>
      <c r="BC11" s="1" t="str">
        <f t="shared" si="4"/>
        <v>---</v>
      </c>
      <c r="BI11" s="31" t="s">
        <v>119</v>
      </c>
      <c r="BJ11" s="175" t="str">
        <f>IF(H11="---","",VLOOKUP(H11,List1678[],2,FALSE))</f>
        <v/>
      </c>
      <c r="BK11" s="175" t="str">
        <f>IF(I11="---","",VLOOKUP(I11,List1678[],2,FALSE))</f>
        <v/>
      </c>
      <c r="BL11" s="175" t="str">
        <f>IF(J11="---","",VLOOKUP(J11,List1678[],2,FALSE))</f>
        <v/>
      </c>
      <c r="BM11" s="175" t="str">
        <f>IF(K11="---","",VLOOKUP(K11,List1678[],2,FALSE))</f>
        <v/>
      </c>
      <c r="BN11" s="175" t="str">
        <f>IF(L11="---","",VLOOKUP(L11,List1678[],2,FALSE))</f>
        <v/>
      </c>
      <c r="BO11" s="175" t="str">
        <f>IF(M11="---","",VLOOKUP(M11,List1678[],2,FALSE))</f>
        <v/>
      </c>
      <c r="BP11" s="175" t="str">
        <f>IF(N11="---","",VLOOKUP(N11,List1678[],2,FALSE))</f>
        <v/>
      </c>
      <c r="BQ11" s="175" t="str">
        <f>IF(O11="---","",VLOOKUP(O11,List1678[],2,FALSE))</f>
        <v/>
      </c>
      <c r="BR11" s="175" t="str">
        <f>IF(P11="---","",VLOOKUP(P11,List1678[],2,FALSE))</f>
        <v/>
      </c>
      <c r="BS11" s="175" t="str">
        <f>IF(Q11="---","",VLOOKUP(Q11,List1678[],2,FALSE))</f>
        <v/>
      </c>
      <c r="BT11" s="175" t="str">
        <f>IF(R11="---","",VLOOKUP(R11,List1678[],2,FALSE))</f>
        <v/>
      </c>
      <c r="BU11" s="31" t="s">
        <v>119</v>
      </c>
      <c r="BV11" s="175" t="str">
        <f>IF(Y11="---","",VLOOKUP(Y11,List1678[],2,FALSE))</f>
        <v/>
      </c>
      <c r="BW11" s="175" t="str">
        <f>IF(Z11="---","",VLOOKUP(Z11,List1678[],2,FALSE))</f>
        <v/>
      </c>
      <c r="BX11" s="175" t="str">
        <f>IF(AA11="---","",VLOOKUP(AA11,List1678[],2,FALSE))</f>
        <v/>
      </c>
      <c r="BY11" s="175" t="str">
        <f>IF(AB11="---","",VLOOKUP(AB11,List1678[],2,FALSE))</f>
        <v/>
      </c>
      <c r="BZ11" s="175" t="str">
        <f>IF(AC11="---","",VLOOKUP(AC11,List1678[],2,FALSE))</f>
        <v/>
      </c>
      <c r="CA11" s="175" t="str">
        <f>IF(AD11="---","",VLOOKUP(AD11,List1678[],2,FALSE))</f>
        <v/>
      </c>
      <c r="CB11" s="175" t="str">
        <f>IF(AE11="---","",VLOOKUP(AE11,List1678[],2,FALSE))</f>
        <v/>
      </c>
      <c r="CC11" s="175" t="str">
        <f>IF(AF11="---","",VLOOKUP(AF11,List1678[],2,FALSE))</f>
        <v/>
      </c>
      <c r="CD11" s="175" t="str">
        <f>IF(AG11="---","",VLOOKUP(AG11,List1678[],2,FALSE))</f>
        <v/>
      </c>
      <c r="CE11" s="175" t="str">
        <f>IF(AH11="---","",VLOOKUP(AH11,List1678[],2,FALSE))</f>
        <v/>
      </c>
    </row>
    <row r="12" spans="2:92" ht="13.5" customHeight="1" thickBot="1" x14ac:dyDescent="0.4">
      <c r="B12" s="355"/>
      <c r="C12" s="318" t="s">
        <v>120</v>
      </c>
      <c r="D12" s="319"/>
      <c r="E12" s="22" t="s">
        <v>121</v>
      </c>
      <c r="F12" s="23"/>
      <c r="G12" s="24"/>
      <c r="H12" s="27" t="s">
        <v>97</v>
      </c>
      <c r="I12" s="27" t="s">
        <v>97</v>
      </c>
      <c r="J12" s="27" t="s">
        <v>97</v>
      </c>
      <c r="K12" s="27" t="s">
        <v>97</v>
      </c>
      <c r="L12" s="27" t="s">
        <v>97</v>
      </c>
      <c r="M12" s="27" t="s">
        <v>97</v>
      </c>
      <c r="N12" s="27" t="s">
        <v>97</v>
      </c>
      <c r="O12" s="27" t="s">
        <v>97</v>
      </c>
      <c r="P12" s="27" t="s">
        <v>97</v>
      </c>
      <c r="Q12" s="27" t="s">
        <v>97</v>
      </c>
      <c r="R12" s="34" t="s">
        <v>97</v>
      </c>
      <c r="Y12" s="27" t="s">
        <v>97</v>
      </c>
      <c r="Z12" s="27" t="s">
        <v>97</v>
      </c>
      <c r="AA12" s="27" t="s">
        <v>97</v>
      </c>
      <c r="AB12" s="27" t="s">
        <v>97</v>
      </c>
      <c r="AC12" s="34" t="s">
        <v>97</v>
      </c>
      <c r="AD12" s="25" t="s">
        <v>97</v>
      </c>
      <c r="AE12" s="25" t="s">
        <v>97</v>
      </c>
      <c r="AF12" s="25" t="s">
        <v>97</v>
      </c>
      <c r="AG12" s="25" t="s">
        <v>97</v>
      </c>
      <c r="AH12" s="25" t="s">
        <v>97</v>
      </c>
      <c r="AK12" s="29" t="str">
        <f t="shared" si="0"/>
        <v/>
      </c>
      <c r="AL12" s="29" t="str">
        <f t="shared" si="0"/>
        <v/>
      </c>
      <c r="AM12" s="29" t="str">
        <f t="shared" si="0"/>
        <v/>
      </c>
      <c r="AN12" s="29" t="str">
        <f t="shared" si="0"/>
        <v/>
      </c>
      <c r="AO12" s="29" t="str">
        <f t="shared" si="0"/>
        <v/>
      </c>
      <c r="AP12" s="29" t="str">
        <f t="shared" si="0"/>
        <v/>
      </c>
      <c r="AQ12" s="29" t="str">
        <f t="shared" si="0"/>
        <v/>
      </c>
      <c r="AR12" s="29" t="str">
        <f t="shared" si="0"/>
        <v/>
      </c>
      <c r="AS12" s="29" t="str">
        <f t="shared" si="0"/>
        <v/>
      </c>
      <c r="AT12" s="29" t="str">
        <f t="shared" si="0"/>
        <v/>
      </c>
      <c r="AV12" s="30"/>
      <c r="AW12" s="31" t="s">
        <v>122</v>
      </c>
      <c r="AX12" s="32" t="str">
        <f t="shared" si="1"/>
        <v>---</v>
      </c>
      <c r="AY12" s="57" t="e">
        <f>VALUE(IF(AX12="---","",VLOOKUP(AX12,List1678[],2,FALSE)))</f>
        <v>#VALUE!</v>
      </c>
      <c r="AZ12" s="1" t="str">
        <f t="shared" si="2"/>
        <v>---</v>
      </c>
      <c r="BA12" s="178" t="e">
        <f>VALUE(IF(AZ12="---","",VLOOKUP(AZ12,List1678[],2,FALSE)))</f>
        <v>#VALUE!</v>
      </c>
      <c r="BB12" s="1" t="str">
        <f t="shared" si="3"/>
        <v>---</v>
      </c>
      <c r="BC12" s="1" t="str">
        <f t="shared" si="4"/>
        <v>---</v>
      </c>
      <c r="BI12" s="31" t="s">
        <v>122</v>
      </c>
      <c r="BJ12" s="175" t="str">
        <f>IF(H12="---","",VLOOKUP(H12,List1678[],2,FALSE))</f>
        <v/>
      </c>
      <c r="BK12" s="175" t="str">
        <f>IF(I12="---","",VLOOKUP(I12,List1678[],2,FALSE))</f>
        <v/>
      </c>
      <c r="BL12" s="175" t="str">
        <f>IF(J12="---","",VLOOKUP(J12,List1678[],2,FALSE))</f>
        <v/>
      </c>
      <c r="BM12" s="175" t="str">
        <f>IF(K12="---","",VLOOKUP(K12,List1678[],2,FALSE))</f>
        <v/>
      </c>
      <c r="BN12" s="175" t="str">
        <f>IF(L12="---","",VLOOKUP(L12,List1678[],2,FALSE))</f>
        <v/>
      </c>
      <c r="BO12" s="175" t="str">
        <f>IF(M12="---","",VLOOKUP(M12,List1678[],2,FALSE))</f>
        <v/>
      </c>
      <c r="BP12" s="175" t="str">
        <f>IF(N12="---","",VLOOKUP(N12,List1678[],2,FALSE))</f>
        <v/>
      </c>
      <c r="BQ12" s="175" t="str">
        <f>IF(O12="---","",VLOOKUP(O12,List1678[],2,FALSE))</f>
        <v/>
      </c>
      <c r="BR12" s="175" t="str">
        <f>IF(P12="---","",VLOOKUP(P12,List1678[],2,FALSE))</f>
        <v/>
      </c>
      <c r="BS12" s="175" t="str">
        <f>IF(Q12="---","",VLOOKUP(Q12,List1678[],2,FALSE))</f>
        <v/>
      </c>
      <c r="BT12" s="175" t="str">
        <f>IF(R12="---","",VLOOKUP(R12,List1678[],2,FALSE))</f>
        <v/>
      </c>
      <c r="BU12" s="31" t="s">
        <v>122</v>
      </c>
      <c r="BV12" s="175" t="str">
        <f>IF(Y12="---","",VLOOKUP(Y12,List1678[],2,FALSE))</f>
        <v/>
      </c>
      <c r="BW12" s="175" t="str">
        <f>IF(Z12="---","",VLOOKUP(Z12,List1678[],2,FALSE))</f>
        <v/>
      </c>
      <c r="BX12" s="175" t="str">
        <f>IF(AA12="---","",VLOOKUP(AA12,List1678[],2,FALSE))</f>
        <v/>
      </c>
      <c r="BY12" s="175" t="str">
        <f>IF(AB12="---","",VLOOKUP(AB12,List1678[],2,FALSE))</f>
        <v/>
      </c>
      <c r="BZ12" s="175" t="str">
        <f>IF(AC12="---","",VLOOKUP(AC12,List1678[],2,FALSE))</f>
        <v/>
      </c>
      <c r="CA12" s="175" t="str">
        <f>IF(AD12="---","",VLOOKUP(AD12,List1678[],2,FALSE))</f>
        <v/>
      </c>
      <c r="CB12" s="175" t="str">
        <f>IF(AE12="---","",VLOOKUP(AE12,List1678[],2,FALSE))</f>
        <v/>
      </c>
      <c r="CC12" s="175" t="str">
        <f>IF(AF12="---","",VLOOKUP(AF12,List1678[],2,FALSE))</f>
        <v/>
      </c>
      <c r="CD12" s="175" t="str">
        <f>IF(AG12="---","",VLOOKUP(AG12,List1678[],2,FALSE))</f>
        <v/>
      </c>
      <c r="CE12" s="175" t="str">
        <f>IF(AH12="---","",VLOOKUP(AH12,List1678[],2,FALSE))</f>
        <v/>
      </c>
    </row>
    <row r="13" spans="2:92" ht="13.5" customHeight="1" thickBot="1" x14ac:dyDescent="0.4">
      <c r="B13" s="355"/>
      <c r="C13" s="318"/>
      <c r="D13" s="319"/>
      <c r="E13" s="22" t="s">
        <v>123</v>
      </c>
      <c r="F13" s="23"/>
      <c r="G13" s="24"/>
      <c r="H13" s="27" t="s">
        <v>97</v>
      </c>
      <c r="I13" s="27" t="s">
        <v>97</v>
      </c>
      <c r="J13" s="27" t="s">
        <v>97</v>
      </c>
      <c r="K13" s="27" t="s">
        <v>97</v>
      </c>
      <c r="L13" s="27" t="s">
        <v>97</v>
      </c>
      <c r="M13" s="27" t="s">
        <v>97</v>
      </c>
      <c r="N13" s="27" t="s">
        <v>97</v>
      </c>
      <c r="O13" s="27" t="s">
        <v>97</v>
      </c>
      <c r="P13" s="27" t="s">
        <v>97</v>
      </c>
      <c r="Q13" s="27" t="s">
        <v>97</v>
      </c>
      <c r="R13" s="34" t="s">
        <v>97</v>
      </c>
      <c r="Y13" s="27" t="s">
        <v>97</v>
      </c>
      <c r="Z13" s="27" t="s">
        <v>97</v>
      </c>
      <c r="AA13" s="27" t="s">
        <v>97</v>
      </c>
      <c r="AB13" s="27" t="s">
        <v>97</v>
      </c>
      <c r="AC13" s="34" t="s">
        <v>97</v>
      </c>
      <c r="AD13" s="25" t="s">
        <v>97</v>
      </c>
      <c r="AE13" s="25" t="s">
        <v>97</v>
      </c>
      <c r="AF13" s="25" t="s">
        <v>97</v>
      </c>
      <c r="AG13" s="25" t="s">
        <v>97</v>
      </c>
      <c r="AH13" s="25" t="s">
        <v>97</v>
      </c>
      <c r="AK13" s="29" t="str">
        <f t="shared" si="0"/>
        <v/>
      </c>
      <c r="AL13" s="29" t="str">
        <f t="shared" si="0"/>
        <v/>
      </c>
      <c r="AM13" s="29" t="str">
        <f t="shared" si="0"/>
        <v/>
      </c>
      <c r="AN13" s="29" t="str">
        <f t="shared" si="0"/>
        <v/>
      </c>
      <c r="AO13" s="29" t="str">
        <f t="shared" si="0"/>
        <v/>
      </c>
      <c r="AP13" s="29" t="str">
        <f t="shared" si="0"/>
        <v/>
      </c>
      <c r="AQ13" s="29" t="str">
        <f t="shared" si="0"/>
        <v/>
      </c>
      <c r="AR13" s="29" t="str">
        <f t="shared" si="0"/>
        <v/>
      </c>
      <c r="AS13" s="29" t="str">
        <f t="shared" si="0"/>
        <v/>
      </c>
      <c r="AT13" s="29" t="str">
        <f t="shared" si="0"/>
        <v/>
      </c>
      <c r="AV13" s="30"/>
      <c r="AW13" s="31" t="s">
        <v>124</v>
      </c>
      <c r="AX13" s="32" t="str">
        <f t="shared" si="1"/>
        <v>---</v>
      </c>
      <c r="AY13" s="57" t="e">
        <f>VALUE(IF(AX13="---","",VLOOKUP(AX13,List1678[],2,FALSE)))</f>
        <v>#VALUE!</v>
      </c>
      <c r="AZ13" s="1" t="str">
        <f t="shared" si="2"/>
        <v>---</v>
      </c>
      <c r="BA13" s="178" t="e">
        <f>VALUE(IF(AZ13="---","",VLOOKUP(AZ13,List1678[],2,FALSE)))</f>
        <v>#VALUE!</v>
      </c>
      <c r="BB13" s="1" t="str">
        <f t="shared" si="3"/>
        <v>---</v>
      </c>
      <c r="BC13" s="1" t="str">
        <f t="shared" si="4"/>
        <v>---</v>
      </c>
      <c r="BI13" s="31" t="s">
        <v>124</v>
      </c>
      <c r="BJ13" s="175" t="str">
        <f>IF(H13="---","",VLOOKUP(H13,List1678[],2,FALSE))</f>
        <v/>
      </c>
      <c r="BK13" s="175" t="str">
        <f>IF(I13="---","",VLOOKUP(I13,List1678[],2,FALSE))</f>
        <v/>
      </c>
      <c r="BL13" s="175" t="str">
        <f>IF(J13="---","",VLOOKUP(J13,List1678[],2,FALSE))</f>
        <v/>
      </c>
      <c r="BM13" s="175" t="str">
        <f>IF(K13="---","",VLOOKUP(K13,List1678[],2,FALSE))</f>
        <v/>
      </c>
      <c r="BN13" s="175" t="str">
        <f>IF(L13="---","",VLOOKUP(L13,List1678[],2,FALSE))</f>
        <v/>
      </c>
      <c r="BO13" s="175" t="str">
        <f>IF(M13="---","",VLOOKUP(M13,List1678[],2,FALSE))</f>
        <v/>
      </c>
      <c r="BP13" s="175" t="str">
        <f>IF(N13="---","",VLOOKUP(N13,List1678[],2,FALSE))</f>
        <v/>
      </c>
      <c r="BQ13" s="175" t="str">
        <f>IF(O13="---","",VLOOKUP(O13,List1678[],2,FALSE))</f>
        <v/>
      </c>
      <c r="BR13" s="175" t="str">
        <f>IF(P13="---","",VLOOKUP(P13,List1678[],2,FALSE))</f>
        <v/>
      </c>
      <c r="BS13" s="175" t="str">
        <f>IF(Q13="---","",VLOOKUP(Q13,List1678[],2,FALSE))</f>
        <v/>
      </c>
      <c r="BT13" s="175" t="str">
        <f>IF(R13="---","",VLOOKUP(R13,List1678[],2,FALSE))</f>
        <v/>
      </c>
      <c r="BU13" s="31" t="s">
        <v>124</v>
      </c>
      <c r="BV13" s="175" t="str">
        <f>IF(Y13="---","",VLOOKUP(Y13,List1678[],2,FALSE))</f>
        <v/>
      </c>
      <c r="BW13" s="175" t="str">
        <f>IF(Z13="---","",VLOOKUP(Z13,List1678[],2,FALSE))</f>
        <v/>
      </c>
      <c r="BX13" s="175" t="str">
        <f>IF(AA13="---","",VLOOKUP(AA13,List1678[],2,FALSE))</f>
        <v/>
      </c>
      <c r="BY13" s="175" t="str">
        <f>IF(AB13="---","",VLOOKUP(AB13,List1678[],2,FALSE))</f>
        <v/>
      </c>
      <c r="BZ13" s="175" t="str">
        <f>IF(AC13="---","",VLOOKUP(AC13,List1678[],2,FALSE))</f>
        <v/>
      </c>
      <c r="CA13" s="175" t="str">
        <f>IF(AD13="---","",VLOOKUP(AD13,List1678[],2,FALSE))</f>
        <v/>
      </c>
      <c r="CB13" s="175" t="str">
        <f>IF(AE13="---","",VLOOKUP(AE13,List1678[],2,FALSE))</f>
        <v/>
      </c>
      <c r="CC13" s="175" t="str">
        <f>IF(AF13="---","",VLOOKUP(AF13,List1678[],2,FALSE))</f>
        <v/>
      </c>
      <c r="CD13" s="175" t="str">
        <f>IF(AG13="---","",VLOOKUP(AG13,List1678[],2,FALSE))</f>
        <v/>
      </c>
      <c r="CE13" s="175" t="str">
        <f>IF(AH13="---","",VLOOKUP(AH13,List1678[],2,FALSE))</f>
        <v/>
      </c>
    </row>
    <row r="14" spans="2:92" ht="13.5" customHeight="1" thickBot="1" x14ac:dyDescent="0.4">
      <c r="B14" s="355"/>
      <c r="C14" s="318"/>
      <c r="D14" s="319"/>
      <c r="E14" s="22" t="s">
        <v>125</v>
      </c>
      <c r="F14" s="23"/>
      <c r="G14" s="24"/>
      <c r="H14" s="27" t="s">
        <v>97</v>
      </c>
      <c r="I14" s="27" t="s">
        <v>97</v>
      </c>
      <c r="J14" s="27" t="s">
        <v>97</v>
      </c>
      <c r="K14" s="27" t="s">
        <v>97</v>
      </c>
      <c r="L14" s="27" t="s">
        <v>97</v>
      </c>
      <c r="M14" s="27" t="s">
        <v>97</v>
      </c>
      <c r="N14" s="27" t="s">
        <v>97</v>
      </c>
      <c r="O14" s="27" t="s">
        <v>97</v>
      </c>
      <c r="P14" s="27" t="s">
        <v>97</v>
      </c>
      <c r="Q14" s="27" t="s">
        <v>97</v>
      </c>
      <c r="R14" s="34" t="s">
        <v>97</v>
      </c>
      <c r="Y14" s="27" t="s">
        <v>97</v>
      </c>
      <c r="Z14" s="27" t="s">
        <v>97</v>
      </c>
      <c r="AA14" s="27" t="s">
        <v>97</v>
      </c>
      <c r="AB14" s="27" t="s">
        <v>97</v>
      </c>
      <c r="AC14" s="34" t="s">
        <v>97</v>
      </c>
      <c r="AD14" s="25" t="s">
        <v>97</v>
      </c>
      <c r="AE14" s="25" t="s">
        <v>97</v>
      </c>
      <c r="AF14" s="25" t="s">
        <v>97</v>
      </c>
      <c r="AG14" s="25" t="s">
        <v>97</v>
      </c>
      <c r="AH14" s="25" t="s">
        <v>97</v>
      </c>
      <c r="AK14" s="29" t="str">
        <f t="shared" si="0"/>
        <v/>
      </c>
      <c r="AL14" s="29" t="str">
        <f t="shared" si="0"/>
        <v/>
      </c>
      <c r="AM14" s="29" t="str">
        <f t="shared" si="0"/>
        <v/>
      </c>
      <c r="AN14" s="29" t="str">
        <f t="shared" si="0"/>
        <v/>
      </c>
      <c r="AO14" s="29" t="str">
        <f t="shared" si="0"/>
        <v/>
      </c>
      <c r="AP14" s="29" t="str">
        <f t="shared" si="0"/>
        <v/>
      </c>
      <c r="AQ14" s="29" t="str">
        <f t="shared" si="0"/>
        <v/>
      </c>
      <c r="AR14" s="29" t="str">
        <f t="shared" si="0"/>
        <v/>
      </c>
      <c r="AS14" s="29" t="str">
        <f t="shared" si="0"/>
        <v/>
      </c>
      <c r="AT14" s="29" t="str">
        <f t="shared" si="0"/>
        <v/>
      </c>
      <c r="AV14" s="30"/>
      <c r="AW14" s="31" t="s">
        <v>126</v>
      </c>
      <c r="AX14" s="32" t="str">
        <f t="shared" si="1"/>
        <v>---</v>
      </c>
      <c r="AY14" s="57" t="e">
        <f>VALUE(IF(AX14="---","",VLOOKUP(AX14,List1678[],2,FALSE)))</f>
        <v>#VALUE!</v>
      </c>
      <c r="AZ14" s="1" t="str">
        <f t="shared" si="2"/>
        <v>---</v>
      </c>
      <c r="BA14" s="178" t="e">
        <f>VALUE(IF(AZ14="---","",VLOOKUP(AZ14,List1678[],2,FALSE)))</f>
        <v>#VALUE!</v>
      </c>
      <c r="BB14" s="1" t="str">
        <f t="shared" si="3"/>
        <v>---</v>
      </c>
      <c r="BC14" s="1" t="str">
        <f t="shared" si="4"/>
        <v>---</v>
      </c>
      <c r="BI14" s="31" t="s">
        <v>126</v>
      </c>
      <c r="BJ14" s="175" t="str">
        <f>IF(H14="---","",VLOOKUP(H14,List1678[],2,FALSE))</f>
        <v/>
      </c>
      <c r="BK14" s="175" t="str">
        <f>IF(I14="---","",VLOOKUP(I14,List1678[],2,FALSE))</f>
        <v/>
      </c>
      <c r="BL14" s="175" t="str">
        <f>IF(J14="---","",VLOOKUP(J14,List1678[],2,FALSE))</f>
        <v/>
      </c>
      <c r="BM14" s="175" t="str">
        <f>IF(K14="---","",VLOOKUP(K14,List1678[],2,FALSE))</f>
        <v/>
      </c>
      <c r="BN14" s="175" t="str">
        <f>IF(L14="---","",VLOOKUP(L14,List1678[],2,FALSE))</f>
        <v/>
      </c>
      <c r="BO14" s="175" t="str">
        <f>IF(M14="---","",VLOOKUP(M14,List1678[],2,FALSE))</f>
        <v/>
      </c>
      <c r="BP14" s="175" t="str">
        <f>IF(N14="---","",VLOOKUP(N14,List1678[],2,FALSE))</f>
        <v/>
      </c>
      <c r="BQ14" s="175" t="str">
        <f>IF(O14="---","",VLOOKUP(O14,List1678[],2,FALSE))</f>
        <v/>
      </c>
      <c r="BR14" s="175" t="str">
        <f>IF(P14="---","",VLOOKUP(P14,List1678[],2,FALSE))</f>
        <v/>
      </c>
      <c r="BS14" s="175" t="str">
        <f>IF(Q14="---","",VLOOKUP(Q14,List1678[],2,FALSE))</f>
        <v/>
      </c>
      <c r="BT14" s="175" t="str">
        <f>IF(R14="---","",VLOOKUP(R14,List1678[],2,FALSE))</f>
        <v/>
      </c>
      <c r="BU14" s="31" t="s">
        <v>126</v>
      </c>
      <c r="BV14" s="175" t="str">
        <f>IF(Y14="---","",VLOOKUP(Y14,List1678[],2,FALSE))</f>
        <v/>
      </c>
      <c r="BW14" s="175" t="str">
        <f>IF(Z14="---","",VLOOKUP(Z14,List1678[],2,FALSE))</f>
        <v/>
      </c>
      <c r="BX14" s="175" t="str">
        <f>IF(AA14="---","",VLOOKUP(AA14,List1678[],2,FALSE))</f>
        <v/>
      </c>
      <c r="BY14" s="175" t="str">
        <f>IF(AB14="---","",VLOOKUP(AB14,List1678[],2,FALSE))</f>
        <v/>
      </c>
      <c r="BZ14" s="175" t="str">
        <f>IF(AC14="---","",VLOOKUP(AC14,List1678[],2,FALSE))</f>
        <v/>
      </c>
      <c r="CA14" s="175" t="str">
        <f>IF(AD14="---","",VLOOKUP(AD14,List1678[],2,FALSE))</f>
        <v/>
      </c>
      <c r="CB14" s="175" t="str">
        <f>IF(AE14="---","",VLOOKUP(AE14,List1678[],2,FALSE))</f>
        <v/>
      </c>
      <c r="CC14" s="175" t="str">
        <f>IF(AF14="---","",VLOOKUP(AF14,List1678[],2,FALSE))</f>
        <v/>
      </c>
      <c r="CD14" s="175" t="str">
        <f>IF(AG14="---","",VLOOKUP(AG14,List1678[],2,FALSE))</f>
        <v/>
      </c>
      <c r="CE14" s="175" t="str">
        <f>IF(AH14="---","",VLOOKUP(AH14,List1678[],2,FALSE))</f>
        <v/>
      </c>
    </row>
    <row r="15" spans="2:92" ht="13.5" customHeight="1" thickBot="1" x14ac:dyDescent="0.4">
      <c r="B15" s="355"/>
      <c r="C15" s="318" t="s">
        <v>127</v>
      </c>
      <c r="D15" s="319"/>
      <c r="E15" s="22" t="s">
        <v>128</v>
      </c>
      <c r="F15" s="23"/>
      <c r="G15" s="24"/>
      <c r="H15" s="27" t="s">
        <v>97</v>
      </c>
      <c r="I15" s="27" t="s">
        <v>97</v>
      </c>
      <c r="J15" s="27" t="s">
        <v>97</v>
      </c>
      <c r="K15" s="27" t="s">
        <v>97</v>
      </c>
      <c r="L15" s="27" t="s">
        <v>97</v>
      </c>
      <c r="M15" s="27" t="s">
        <v>97</v>
      </c>
      <c r="N15" s="27" t="s">
        <v>97</v>
      </c>
      <c r="O15" s="27" t="s">
        <v>97</v>
      </c>
      <c r="P15" s="27" t="s">
        <v>97</v>
      </c>
      <c r="Q15" s="27" t="s">
        <v>97</v>
      </c>
      <c r="R15" s="34" t="s">
        <v>97</v>
      </c>
      <c r="Y15" s="27" t="s">
        <v>97</v>
      </c>
      <c r="Z15" s="27" t="s">
        <v>97</v>
      </c>
      <c r="AA15" s="27" t="s">
        <v>97</v>
      </c>
      <c r="AB15" s="27" t="s">
        <v>97</v>
      </c>
      <c r="AC15" s="34" t="s">
        <v>97</v>
      </c>
      <c r="AD15" s="25" t="s">
        <v>97</v>
      </c>
      <c r="AE15" s="25" t="s">
        <v>97</v>
      </c>
      <c r="AF15" s="25" t="s">
        <v>97</v>
      </c>
      <c r="AG15" s="25" t="s">
        <v>97</v>
      </c>
      <c r="AH15" s="25" t="s">
        <v>97</v>
      </c>
      <c r="AK15" s="29" t="str">
        <f t="shared" si="0"/>
        <v/>
      </c>
      <c r="AL15" s="29" t="str">
        <f t="shared" si="0"/>
        <v/>
      </c>
      <c r="AM15" s="29" t="str">
        <f t="shared" si="0"/>
        <v/>
      </c>
      <c r="AN15" s="29" t="str">
        <f t="shared" si="0"/>
        <v/>
      </c>
      <c r="AO15" s="29" t="str">
        <f t="shared" si="0"/>
        <v/>
      </c>
      <c r="AP15" s="29" t="str">
        <f t="shared" si="0"/>
        <v/>
      </c>
      <c r="AQ15" s="29" t="str">
        <f t="shared" si="0"/>
        <v/>
      </c>
      <c r="AR15" s="29" t="str">
        <f t="shared" si="0"/>
        <v/>
      </c>
      <c r="AS15" s="29" t="str">
        <f t="shared" si="0"/>
        <v/>
      </c>
      <c r="AT15" s="29" t="str">
        <f t="shared" si="0"/>
        <v/>
      </c>
      <c r="AV15" s="30"/>
      <c r="AW15" s="31" t="s">
        <v>129</v>
      </c>
      <c r="AX15" s="32" t="str">
        <f t="shared" si="1"/>
        <v>---</v>
      </c>
      <c r="AY15" s="57" t="e">
        <f>VALUE(IF(AX15="---","",VLOOKUP(AX15,List1678[],2,FALSE)))</f>
        <v>#VALUE!</v>
      </c>
      <c r="AZ15" s="1" t="str">
        <f t="shared" si="2"/>
        <v>---</v>
      </c>
      <c r="BA15" s="178" t="e">
        <f>VALUE(IF(AZ15="---","",VLOOKUP(AZ15,List1678[],2,FALSE)))</f>
        <v>#VALUE!</v>
      </c>
      <c r="BB15" s="1" t="str">
        <f t="shared" si="3"/>
        <v>---</v>
      </c>
      <c r="BC15" s="1" t="str">
        <f t="shared" si="4"/>
        <v>---</v>
      </c>
      <c r="BI15" s="31" t="s">
        <v>129</v>
      </c>
      <c r="BJ15" s="175" t="str">
        <f>IF(H15="---","",VLOOKUP(H15,List1678[],2,FALSE))</f>
        <v/>
      </c>
      <c r="BK15" s="175" t="str">
        <f>IF(I15="---","",VLOOKUP(I15,List1678[],2,FALSE))</f>
        <v/>
      </c>
      <c r="BL15" s="175" t="str">
        <f>IF(J15="---","",VLOOKUP(J15,List1678[],2,FALSE))</f>
        <v/>
      </c>
      <c r="BM15" s="175" t="str">
        <f>IF(K15="---","",VLOOKUP(K15,List1678[],2,FALSE))</f>
        <v/>
      </c>
      <c r="BN15" s="175" t="str">
        <f>IF(L15="---","",VLOOKUP(L15,List1678[],2,FALSE))</f>
        <v/>
      </c>
      <c r="BO15" s="175" t="str">
        <f>IF(M15="---","",VLOOKUP(M15,List1678[],2,FALSE))</f>
        <v/>
      </c>
      <c r="BP15" s="175" t="str">
        <f>IF(N15="---","",VLOOKUP(N15,List1678[],2,FALSE))</f>
        <v/>
      </c>
      <c r="BQ15" s="175" t="str">
        <f>IF(O15="---","",VLOOKUP(O15,List1678[],2,FALSE))</f>
        <v/>
      </c>
      <c r="BR15" s="175" t="str">
        <f>IF(P15="---","",VLOOKUP(P15,List1678[],2,FALSE))</f>
        <v/>
      </c>
      <c r="BS15" s="175" t="str">
        <f>IF(Q15="---","",VLOOKUP(Q15,List1678[],2,FALSE))</f>
        <v/>
      </c>
      <c r="BT15" s="175" t="str">
        <f>IF(R15="---","",VLOOKUP(R15,List1678[],2,FALSE))</f>
        <v/>
      </c>
      <c r="BU15" s="31" t="s">
        <v>129</v>
      </c>
      <c r="BV15" s="175" t="str">
        <f>IF(Y15="---","",VLOOKUP(Y15,List1678[],2,FALSE))</f>
        <v/>
      </c>
      <c r="BW15" s="175" t="str">
        <f>IF(Z15="---","",VLOOKUP(Z15,List1678[],2,FALSE))</f>
        <v/>
      </c>
      <c r="BX15" s="175" t="str">
        <f>IF(AA15="---","",VLOOKUP(AA15,List1678[],2,FALSE))</f>
        <v/>
      </c>
      <c r="BY15" s="175" t="str">
        <f>IF(AB15="---","",VLOOKUP(AB15,List1678[],2,FALSE))</f>
        <v/>
      </c>
      <c r="BZ15" s="175" t="str">
        <f>IF(AC15="---","",VLOOKUP(AC15,List1678[],2,FALSE))</f>
        <v/>
      </c>
      <c r="CA15" s="175" t="str">
        <f>IF(AD15="---","",VLOOKUP(AD15,List1678[],2,FALSE))</f>
        <v/>
      </c>
      <c r="CB15" s="175" t="str">
        <f>IF(AE15="---","",VLOOKUP(AE15,List1678[],2,FALSE))</f>
        <v/>
      </c>
      <c r="CC15" s="175" t="str">
        <f>IF(AF15="---","",VLOOKUP(AF15,List1678[],2,FALSE))</f>
        <v/>
      </c>
      <c r="CD15" s="175" t="str">
        <f>IF(AG15="---","",VLOOKUP(AG15,List1678[],2,FALSE))</f>
        <v/>
      </c>
      <c r="CE15" s="175" t="str">
        <f>IF(AH15="---","",VLOOKUP(AH15,List1678[],2,FALSE))</f>
        <v/>
      </c>
    </row>
    <row r="16" spans="2:92" ht="13.5" customHeight="1" thickBot="1" x14ac:dyDescent="0.4">
      <c r="B16" s="355"/>
      <c r="C16" s="318"/>
      <c r="D16" s="319"/>
      <c r="E16" s="22" t="s">
        <v>130</v>
      </c>
      <c r="F16" s="23"/>
      <c r="G16" s="24"/>
      <c r="H16" s="27" t="s">
        <v>97</v>
      </c>
      <c r="I16" s="27" t="s">
        <v>97</v>
      </c>
      <c r="J16" s="27" t="s">
        <v>97</v>
      </c>
      <c r="K16" s="27" t="s">
        <v>97</v>
      </c>
      <c r="L16" s="27" t="s">
        <v>97</v>
      </c>
      <c r="M16" s="27" t="s">
        <v>97</v>
      </c>
      <c r="N16" s="27" t="s">
        <v>97</v>
      </c>
      <c r="O16" s="27" t="s">
        <v>97</v>
      </c>
      <c r="P16" s="27" t="s">
        <v>97</v>
      </c>
      <c r="Q16" s="27" t="s">
        <v>97</v>
      </c>
      <c r="R16" s="34" t="s">
        <v>97</v>
      </c>
      <c r="Y16" s="27" t="s">
        <v>97</v>
      </c>
      <c r="Z16" s="27" t="s">
        <v>97</v>
      </c>
      <c r="AA16" s="27" t="s">
        <v>97</v>
      </c>
      <c r="AB16" s="27" t="s">
        <v>97</v>
      </c>
      <c r="AC16" s="34" t="s">
        <v>97</v>
      </c>
      <c r="AD16" s="25" t="s">
        <v>97</v>
      </c>
      <c r="AE16" s="25" t="s">
        <v>97</v>
      </c>
      <c r="AF16" s="25" t="s">
        <v>97</v>
      </c>
      <c r="AG16" s="25" t="s">
        <v>97</v>
      </c>
      <c r="AH16" s="25" t="s">
        <v>97</v>
      </c>
      <c r="AK16" s="29" t="str">
        <f t="shared" si="0"/>
        <v/>
      </c>
      <c r="AL16" s="29" t="str">
        <f t="shared" si="0"/>
        <v/>
      </c>
      <c r="AM16" s="29" t="str">
        <f t="shared" si="0"/>
        <v/>
      </c>
      <c r="AN16" s="29" t="str">
        <f t="shared" si="0"/>
        <v/>
      </c>
      <c r="AO16" s="29" t="str">
        <f t="shared" si="0"/>
        <v/>
      </c>
      <c r="AP16" s="29" t="str">
        <f t="shared" si="0"/>
        <v/>
      </c>
      <c r="AQ16" s="29" t="str">
        <f t="shared" si="0"/>
        <v/>
      </c>
      <c r="AR16" s="29" t="str">
        <f t="shared" si="0"/>
        <v/>
      </c>
      <c r="AS16" s="29" t="str">
        <f t="shared" si="0"/>
        <v/>
      </c>
      <c r="AT16" s="29" t="str">
        <f t="shared" si="0"/>
        <v/>
      </c>
      <c r="AV16" s="30"/>
      <c r="AW16" s="31" t="s">
        <v>131</v>
      </c>
      <c r="AX16" s="32" t="str">
        <f t="shared" si="1"/>
        <v>---</v>
      </c>
      <c r="AY16" s="57" t="e">
        <f>VALUE(IF(AX16="---","",VLOOKUP(AX16,List1678[],2,FALSE)))</f>
        <v>#VALUE!</v>
      </c>
      <c r="AZ16" s="1" t="str">
        <f t="shared" si="2"/>
        <v>---</v>
      </c>
      <c r="BA16" s="178" t="e">
        <f>VALUE(IF(AZ16="---","",VLOOKUP(AZ16,List1678[],2,FALSE)))</f>
        <v>#VALUE!</v>
      </c>
      <c r="BB16" s="1" t="str">
        <f t="shared" si="3"/>
        <v>---</v>
      </c>
      <c r="BC16" s="1" t="str">
        <f t="shared" si="4"/>
        <v>---</v>
      </c>
      <c r="BI16" s="31" t="s">
        <v>131</v>
      </c>
      <c r="BJ16" s="175" t="str">
        <f>IF(H16="---","",VLOOKUP(H16,List1678[],2,FALSE))</f>
        <v/>
      </c>
      <c r="BK16" s="175" t="str">
        <f>IF(I16="---","",VLOOKUP(I16,List1678[],2,FALSE))</f>
        <v/>
      </c>
      <c r="BL16" s="175" t="str">
        <f>IF(J16="---","",VLOOKUP(J16,List1678[],2,FALSE))</f>
        <v/>
      </c>
      <c r="BM16" s="175" t="str">
        <f>IF(K16="---","",VLOOKUP(K16,List1678[],2,FALSE))</f>
        <v/>
      </c>
      <c r="BN16" s="175" t="str">
        <f>IF(L16="---","",VLOOKUP(L16,List1678[],2,FALSE))</f>
        <v/>
      </c>
      <c r="BO16" s="175" t="str">
        <f>IF(M16="---","",VLOOKUP(M16,List1678[],2,FALSE))</f>
        <v/>
      </c>
      <c r="BP16" s="175" t="str">
        <f>IF(N16="---","",VLOOKUP(N16,List1678[],2,FALSE))</f>
        <v/>
      </c>
      <c r="BQ16" s="175" t="str">
        <f>IF(O16="---","",VLOOKUP(O16,List1678[],2,FALSE))</f>
        <v/>
      </c>
      <c r="BR16" s="175" t="str">
        <f>IF(P16="---","",VLOOKUP(P16,List1678[],2,FALSE))</f>
        <v/>
      </c>
      <c r="BS16" s="175" t="str">
        <f>IF(Q16="---","",VLOOKUP(Q16,List1678[],2,FALSE))</f>
        <v/>
      </c>
      <c r="BT16" s="175" t="str">
        <f>IF(R16="---","",VLOOKUP(R16,List1678[],2,FALSE))</f>
        <v/>
      </c>
      <c r="BU16" s="31" t="s">
        <v>131</v>
      </c>
      <c r="BV16" s="175" t="str">
        <f>IF(Y16="---","",VLOOKUP(Y16,List1678[],2,FALSE))</f>
        <v/>
      </c>
      <c r="BW16" s="175" t="str">
        <f>IF(Z16="---","",VLOOKUP(Z16,List1678[],2,FALSE))</f>
        <v/>
      </c>
      <c r="BX16" s="175" t="str">
        <f>IF(AA16="---","",VLOOKUP(AA16,List1678[],2,FALSE))</f>
        <v/>
      </c>
      <c r="BY16" s="175" t="str">
        <f>IF(AB16="---","",VLOOKUP(AB16,List1678[],2,FALSE))</f>
        <v/>
      </c>
      <c r="BZ16" s="175" t="str">
        <f>IF(AC16="---","",VLOOKUP(AC16,List1678[],2,FALSE))</f>
        <v/>
      </c>
      <c r="CA16" s="175" t="str">
        <f>IF(AD16="---","",VLOOKUP(AD16,List1678[],2,FALSE))</f>
        <v/>
      </c>
      <c r="CB16" s="175" t="str">
        <f>IF(AE16="---","",VLOOKUP(AE16,List1678[],2,FALSE))</f>
        <v/>
      </c>
      <c r="CC16" s="175" t="str">
        <f>IF(AF16="---","",VLOOKUP(AF16,List1678[],2,FALSE))</f>
        <v/>
      </c>
      <c r="CD16" s="175" t="str">
        <f>IF(AG16="---","",VLOOKUP(AG16,List1678[],2,FALSE))</f>
        <v/>
      </c>
      <c r="CE16" s="175" t="str">
        <f>IF(AH16="---","",VLOOKUP(AH16,List1678[],2,FALSE))</f>
        <v/>
      </c>
    </row>
    <row r="17" spans="2:91" s="13" customFormat="1" ht="13.5" customHeight="1" thickBot="1" x14ac:dyDescent="0.4">
      <c r="B17" s="355"/>
      <c r="C17" s="318"/>
      <c r="D17" s="319"/>
      <c r="E17" s="22" t="s">
        <v>132</v>
      </c>
      <c r="F17" s="23"/>
      <c r="G17" s="24"/>
      <c r="H17" s="27" t="s">
        <v>97</v>
      </c>
      <c r="I17" s="27" t="s">
        <v>97</v>
      </c>
      <c r="J17" s="27" t="s">
        <v>97</v>
      </c>
      <c r="K17" s="27" t="s">
        <v>97</v>
      </c>
      <c r="L17" s="27" t="s">
        <v>97</v>
      </c>
      <c r="M17" s="27" t="s">
        <v>97</v>
      </c>
      <c r="N17" s="27" t="s">
        <v>97</v>
      </c>
      <c r="O17" s="27" t="s">
        <v>97</v>
      </c>
      <c r="P17" s="27" t="s">
        <v>97</v>
      </c>
      <c r="Q17" s="27" t="s">
        <v>97</v>
      </c>
      <c r="R17" s="34" t="s">
        <v>97</v>
      </c>
      <c r="S17" s="1"/>
      <c r="T17" s="1"/>
      <c r="U17" s="1"/>
      <c r="V17" s="1"/>
      <c r="W17" s="1"/>
      <c r="X17" s="1"/>
      <c r="Y17" s="27" t="s">
        <v>97</v>
      </c>
      <c r="Z17" s="27" t="s">
        <v>97</v>
      </c>
      <c r="AA17" s="27" t="s">
        <v>97</v>
      </c>
      <c r="AB17" s="27" t="s">
        <v>97</v>
      </c>
      <c r="AC17" s="34" t="s">
        <v>97</v>
      </c>
      <c r="AD17" s="25" t="s">
        <v>97</v>
      </c>
      <c r="AE17" s="25" t="s">
        <v>97</v>
      </c>
      <c r="AF17" s="25" t="s">
        <v>97</v>
      </c>
      <c r="AG17" s="25" t="s">
        <v>97</v>
      </c>
      <c r="AH17" s="25" t="s">
        <v>97</v>
      </c>
      <c r="AK17" s="29" t="str">
        <f t="shared" si="0"/>
        <v/>
      </c>
      <c r="AL17" s="29" t="str">
        <f t="shared" si="0"/>
        <v/>
      </c>
      <c r="AM17" s="29" t="str">
        <f t="shared" si="0"/>
        <v/>
      </c>
      <c r="AN17" s="29" t="str">
        <f t="shared" si="0"/>
        <v/>
      </c>
      <c r="AO17" s="29" t="str">
        <f t="shared" si="0"/>
        <v/>
      </c>
      <c r="AP17" s="29" t="str">
        <f t="shared" si="0"/>
        <v/>
      </c>
      <c r="AQ17" s="29" t="str">
        <f t="shared" si="0"/>
        <v/>
      </c>
      <c r="AR17" s="29" t="str">
        <f t="shared" si="0"/>
        <v/>
      </c>
      <c r="AS17" s="29" t="str">
        <f t="shared" si="0"/>
        <v/>
      </c>
      <c r="AT17" s="29" t="str">
        <f t="shared" si="0"/>
        <v/>
      </c>
      <c r="AU17" s="1"/>
      <c r="AV17" s="30"/>
      <c r="AW17" s="31" t="s">
        <v>133</v>
      </c>
      <c r="AX17" s="32" t="str">
        <f t="shared" si="1"/>
        <v>---</v>
      </c>
      <c r="AY17" s="57" t="e">
        <f>VALUE(IF(AX17="---","",VLOOKUP(AX17,List1678[],2,FALSE)))</f>
        <v>#VALUE!</v>
      </c>
      <c r="AZ17" s="1" t="str">
        <f t="shared" si="2"/>
        <v>---</v>
      </c>
      <c r="BA17" s="178" t="e">
        <f>VALUE(IF(AZ17="---","",VLOOKUP(AZ17,List1678[],2,FALSE)))</f>
        <v>#VALUE!</v>
      </c>
      <c r="BB17" s="1" t="str">
        <f t="shared" si="3"/>
        <v>---</v>
      </c>
      <c r="BC17" s="1" t="str">
        <f t="shared" si="4"/>
        <v>---</v>
      </c>
      <c r="BD17" s="1"/>
      <c r="BE17" s="1"/>
      <c r="BF17" s="1"/>
      <c r="BG17" s="1"/>
      <c r="BH17" s="1"/>
      <c r="BI17" s="31" t="s">
        <v>133</v>
      </c>
      <c r="BJ17" s="175" t="str">
        <f>IF(H17="---","",VLOOKUP(H17,List1678[],2,FALSE))</f>
        <v/>
      </c>
      <c r="BK17" s="175" t="str">
        <f>IF(I17="---","",VLOOKUP(I17,List1678[],2,FALSE))</f>
        <v/>
      </c>
      <c r="BL17" s="175" t="str">
        <f>IF(J17="---","",VLOOKUP(J17,List1678[],2,FALSE))</f>
        <v/>
      </c>
      <c r="BM17" s="175" t="str">
        <f>IF(K17="---","",VLOOKUP(K17,List1678[],2,FALSE))</f>
        <v/>
      </c>
      <c r="BN17" s="175" t="str">
        <f>IF(L17="---","",VLOOKUP(L17,List1678[],2,FALSE))</f>
        <v/>
      </c>
      <c r="BO17" s="175" t="str">
        <f>IF(M17="---","",VLOOKUP(M17,List1678[],2,FALSE))</f>
        <v/>
      </c>
      <c r="BP17" s="175" t="str">
        <f>IF(N17="---","",VLOOKUP(N17,List1678[],2,FALSE))</f>
        <v/>
      </c>
      <c r="BQ17" s="175" t="str">
        <f>IF(O17="---","",VLOOKUP(O17,List1678[],2,FALSE))</f>
        <v/>
      </c>
      <c r="BR17" s="175" t="str">
        <f>IF(P17="---","",VLOOKUP(P17,List1678[],2,FALSE))</f>
        <v/>
      </c>
      <c r="BS17" s="175" t="str">
        <f>IF(Q17="---","",VLOOKUP(Q17,List1678[],2,FALSE))</f>
        <v/>
      </c>
      <c r="BT17" s="175" t="str">
        <f>IF(R17="---","",VLOOKUP(R17,List1678[],2,FALSE))</f>
        <v/>
      </c>
      <c r="BU17" s="31" t="s">
        <v>133</v>
      </c>
      <c r="BV17" s="175" t="str">
        <f>IF(Y17="---","",VLOOKUP(Y17,List1678[],2,FALSE))</f>
        <v/>
      </c>
      <c r="BW17" s="175" t="str">
        <f>IF(Z17="---","",VLOOKUP(Z17,List1678[],2,FALSE))</f>
        <v/>
      </c>
      <c r="BX17" s="175" t="str">
        <f>IF(AA17="---","",VLOOKUP(AA17,List1678[],2,FALSE))</f>
        <v/>
      </c>
      <c r="BY17" s="175" t="str">
        <f>IF(AB17="---","",VLOOKUP(AB17,List1678[],2,FALSE))</f>
        <v/>
      </c>
      <c r="BZ17" s="175" t="str">
        <f>IF(AC17="---","",VLOOKUP(AC17,List1678[],2,FALSE))</f>
        <v/>
      </c>
      <c r="CA17" s="175" t="str">
        <f>IF(AD17="---","",VLOOKUP(AD17,List1678[],2,FALSE))</f>
        <v/>
      </c>
      <c r="CB17" s="175" t="str">
        <f>IF(AE17="---","",VLOOKUP(AE17,List1678[],2,FALSE))</f>
        <v/>
      </c>
      <c r="CC17" s="175" t="str">
        <f>IF(AF17="---","",VLOOKUP(AF17,List1678[],2,FALSE))</f>
        <v/>
      </c>
      <c r="CD17" s="175" t="str">
        <f>IF(AG17="---","",VLOOKUP(AG17,List1678[],2,FALSE))</f>
        <v/>
      </c>
      <c r="CE17" s="175" t="str">
        <f>IF(AH17="---","",VLOOKUP(AH17,List1678[],2,FALSE))</f>
        <v/>
      </c>
      <c r="CG17" s="1"/>
      <c r="CI17" s="1"/>
      <c r="CK17" s="1"/>
      <c r="CM17" s="1"/>
    </row>
    <row r="18" spans="2:91" s="13" customFormat="1" ht="13.5" customHeight="1" thickBot="1" x14ac:dyDescent="0.4">
      <c r="B18" s="355"/>
      <c r="C18" s="318" t="s">
        <v>134</v>
      </c>
      <c r="D18" s="319"/>
      <c r="E18" s="22" t="s">
        <v>135</v>
      </c>
      <c r="F18" s="23"/>
      <c r="G18" s="24"/>
      <c r="H18" s="27" t="s">
        <v>97</v>
      </c>
      <c r="I18" s="27" t="s">
        <v>97</v>
      </c>
      <c r="J18" s="27" t="s">
        <v>97</v>
      </c>
      <c r="K18" s="27" t="s">
        <v>97</v>
      </c>
      <c r="L18" s="27" t="s">
        <v>97</v>
      </c>
      <c r="M18" s="27" t="s">
        <v>97</v>
      </c>
      <c r="N18" s="27" t="s">
        <v>97</v>
      </c>
      <c r="O18" s="27" t="s">
        <v>97</v>
      </c>
      <c r="P18" s="27" t="s">
        <v>97</v>
      </c>
      <c r="Q18" s="27" t="s">
        <v>97</v>
      </c>
      <c r="R18" s="34" t="s">
        <v>97</v>
      </c>
      <c r="S18" s="1"/>
      <c r="T18" s="1"/>
      <c r="U18" s="1"/>
      <c r="V18" s="1"/>
      <c r="W18" s="1"/>
      <c r="X18" s="1"/>
      <c r="Y18" s="27" t="s">
        <v>97</v>
      </c>
      <c r="Z18" s="27" t="s">
        <v>97</v>
      </c>
      <c r="AA18" s="27" t="s">
        <v>97</v>
      </c>
      <c r="AB18" s="27" t="s">
        <v>97</v>
      </c>
      <c r="AC18" s="34" t="s">
        <v>97</v>
      </c>
      <c r="AD18" s="25" t="s">
        <v>97</v>
      </c>
      <c r="AE18" s="25" t="s">
        <v>97</v>
      </c>
      <c r="AF18" s="25" t="s">
        <v>97</v>
      </c>
      <c r="AG18" s="25" t="s">
        <v>97</v>
      </c>
      <c r="AH18" s="25" t="s">
        <v>97</v>
      </c>
      <c r="AK18" s="29" t="str">
        <f t="shared" si="0"/>
        <v/>
      </c>
      <c r="AL18" s="29" t="str">
        <f t="shared" si="0"/>
        <v/>
      </c>
      <c r="AM18" s="29" t="str">
        <f t="shared" si="0"/>
        <v/>
      </c>
      <c r="AN18" s="29" t="str">
        <f t="shared" si="0"/>
        <v/>
      </c>
      <c r="AO18" s="29" t="str">
        <f t="shared" si="0"/>
        <v/>
      </c>
      <c r="AP18" s="29" t="str">
        <f t="shared" si="0"/>
        <v/>
      </c>
      <c r="AQ18" s="29" t="str">
        <f t="shared" si="0"/>
        <v/>
      </c>
      <c r="AR18" s="29" t="str">
        <f t="shared" si="0"/>
        <v/>
      </c>
      <c r="AS18" s="29" t="str">
        <f t="shared" si="0"/>
        <v/>
      </c>
      <c r="AT18" s="29" t="str">
        <f t="shared" si="0"/>
        <v/>
      </c>
      <c r="AU18" s="1"/>
      <c r="AV18" s="30"/>
      <c r="AW18" s="31" t="s">
        <v>136</v>
      </c>
      <c r="AX18" s="32" t="str">
        <f t="shared" si="1"/>
        <v>---</v>
      </c>
      <c r="AY18" s="57" t="e">
        <f>VALUE(IF(AX18="---","",VLOOKUP(AX18,List1678[],2,FALSE)))</f>
        <v>#VALUE!</v>
      </c>
      <c r="AZ18" s="1" t="str">
        <f t="shared" si="2"/>
        <v>---</v>
      </c>
      <c r="BA18" s="178" t="e">
        <f>VALUE(IF(AZ18="---","",VLOOKUP(AZ18,List1678[],2,FALSE)))</f>
        <v>#VALUE!</v>
      </c>
      <c r="BB18" s="1" t="str">
        <f t="shared" si="3"/>
        <v>---</v>
      </c>
      <c r="BC18" s="1" t="str">
        <f t="shared" si="4"/>
        <v>---</v>
      </c>
      <c r="BD18" s="1"/>
      <c r="BE18" s="1"/>
      <c r="BF18" s="1"/>
      <c r="BG18" s="1"/>
      <c r="BH18" s="1"/>
      <c r="BI18" s="31" t="s">
        <v>136</v>
      </c>
      <c r="BJ18" s="175" t="str">
        <f>IF(H18="---","",VLOOKUP(H18,List1678[],2,FALSE))</f>
        <v/>
      </c>
      <c r="BK18" s="175" t="str">
        <f>IF(I18="---","",VLOOKUP(I18,List1678[],2,FALSE))</f>
        <v/>
      </c>
      <c r="BL18" s="175" t="str">
        <f>IF(J18="---","",VLOOKUP(J18,List1678[],2,FALSE))</f>
        <v/>
      </c>
      <c r="BM18" s="175" t="str">
        <f>IF(K18="---","",VLOOKUP(K18,List1678[],2,FALSE))</f>
        <v/>
      </c>
      <c r="BN18" s="175" t="str">
        <f>IF(L18="---","",VLOOKUP(L18,List1678[],2,FALSE))</f>
        <v/>
      </c>
      <c r="BO18" s="175" t="str">
        <f>IF(M18="---","",VLOOKUP(M18,List1678[],2,FALSE))</f>
        <v/>
      </c>
      <c r="BP18" s="175" t="str">
        <f>IF(N18="---","",VLOOKUP(N18,List1678[],2,FALSE))</f>
        <v/>
      </c>
      <c r="BQ18" s="175" t="str">
        <f>IF(O18="---","",VLOOKUP(O18,List1678[],2,FALSE))</f>
        <v/>
      </c>
      <c r="BR18" s="175" t="str">
        <f>IF(P18="---","",VLOOKUP(P18,List1678[],2,FALSE))</f>
        <v/>
      </c>
      <c r="BS18" s="175" t="str">
        <f>IF(Q18="---","",VLOOKUP(Q18,List1678[],2,FALSE))</f>
        <v/>
      </c>
      <c r="BT18" s="175" t="str">
        <f>IF(R18="---","",VLOOKUP(R18,List1678[],2,FALSE))</f>
        <v/>
      </c>
      <c r="BU18" s="31" t="s">
        <v>136</v>
      </c>
      <c r="BV18" s="175" t="str">
        <f>IF(Y18="---","",VLOOKUP(Y18,List1678[],2,FALSE))</f>
        <v/>
      </c>
      <c r="BW18" s="175" t="str">
        <f>IF(Z18="---","",VLOOKUP(Z18,List1678[],2,FALSE))</f>
        <v/>
      </c>
      <c r="BX18" s="175" t="str">
        <f>IF(AA18="---","",VLOOKUP(AA18,List1678[],2,FALSE))</f>
        <v/>
      </c>
      <c r="BY18" s="175" t="str">
        <f>IF(AB18="---","",VLOOKUP(AB18,List1678[],2,FALSE))</f>
        <v/>
      </c>
      <c r="BZ18" s="175" t="str">
        <f>IF(AC18="---","",VLOOKUP(AC18,List1678[],2,FALSE))</f>
        <v/>
      </c>
      <c r="CA18" s="175" t="str">
        <f>IF(AD18="---","",VLOOKUP(AD18,List1678[],2,FALSE))</f>
        <v/>
      </c>
      <c r="CB18" s="175" t="str">
        <f>IF(AE18="---","",VLOOKUP(AE18,List1678[],2,FALSE))</f>
        <v/>
      </c>
      <c r="CC18" s="175" t="str">
        <f>IF(AF18="---","",VLOOKUP(AF18,List1678[],2,FALSE))</f>
        <v/>
      </c>
      <c r="CD18" s="175" t="str">
        <f>IF(AG18="---","",VLOOKUP(AG18,List1678[],2,FALSE))</f>
        <v/>
      </c>
      <c r="CE18" s="175" t="str">
        <f>IF(AH18="---","",VLOOKUP(AH18,List1678[],2,FALSE))</f>
        <v/>
      </c>
      <c r="CG18" s="1"/>
      <c r="CI18" s="1"/>
      <c r="CK18" s="1"/>
      <c r="CM18" s="1"/>
    </row>
    <row r="19" spans="2:91" s="13" customFormat="1" ht="13.5" customHeight="1" thickBot="1" x14ac:dyDescent="0.4">
      <c r="B19" s="355"/>
      <c r="C19" s="318"/>
      <c r="D19" s="319"/>
      <c r="E19" s="22" t="s">
        <v>137</v>
      </c>
      <c r="F19" s="23"/>
      <c r="G19" s="24"/>
      <c r="H19" s="27" t="s">
        <v>97</v>
      </c>
      <c r="I19" s="27" t="s">
        <v>97</v>
      </c>
      <c r="J19" s="27" t="s">
        <v>97</v>
      </c>
      <c r="K19" s="27" t="s">
        <v>97</v>
      </c>
      <c r="L19" s="27" t="s">
        <v>97</v>
      </c>
      <c r="M19" s="27" t="s">
        <v>97</v>
      </c>
      <c r="N19" s="27" t="s">
        <v>97</v>
      </c>
      <c r="O19" s="27" t="s">
        <v>97</v>
      </c>
      <c r="P19" s="27" t="s">
        <v>97</v>
      </c>
      <c r="Q19" s="27" t="s">
        <v>97</v>
      </c>
      <c r="R19" s="34" t="s">
        <v>97</v>
      </c>
      <c r="S19" s="1"/>
      <c r="T19" s="1"/>
      <c r="U19" s="1"/>
      <c r="V19" s="1"/>
      <c r="W19" s="1"/>
      <c r="X19" s="1"/>
      <c r="Y19" s="27" t="s">
        <v>97</v>
      </c>
      <c r="Z19" s="27" t="s">
        <v>97</v>
      </c>
      <c r="AA19" s="27" t="s">
        <v>97</v>
      </c>
      <c r="AB19" s="27" t="s">
        <v>97</v>
      </c>
      <c r="AC19" s="34" t="s">
        <v>97</v>
      </c>
      <c r="AD19" s="25" t="s">
        <v>97</v>
      </c>
      <c r="AE19" s="25" t="s">
        <v>97</v>
      </c>
      <c r="AF19" s="25" t="s">
        <v>97</v>
      </c>
      <c r="AG19" s="25" t="s">
        <v>97</v>
      </c>
      <c r="AH19" s="25" t="s">
        <v>97</v>
      </c>
      <c r="AK19" s="29" t="str">
        <f t="shared" si="0"/>
        <v/>
      </c>
      <c r="AL19" s="29" t="str">
        <f t="shared" si="0"/>
        <v/>
      </c>
      <c r="AM19" s="29" t="str">
        <f t="shared" si="0"/>
        <v/>
      </c>
      <c r="AN19" s="29" t="str">
        <f t="shared" si="0"/>
        <v/>
      </c>
      <c r="AO19" s="29" t="str">
        <f t="shared" si="0"/>
        <v/>
      </c>
      <c r="AP19" s="29" t="str">
        <f t="shared" si="0"/>
        <v/>
      </c>
      <c r="AQ19" s="29" t="str">
        <f t="shared" si="0"/>
        <v/>
      </c>
      <c r="AR19" s="29" t="str">
        <f t="shared" si="0"/>
        <v/>
      </c>
      <c r="AS19" s="29" t="str">
        <f t="shared" si="0"/>
        <v/>
      </c>
      <c r="AT19" s="29" t="str">
        <f t="shared" si="0"/>
        <v/>
      </c>
      <c r="AU19" s="1"/>
      <c r="AV19" s="30"/>
      <c r="AW19" s="31" t="s">
        <v>138</v>
      </c>
      <c r="AX19" s="32" t="str">
        <f t="shared" si="1"/>
        <v>---</v>
      </c>
      <c r="AY19" s="57" t="e">
        <f>VALUE(IF(AX19="---","",VLOOKUP(AX19,List1678[],2,FALSE)))</f>
        <v>#VALUE!</v>
      </c>
      <c r="AZ19" s="1" t="str">
        <f t="shared" si="2"/>
        <v>---</v>
      </c>
      <c r="BA19" s="178" t="e">
        <f>VALUE(IF(AZ19="---","",VLOOKUP(AZ19,List1678[],2,FALSE)))</f>
        <v>#VALUE!</v>
      </c>
      <c r="BB19" s="1" t="str">
        <f t="shared" si="3"/>
        <v>---</v>
      </c>
      <c r="BC19" s="1" t="str">
        <f t="shared" si="4"/>
        <v>---</v>
      </c>
      <c r="BD19" s="1"/>
      <c r="BE19" s="1"/>
      <c r="BF19" s="1"/>
      <c r="BG19" s="1"/>
      <c r="BH19" s="1"/>
      <c r="BI19" s="31" t="s">
        <v>138</v>
      </c>
      <c r="BJ19" s="175" t="str">
        <f>IF(H19="---","",VLOOKUP(H19,List1678[],2,FALSE))</f>
        <v/>
      </c>
      <c r="BK19" s="175" t="str">
        <f>IF(I19="---","",VLOOKUP(I19,List1678[],2,FALSE))</f>
        <v/>
      </c>
      <c r="BL19" s="175" t="str">
        <f>IF(J19="---","",VLOOKUP(J19,List1678[],2,FALSE))</f>
        <v/>
      </c>
      <c r="BM19" s="175" t="str">
        <f>IF(K19="---","",VLOOKUP(K19,List1678[],2,FALSE))</f>
        <v/>
      </c>
      <c r="BN19" s="175" t="str">
        <f>IF(L19="---","",VLOOKUP(L19,List1678[],2,FALSE))</f>
        <v/>
      </c>
      <c r="BO19" s="175" t="str">
        <f>IF(M19="---","",VLOOKUP(M19,List1678[],2,FALSE))</f>
        <v/>
      </c>
      <c r="BP19" s="175" t="str">
        <f>IF(N19="---","",VLOOKUP(N19,List1678[],2,FALSE))</f>
        <v/>
      </c>
      <c r="BQ19" s="175" t="str">
        <f>IF(O19="---","",VLOOKUP(O19,List1678[],2,FALSE))</f>
        <v/>
      </c>
      <c r="BR19" s="175" t="str">
        <f>IF(P19="---","",VLOOKUP(P19,List1678[],2,FALSE))</f>
        <v/>
      </c>
      <c r="BS19" s="175" t="str">
        <f>IF(Q19="---","",VLOOKUP(Q19,List1678[],2,FALSE))</f>
        <v/>
      </c>
      <c r="BT19" s="175" t="str">
        <f>IF(R19="---","",VLOOKUP(R19,List1678[],2,FALSE))</f>
        <v/>
      </c>
      <c r="BU19" s="31" t="s">
        <v>138</v>
      </c>
      <c r="BV19" s="175" t="str">
        <f>IF(Y19="---","",VLOOKUP(Y19,List1678[],2,FALSE))</f>
        <v/>
      </c>
      <c r="BW19" s="175" t="str">
        <f>IF(Z19="---","",VLOOKUP(Z19,List1678[],2,FALSE))</f>
        <v/>
      </c>
      <c r="BX19" s="175" t="str">
        <f>IF(AA19="---","",VLOOKUP(AA19,List1678[],2,FALSE))</f>
        <v/>
      </c>
      <c r="BY19" s="175" t="str">
        <f>IF(AB19="---","",VLOOKUP(AB19,List1678[],2,FALSE))</f>
        <v/>
      </c>
      <c r="BZ19" s="175" t="str">
        <f>IF(AC19="---","",VLOOKUP(AC19,List1678[],2,FALSE))</f>
        <v/>
      </c>
      <c r="CA19" s="175" t="str">
        <f>IF(AD19="---","",VLOOKUP(AD19,List1678[],2,FALSE))</f>
        <v/>
      </c>
      <c r="CB19" s="175" t="str">
        <f>IF(AE19="---","",VLOOKUP(AE19,List1678[],2,FALSE))</f>
        <v/>
      </c>
      <c r="CC19" s="175" t="str">
        <f>IF(AF19="---","",VLOOKUP(AF19,List1678[],2,FALSE))</f>
        <v/>
      </c>
      <c r="CD19" s="175" t="str">
        <f>IF(AG19="---","",VLOOKUP(AG19,List1678[],2,FALSE))</f>
        <v/>
      </c>
      <c r="CE19" s="175" t="str">
        <f>IF(AH19="---","",VLOOKUP(AH19,List1678[],2,FALSE))</f>
        <v/>
      </c>
      <c r="CG19" s="1"/>
      <c r="CI19" s="1"/>
      <c r="CK19" s="1"/>
      <c r="CM19" s="1"/>
    </row>
    <row r="20" spans="2:91" s="13" customFormat="1" ht="13.5" customHeight="1" thickBot="1" x14ac:dyDescent="0.4">
      <c r="B20" s="355"/>
      <c r="C20" s="318"/>
      <c r="D20" s="319"/>
      <c r="E20" s="22" t="s">
        <v>139</v>
      </c>
      <c r="F20" s="23"/>
      <c r="G20" s="24"/>
      <c r="H20" s="27" t="s">
        <v>97</v>
      </c>
      <c r="I20" s="27" t="s">
        <v>97</v>
      </c>
      <c r="J20" s="27" t="s">
        <v>97</v>
      </c>
      <c r="K20" s="27" t="s">
        <v>97</v>
      </c>
      <c r="L20" s="27" t="s">
        <v>97</v>
      </c>
      <c r="M20" s="27" t="s">
        <v>97</v>
      </c>
      <c r="N20" s="27" t="s">
        <v>97</v>
      </c>
      <c r="O20" s="27" t="s">
        <v>97</v>
      </c>
      <c r="P20" s="27" t="s">
        <v>97</v>
      </c>
      <c r="Q20" s="27" t="s">
        <v>97</v>
      </c>
      <c r="R20" s="34" t="s">
        <v>97</v>
      </c>
      <c r="S20" s="1"/>
      <c r="T20" s="1"/>
      <c r="U20" s="1"/>
      <c r="V20" s="1"/>
      <c r="W20" s="1"/>
      <c r="X20" s="1"/>
      <c r="Y20" s="27" t="s">
        <v>97</v>
      </c>
      <c r="Z20" s="27" t="s">
        <v>97</v>
      </c>
      <c r="AA20" s="27" t="s">
        <v>97</v>
      </c>
      <c r="AB20" s="27" t="s">
        <v>97</v>
      </c>
      <c r="AC20" s="34" t="s">
        <v>97</v>
      </c>
      <c r="AD20" s="25" t="s">
        <v>97</v>
      </c>
      <c r="AE20" s="25" t="s">
        <v>97</v>
      </c>
      <c r="AF20" s="25" t="s">
        <v>97</v>
      </c>
      <c r="AG20" s="25" t="s">
        <v>97</v>
      </c>
      <c r="AH20" s="25" t="s">
        <v>97</v>
      </c>
      <c r="AK20" s="29" t="str">
        <f t="shared" si="0"/>
        <v/>
      </c>
      <c r="AL20" s="29" t="str">
        <f t="shared" si="0"/>
        <v/>
      </c>
      <c r="AM20" s="29" t="str">
        <f t="shared" si="0"/>
        <v/>
      </c>
      <c r="AN20" s="29" t="str">
        <f t="shared" si="0"/>
        <v/>
      </c>
      <c r="AO20" s="29" t="str">
        <f t="shared" si="0"/>
        <v/>
      </c>
      <c r="AP20" s="29" t="str">
        <f t="shared" si="0"/>
        <v/>
      </c>
      <c r="AQ20" s="29" t="str">
        <f t="shared" si="0"/>
        <v/>
      </c>
      <c r="AR20" s="29" t="str">
        <f t="shared" si="0"/>
        <v/>
      </c>
      <c r="AS20" s="29" t="str">
        <f t="shared" si="0"/>
        <v/>
      </c>
      <c r="AT20" s="29" t="str">
        <f t="shared" si="0"/>
        <v/>
      </c>
      <c r="AU20" s="1"/>
      <c r="AV20" s="30"/>
      <c r="AW20" s="31" t="s">
        <v>140</v>
      </c>
      <c r="AX20" s="32" t="str">
        <f t="shared" si="1"/>
        <v>---</v>
      </c>
      <c r="AY20" s="57" t="e">
        <f>VALUE(IF(AX20="---","",VLOOKUP(AX20,List1678[],2,FALSE)))</f>
        <v>#VALUE!</v>
      </c>
      <c r="AZ20" s="1" t="str">
        <f t="shared" si="2"/>
        <v>---</v>
      </c>
      <c r="BA20" s="178" t="e">
        <f>VALUE(IF(AZ20="---","",VLOOKUP(AZ20,List1678[],2,FALSE)))</f>
        <v>#VALUE!</v>
      </c>
      <c r="BB20" s="1" t="str">
        <f t="shared" si="3"/>
        <v>---</v>
      </c>
      <c r="BC20" s="1" t="str">
        <f t="shared" si="4"/>
        <v>---</v>
      </c>
      <c r="BD20" s="1"/>
      <c r="BE20" s="1"/>
      <c r="BF20" s="1"/>
      <c r="BG20" s="1"/>
      <c r="BH20" s="1"/>
      <c r="BI20" s="31" t="s">
        <v>140</v>
      </c>
      <c r="BJ20" s="175" t="str">
        <f>IF(H20="---","",VLOOKUP(H20,List1678[],2,FALSE))</f>
        <v/>
      </c>
      <c r="BK20" s="175" t="str">
        <f>IF(I20="---","",VLOOKUP(I20,List1678[],2,FALSE))</f>
        <v/>
      </c>
      <c r="BL20" s="175" t="str">
        <f>IF(J20="---","",VLOOKUP(J20,List1678[],2,FALSE))</f>
        <v/>
      </c>
      <c r="BM20" s="175" t="str">
        <f>IF(K20="---","",VLOOKUP(K20,List1678[],2,FALSE))</f>
        <v/>
      </c>
      <c r="BN20" s="175" t="str">
        <f>IF(L20="---","",VLOOKUP(L20,List1678[],2,FALSE))</f>
        <v/>
      </c>
      <c r="BO20" s="175" t="str">
        <f>IF(M20="---","",VLOOKUP(M20,List1678[],2,FALSE))</f>
        <v/>
      </c>
      <c r="BP20" s="175" t="str">
        <f>IF(N20="---","",VLOOKUP(N20,List1678[],2,FALSE))</f>
        <v/>
      </c>
      <c r="BQ20" s="175" t="str">
        <f>IF(O20="---","",VLOOKUP(O20,List1678[],2,FALSE))</f>
        <v/>
      </c>
      <c r="BR20" s="175" t="str">
        <f>IF(P20="---","",VLOOKUP(P20,List1678[],2,FALSE))</f>
        <v/>
      </c>
      <c r="BS20" s="175" t="str">
        <f>IF(Q20="---","",VLOOKUP(Q20,List1678[],2,FALSE))</f>
        <v/>
      </c>
      <c r="BT20" s="175" t="str">
        <f>IF(R20="---","",VLOOKUP(R20,List1678[],2,FALSE))</f>
        <v/>
      </c>
      <c r="BU20" s="31" t="s">
        <v>140</v>
      </c>
      <c r="BV20" s="175" t="str">
        <f>IF(Y20="---","",VLOOKUP(Y20,List1678[],2,FALSE))</f>
        <v/>
      </c>
      <c r="BW20" s="175" t="str">
        <f>IF(Z20="---","",VLOOKUP(Z20,List1678[],2,FALSE))</f>
        <v/>
      </c>
      <c r="BX20" s="175" t="str">
        <f>IF(AA20="---","",VLOOKUP(AA20,List1678[],2,FALSE))</f>
        <v/>
      </c>
      <c r="BY20" s="175" t="str">
        <f>IF(AB20="---","",VLOOKUP(AB20,List1678[],2,FALSE))</f>
        <v/>
      </c>
      <c r="BZ20" s="175" t="str">
        <f>IF(AC20="---","",VLOOKUP(AC20,List1678[],2,FALSE))</f>
        <v/>
      </c>
      <c r="CA20" s="175" t="str">
        <f>IF(AD20="---","",VLOOKUP(AD20,List1678[],2,FALSE))</f>
        <v/>
      </c>
      <c r="CB20" s="175" t="str">
        <f>IF(AE20="---","",VLOOKUP(AE20,List1678[],2,FALSE))</f>
        <v/>
      </c>
      <c r="CC20" s="175" t="str">
        <f>IF(AF20="---","",VLOOKUP(AF20,List1678[],2,FALSE))</f>
        <v/>
      </c>
      <c r="CD20" s="175" t="str">
        <f>IF(AG20="---","",VLOOKUP(AG20,List1678[],2,FALSE))</f>
        <v/>
      </c>
      <c r="CE20" s="175" t="str">
        <f>IF(AH20="---","",VLOOKUP(AH20,List1678[],2,FALSE))</f>
        <v/>
      </c>
      <c r="CG20" s="1"/>
      <c r="CI20" s="1"/>
      <c r="CK20" s="1"/>
      <c r="CM20" s="1"/>
    </row>
    <row r="21" spans="2:91" s="13" customFormat="1" ht="13.5" customHeight="1" thickBot="1" x14ac:dyDescent="0.4">
      <c r="B21" s="355"/>
      <c r="C21" s="318" t="s">
        <v>141</v>
      </c>
      <c r="D21" s="319"/>
      <c r="E21" s="22" t="s">
        <v>142</v>
      </c>
      <c r="F21" s="23"/>
      <c r="G21" s="24"/>
      <c r="H21" s="27" t="s">
        <v>97</v>
      </c>
      <c r="I21" s="27" t="s">
        <v>97</v>
      </c>
      <c r="J21" s="27" t="s">
        <v>97</v>
      </c>
      <c r="K21" s="27" t="s">
        <v>97</v>
      </c>
      <c r="L21" s="27" t="s">
        <v>97</v>
      </c>
      <c r="M21" s="27" t="s">
        <v>97</v>
      </c>
      <c r="N21" s="27" t="s">
        <v>97</v>
      </c>
      <c r="O21" s="27" t="s">
        <v>97</v>
      </c>
      <c r="P21" s="27" t="s">
        <v>97</v>
      </c>
      <c r="Q21" s="27" t="s">
        <v>97</v>
      </c>
      <c r="R21" s="34" t="s">
        <v>97</v>
      </c>
      <c r="S21" s="1"/>
      <c r="T21" s="1"/>
      <c r="U21" s="1"/>
      <c r="V21" s="1"/>
      <c r="W21" s="1"/>
      <c r="X21" s="1"/>
      <c r="Y21" s="27" t="s">
        <v>97</v>
      </c>
      <c r="Z21" s="27" t="s">
        <v>97</v>
      </c>
      <c r="AA21" s="27" t="s">
        <v>97</v>
      </c>
      <c r="AB21" s="27" t="s">
        <v>97</v>
      </c>
      <c r="AC21" s="34" t="s">
        <v>97</v>
      </c>
      <c r="AD21" s="25" t="s">
        <v>97</v>
      </c>
      <c r="AE21" s="25" t="s">
        <v>97</v>
      </c>
      <c r="AF21" s="25" t="s">
        <v>97</v>
      </c>
      <c r="AG21" s="25" t="s">
        <v>97</v>
      </c>
      <c r="AH21" s="25" t="s">
        <v>97</v>
      </c>
      <c r="AK21" s="29" t="str">
        <f t="shared" si="0"/>
        <v/>
      </c>
      <c r="AL21" s="29" t="str">
        <f t="shared" si="0"/>
        <v/>
      </c>
      <c r="AM21" s="29" t="str">
        <f t="shared" si="0"/>
        <v/>
      </c>
      <c r="AN21" s="29" t="str">
        <f t="shared" si="0"/>
        <v/>
      </c>
      <c r="AO21" s="29" t="str">
        <f t="shared" si="0"/>
        <v/>
      </c>
      <c r="AP21" s="29" t="str">
        <f t="shared" si="0"/>
        <v/>
      </c>
      <c r="AQ21" s="29" t="str">
        <f t="shared" si="0"/>
        <v/>
      </c>
      <c r="AR21" s="29" t="str">
        <f t="shared" si="0"/>
        <v/>
      </c>
      <c r="AS21" s="29" t="str">
        <f t="shared" si="0"/>
        <v/>
      </c>
      <c r="AT21" s="29" t="str">
        <f t="shared" si="0"/>
        <v/>
      </c>
      <c r="AU21" s="1"/>
      <c r="AV21" s="30"/>
      <c r="AW21" s="31" t="s">
        <v>143</v>
      </c>
      <c r="AX21" s="32" t="str">
        <f t="shared" si="1"/>
        <v>---</v>
      </c>
      <c r="AY21" s="57" t="e">
        <f>VALUE(IF(AX21="---","",VLOOKUP(AX21,List1678[],2,FALSE)))</f>
        <v>#VALUE!</v>
      </c>
      <c r="AZ21" s="1" t="str">
        <f t="shared" si="2"/>
        <v>---</v>
      </c>
      <c r="BA21" s="178" t="e">
        <f>VALUE(IF(AZ21="---","",VLOOKUP(AZ21,List1678[],2,FALSE)))</f>
        <v>#VALUE!</v>
      </c>
      <c r="BB21" s="1" t="str">
        <f t="shared" si="3"/>
        <v>---</v>
      </c>
      <c r="BC21" s="1" t="str">
        <f t="shared" si="4"/>
        <v>---</v>
      </c>
      <c r="BD21" s="1"/>
      <c r="BE21" s="1"/>
      <c r="BF21" s="1"/>
      <c r="BG21" s="1"/>
      <c r="BH21" s="1"/>
      <c r="BI21" s="31" t="s">
        <v>143</v>
      </c>
      <c r="BJ21" s="175" t="str">
        <f>IF(H21="---","",VLOOKUP(H21,List1678[],2,FALSE))</f>
        <v/>
      </c>
      <c r="BK21" s="175" t="str">
        <f>IF(I21="---","",VLOOKUP(I21,List1678[],2,FALSE))</f>
        <v/>
      </c>
      <c r="BL21" s="175" t="str">
        <f>IF(J21="---","",VLOOKUP(J21,List1678[],2,FALSE))</f>
        <v/>
      </c>
      <c r="BM21" s="175" t="str">
        <f>IF(K21="---","",VLOOKUP(K21,List1678[],2,FALSE))</f>
        <v/>
      </c>
      <c r="BN21" s="175" t="str">
        <f>IF(L21="---","",VLOOKUP(L21,List1678[],2,FALSE))</f>
        <v/>
      </c>
      <c r="BO21" s="175" t="str">
        <f>IF(M21="---","",VLOOKUP(M21,List1678[],2,FALSE))</f>
        <v/>
      </c>
      <c r="BP21" s="175" t="str">
        <f>IF(N21="---","",VLOOKUP(N21,List1678[],2,FALSE))</f>
        <v/>
      </c>
      <c r="BQ21" s="175" t="str">
        <f>IF(O21="---","",VLOOKUP(O21,List1678[],2,FALSE))</f>
        <v/>
      </c>
      <c r="BR21" s="175" t="str">
        <f>IF(P21="---","",VLOOKUP(P21,List1678[],2,FALSE))</f>
        <v/>
      </c>
      <c r="BS21" s="175" t="str">
        <f>IF(Q21="---","",VLOOKUP(Q21,List1678[],2,FALSE))</f>
        <v/>
      </c>
      <c r="BT21" s="175" t="str">
        <f>IF(R21="---","",VLOOKUP(R21,List1678[],2,FALSE))</f>
        <v/>
      </c>
      <c r="BU21" s="31" t="s">
        <v>143</v>
      </c>
      <c r="BV21" s="175" t="str">
        <f>IF(Y21="---","",VLOOKUP(Y21,List1678[],2,FALSE))</f>
        <v/>
      </c>
      <c r="BW21" s="175" t="str">
        <f>IF(Z21="---","",VLOOKUP(Z21,List1678[],2,FALSE))</f>
        <v/>
      </c>
      <c r="BX21" s="175" t="str">
        <f>IF(AA21="---","",VLOOKUP(AA21,List1678[],2,FALSE))</f>
        <v/>
      </c>
      <c r="BY21" s="175" t="str">
        <f>IF(AB21="---","",VLOOKUP(AB21,List1678[],2,FALSE))</f>
        <v/>
      </c>
      <c r="BZ21" s="175" t="str">
        <f>IF(AC21="---","",VLOOKUP(AC21,List1678[],2,FALSE))</f>
        <v/>
      </c>
      <c r="CA21" s="175" t="str">
        <f>IF(AD21="---","",VLOOKUP(AD21,List1678[],2,FALSE))</f>
        <v/>
      </c>
      <c r="CB21" s="175" t="str">
        <f>IF(AE21="---","",VLOOKUP(AE21,List1678[],2,FALSE))</f>
        <v/>
      </c>
      <c r="CC21" s="175" t="str">
        <f>IF(AF21="---","",VLOOKUP(AF21,List1678[],2,FALSE))</f>
        <v/>
      </c>
      <c r="CD21" s="175" t="str">
        <f>IF(AG21="---","",VLOOKUP(AG21,List1678[],2,FALSE))</f>
        <v/>
      </c>
      <c r="CE21" s="175" t="str">
        <f>IF(AH21="---","",VLOOKUP(AH21,List1678[],2,FALSE))</f>
        <v/>
      </c>
      <c r="CG21" s="1"/>
      <c r="CI21" s="1"/>
      <c r="CK21" s="1"/>
      <c r="CM21" s="1"/>
    </row>
    <row r="22" spans="2:91" s="13" customFormat="1" ht="13.5" customHeight="1" thickBot="1" x14ac:dyDescent="0.4">
      <c r="B22" s="355"/>
      <c r="C22" s="318"/>
      <c r="D22" s="319"/>
      <c r="E22" s="22" t="s">
        <v>144</v>
      </c>
      <c r="F22" s="23"/>
      <c r="G22" s="24"/>
      <c r="H22" s="27" t="s">
        <v>97</v>
      </c>
      <c r="I22" s="27" t="s">
        <v>97</v>
      </c>
      <c r="J22" s="27" t="s">
        <v>97</v>
      </c>
      <c r="K22" s="27" t="s">
        <v>97</v>
      </c>
      <c r="L22" s="27" t="s">
        <v>97</v>
      </c>
      <c r="M22" s="27" t="s">
        <v>97</v>
      </c>
      <c r="N22" s="27" t="s">
        <v>97</v>
      </c>
      <c r="O22" s="27" t="s">
        <v>97</v>
      </c>
      <c r="P22" s="27" t="s">
        <v>97</v>
      </c>
      <c r="Q22" s="27" t="s">
        <v>97</v>
      </c>
      <c r="R22" s="34" t="s">
        <v>97</v>
      </c>
      <c r="S22" s="1"/>
      <c r="T22" s="1"/>
      <c r="U22" s="1"/>
      <c r="V22" s="1"/>
      <c r="W22" s="1"/>
      <c r="X22" s="1"/>
      <c r="Y22" s="27" t="s">
        <v>97</v>
      </c>
      <c r="Z22" s="27" t="s">
        <v>97</v>
      </c>
      <c r="AA22" s="27" t="s">
        <v>97</v>
      </c>
      <c r="AB22" s="27" t="s">
        <v>97</v>
      </c>
      <c r="AC22" s="34" t="s">
        <v>97</v>
      </c>
      <c r="AD22" s="25" t="s">
        <v>97</v>
      </c>
      <c r="AE22" s="25" t="s">
        <v>97</v>
      </c>
      <c r="AF22" s="25" t="s">
        <v>97</v>
      </c>
      <c r="AG22" s="25" t="s">
        <v>97</v>
      </c>
      <c r="AH22" s="25" t="s">
        <v>97</v>
      </c>
      <c r="AK22" s="29" t="str">
        <f t="shared" si="0"/>
        <v/>
      </c>
      <c r="AL22" s="29" t="str">
        <f t="shared" si="0"/>
        <v/>
      </c>
      <c r="AM22" s="29" t="str">
        <f t="shared" si="0"/>
        <v/>
      </c>
      <c r="AN22" s="29" t="str">
        <f t="shared" si="0"/>
        <v/>
      </c>
      <c r="AO22" s="29" t="str">
        <f t="shared" si="0"/>
        <v/>
      </c>
      <c r="AP22" s="29" t="str">
        <f t="shared" si="0"/>
        <v/>
      </c>
      <c r="AQ22" s="29" t="str">
        <f t="shared" si="0"/>
        <v/>
      </c>
      <c r="AR22" s="29" t="str">
        <f t="shared" si="0"/>
        <v/>
      </c>
      <c r="AS22" s="29" t="str">
        <f t="shared" si="0"/>
        <v/>
      </c>
      <c r="AT22" s="29" t="str">
        <f t="shared" si="0"/>
        <v/>
      </c>
      <c r="AU22" s="1"/>
      <c r="AV22" s="30"/>
      <c r="AW22" s="31" t="s">
        <v>145</v>
      </c>
      <c r="AX22" s="32" t="str">
        <f t="shared" si="1"/>
        <v>---</v>
      </c>
      <c r="AY22" s="57" t="e">
        <f>VALUE(IF(AX22="---","",VLOOKUP(AX22,List1678[],2,FALSE)))</f>
        <v>#VALUE!</v>
      </c>
      <c r="AZ22" s="1" t="str">
        <f t="shared" si="2"/>
        <v>---</v>
      </c>
      <c r="BA22" s="178" t="e">
        <f>VALUE(IF(AZ22="---","",VLOOKUP(AZ22,List1678[],2,FALSE)))</f>
        <v>#VALUE!</v>
      </c>
      <c r="BB22" s="1" t="str">
        <f t="shared" si="3"/>
        <v>---</v>
      </c>
      <c r="BC22" s="1" t="str">
        <f t="shared" si="4"/>
        <v>---</v>
      </c>
      <c r="BD22" s="1"/>
      <c r="BE22" s="1"/>
      <c r="BF22" s="1"/>
      <c r="BG22" s="1"/>
      <c r="BH22" s="1"/>
      <c r="BI22" s="31" t="s">
        <v>145</v>
      </c>
      <c r="BJ22" s="175" t="str">
        <f>IF(H22="---","",VLOOKUP(H22,List1678[],2,FALSE))</f>
        <v/>
      </c>
      <c r="BK22" s="175" t="str">
        <f>IF(I22="---","",VLOOKUP(I22,List1678[],2,FALSE))</f>
        <v/>
      </c>
      <c r="BL22" s="175" t="str">
        <f>IF(J22="---","",VLOOKUP(J22,List1678[],2,FALSE))</f>
        <v/>
      </c>
      <c r="BM22" s="175" t="str">
        <f>IF(K22="---","",VLOOKUP(K22,List1678[],2,FALSE))</f>
        <v/>
      </c>
      <c r="BN22" s="175" t="str">
        <f>IF(L22="---","",VLOOKUP(L22,List1678[],2,FALSE))</f>
        <v/>
      </c>
      <c r="BO22" s="175" t="str">
        <f>IF(M22="---","",VLOOKUP(M22,List1678[],2,FALSE))</f>
        <v/>
      </c>
      <c r="BP22" s="175" t="str">
        <f>IF(N22="---","",VLOOKUP(N22,List1678[],2,FALSE))</f>
        <v/>
      </c>
      <c r="BQ22" s="175" t="str">
        <f>IF(O22="---","",VLOOKUP(O22,List1678[],2,FALSE))</f>
        <v/>
      </c>
      <c r="BR22" s="175" t="str">
        <f>IF(P22="---","",VLOOKUP(P22,List1678[],2,FALSE))</f>
        <v/>
      </c>
      <c r="BS22" s="175" t="str">
        <f>IF(Q22="---","",VLOOKUP(Q22,List1678[],2,FALSE))</f>
        <v/>
      </c>
      <c r="BT22" s="175" t="str">
        <f>IF(R22="---","",VLOOKUP(R22,List1678[],2,FALSE))</f>
        <v/>
      </c>
      <c r="BU22" s="31" t="s">
        <v>145</v>
      </c>
      <c r="BV22" s="175" t="str">
        <f>IF(Y22="---","",VLOOKUP(Y22,List1678[],2,FALSE))</f>
        <v/>
      </c>
      <c r="BW22" s="175" t="str">
        <f>IF(Z22="---","",VLOOKUP(Z22,List1678[],2,FALSE))</f>
        <v/>
      </c>
      <c r="BX22" s="175" t="str">
        <f>IF(AA22="---","",VLOOKUP(AA22,List1678[],2,FALSE))</f>
        <v/>
      </c>
      <c r="BY22" s="175" t="str">
        <f>IF(AB22="---","",VLOOKUP(AB22,List1678[],2,FALSE))</f>
        <v/>
      </c>
      <c r="BZ22" s="175" t="str">
        <f>IF(AC22="---","",VLOOKUP(AC22,List1678[],2,FALSE))</f>
        <v/>
      </c>
      <c r="CA22" s="175" t="str">
        <f>IF(AD22="---","",VLOOKUP(AD22,List1678[],2,FALSE))</f>
        <v/>
      </c>
      <c r="CB22" s="175" t="str">
        <f>IF(AE22="---","",VLOOKUP(AE22,List1678[],2,FALSE))</f>
        <v/>
      </c>
      <c r="CC22" s="175" t="str">
        <f>IF(AF22="---","",VLOOKUP(AF22,List1678[],2,FALSE))</f>
        <v/>
      </c>
      <c r="CD22" s="175" t="str">
        <f>IF(AG22="---","",VLOOKUP(AG22,List1678[],2,FALSE))</f>
        <v/>
      </c>
      <c r="CE22" s="175" t="str">
        <f>IF(AH22="---","",VLOOKUP(AH22,List1678[],2,FALSE))</f>
        <v/>
      </c>
      <c r="CG22" s="1"/>
      <c r="CI22" s="1"/>
      <c r="CK22" s="1"/>
      <c r="CM22" s="1"/>
    </row>
    <row r="23" spans="2:91" s="13" customFormat="1" ht="13.5" customHeight="1" thickBot="1" x14ac:dyDescent="0.4">
      <c r="B23" s="356"/>
      <c r="C23" s="318"/>
      <c r="D23" s="319"/>
      <c r="E23" s="22" t="s">
        <v>146</v>
      </c>
      <c r="F23" s="23"/>
      <c r="G23" s="24"/>
      <c r="H23" s="27" t="s">
        <v>97</v>
      </c>
      <c r="I23" s="27" t="s">
        <v>97</v>
      </c>
      <c r="J23" s="27" t="s">
        <v>97</v>
      </c>
      <c r="K23" s="27" t="s">
        <v>97</v>
      </c>
      <c r="L23" s="27" t="s">
        <v>97</v>
      </c>
      <c r="M23" s="27" t="s">
        <v>97</v>
      </c>
      <c r="N23" s="27" t="s">
        <v>97</v>
      </c>
      <c r="O23" s="27" t="s">
        <v>97</v>
      </c>
      <c r="P23" s="27" t="s">
        <v>97</v>
      </c>
      <c r="Q23" s="27" t="s">
        <v>97</v>
      </c>
      <c r="R23" s="34" t="s">
        <v>97</v>
      </c>
      <c r="S23" s="1"/>
      <c r="T23" s="1"/>
      <c r="U23" s="1"/>
      <c r="V23" s="1"/>
      <c r="W23" s="1"/>
      <c r="X23" s="1"/>
      <c r="Y23" s="27" t="s">
        <v>97</v>
      </c>
      <c r="Z23" s="27" t="s">
        <v>97</v>
      </c>
      <c r="AA23" s="27" t="s">
        <v>97</v>
      </c>
      <c r="AB23" s="27" t="s">
        <v>97</v>
      </c>
      <c r="AC23" s="34" t="s">
        <v>97</v>
      </c>
      <c r="AD23" s="25" t="s">
        <v>97</v>
      </c>
      <c r="AE23" s="25" t="s">
        <v>97</v>
      </c>
      <c r="AF23" s="25" t="s">
        <v>97</v>
      </c>
      <c r="AG23" s="25" t="s">
        <v>97</v>
      </c>
      <c r="AH23" s="25" t="s">
        <v>97</v>
      </c>
      <c r="AK23" s="29" t="str">
        <f t="shared" si="0"/>
        <v/>
      </c>
      <c r="AL23" s="29" t="str">
        <f t="shared" si="0"/>
        <v/>
      </c>
      <c r="AM23" s="29" t="str">
        <f t="shared" si="0"/>
        <v/>
      </c>
      <c r="AN23" s="29" t="str">
        <f t="shared" si="0"/>
        <v/>
      </c>
      <c r="AO23" s="29" t="str">
        <f t="shared" si="0"/>
        <v/>
      </c>
      <c r="AP23" s="29" t="str">
        <f t="shared" si="0"/>
        <v/>
      </c>
      <c r="AQ23" s="29" t="str">
        <f t="shared" si="0"/>
        <v/>
      </c>
      <c r="AR23" s="29" t="str">
        <f t="shared" si="0"/>
        <v/>
      </c>
      <c r="AS23" s="29" t="str">
        <f t="shared" si="0"/>
        <v/>
      </c>
      <c r="AT23" s="29" t="str">
        <f t="shared" si="0"/>
        <v/>
      </c>
      <c r="AU23" s="1"/>
      <c r="AV23" s="30"/>
      <c r="AW23" s="31" t="s">
        <v>147</v>
      </c>
      <c r="AX23" s="32" t="str">
        <f t="shared" si="1"/>
        <v>---</v>
      </c>
      <c r="AY23" s="57" t="e">
        <f>VALUE(IF(AX23="---","",VLOOKUP(AX23,List1678[],2,FALSE)))</f>
        <v>#VALUE!</v>
      </c>
      <c r="AZ23" s="1" t="str">
        <f t="shared" si="2"/>
        <v>---</v>
      </c>
      <c r="BA23" s="178" t="e">
        <f>VALUE(IF(AZ23="---","",VLOOKUP(AZ23,List1678[],2,FALSE)))</f>
        <v>#VALUE!</v>
      </c>
      <c r="BB23" s="1" t="str">
        <f t="shared" si="3"/>
        <v>---</v>
      </c>
      <c r="BC23" s="1" t="str">
        <f t="shared" si="4"/>
        <v>---</v>
      </c>
      <c r="BD23" s="1"/>
      <c r="BE23" s="1"/>
      <c r="BF23" s="1"/>
      <c r="BG23" s="1"/>
      <c r="BH23" s="1"/>
      <c r="BI23" s="31" t="s">
        <v>147</v>
      </c>
      <c r="BJ23" s="175" t="str">
        <f>IF(H23="---","",VLOOKUP(H23,List1678[],2,FALSE))</f>
        <v/>
      </c>
      <c r="BK23" s="175" t="str">
        <f>IF(I23="---","",VLOOKUP(I23,List1678[],2,FALSE))</f>
        <v/>
      </c>
      <c r="BL23" s="175" t="str">
        <f>IF(J23="---","",VLOOKUP(J23,List1678[],2,FALSE))</f>
        <v/>
      </c>
      <c r="BM23" s="175" t="str">
        <f>IF(K23="---","",VLOOKUP(K23,List1678[],2,FALSE))</f>
        <v/>
      </c>
      <c r="BN23" s="175" t="str">
        <f>IF(L23="---","",VLOOKUP(L23,List1678[],2,FALSE))</f>
        <v/>
      </c>
      <c r="BO23" s="175" t="str">
        <f>IF(M23="---","",VLOOKUP(M23,List1678[],2,FALSE))</f>
        <v/>
      </c>
      <c r="BP23" s="175" t="str">
        <f>IF(N23="---","",VLOOKUP(N23,List1678[],2,FALSE))</f>
        <v/>
      </c>
      <c r="BQ23" s="175" t="str">
        <f>IF(O23="---","",VLOOKUP(O23,List1678[],2,FALSE))</f>
        <v/>
      </c>
      <c r="BR23" s="175" t="str">
        <f>IF(P23="---","",VLOOKUP(P23,List1678[],2,FALSE))</f>
        <v/>
      </c>
      <c r="BS23" s="175" t="str">
        <f>IF(Q23="---","",VLOOKUP(Q23,List1678[],2,FALSE))</f>
        <v/>
      </c>
      <c r="BT23" s="175" t="str">
        <f>IF(R23="---","",VLOOKUP(R23,List1678[],2,FALSE))</f>
        <v/>
      </c>
      <c r="BU23" s="31" t="s">
        <v>147</v>
      </c>
      <c r="BV23" s="175" t="str">
        <f>IF(Y23="---","",VLOOKUP(Y23,List1678[],2,FALSE))</f>
        <v/>
      </c>
      <c r="BW23" s="175" t="str">
        <f>IF(Z23="---","",VLOOKUP(Z23,List1678[],2,FALSE))</f>
        <v/>
      </c>
      <c r="BX23" s="175" t="str">
        <f>IF(AA23="---","",VLOOKUP(AA23,List1678[],2,FALSE))</f>
        <v/>
      </c>
      <c r="BY23" s="175" t="str">
        <f>IF(AB23="---","",VLOOKUP(AB23,List1678[],2,FALSE))</f>
        <v/>
      </c>
      <c r="BZ23" s="175" t="str">
        <f>IF(AC23="---","",VLOOKUP(AC23,List1678[],2,FALSE))</f>
        <v/>
      </c>
      <c r="CA23" s="175" t="str">
        <f>IF(AD23="---","",VLOOKUP(AD23,List1678[],2,FALSE))</f>
        <v/>
      </c>
      <c r="CB23" s="175" t="str">
        <f>IF(AE23="---","",VLOOKUP(AE23,List1678[],2,FALSE))</f>
        <v/>
      </c>
      <c r="CC23" s="175" t="str">
        <f>IF(AF23="---","",VLOOKUP(AF23,List1678[],2,FALSE))</f>
        <v/>
      </c>
      <c r="CD23" s="175" t="str">
        <f>IF(AG23="---","",VLOOKUP(AG23,List1678[],2,FALSE))</f>
        <v/>
      </c>
      <c r="CE23" s="175" t="str">
        <f>IF(AH23="---","",VLOOKUP(AH23,List1678[],2,FALSE))</f>
        <v/>
      </c>
      <c r="CG23" s="1"/>
      <c r="CI23" s="1"/>
      <c r="CK23" s="1"/>
      <c r="CM23" s="1"/>
    </row>
    <row r="24" spans="2:91" s="13" customFormat="1" ht="13.5" customHeight="1" thickBot="1" x14ac:dyDescent="0.4">
      <c r="B24" s="354">
        <v>3</v>
      </c>
      <c r="C24" s="357" t="s">
        <v>148</v>
      </c>
      <c r="D24" s="358"/>
      <c r="E24" s="22" t="s">
        <v>149</v>
      </c>
      <c r="F24" s="23"/>
      <c r="G24" s="24"/>
      <c r="H24" s="27" t="s">
        <v>97</v>
      </c>
      <c r="I24" s="27" t="s">
        <v>97</v>
      </c>
      <c r="J24" s="27" t="s">
        <v>97</v>
      </c>
      <c r="K24" s="27" t="s">
        <v>97</v>
      </c>
      <c r="L24" s="27" t="s">
        <v>97</v>
      </c>
      <c r="M24" s="27" t="s">
        <v>97</v>
      </c>
      <c r="N24" s="27" t="s">
        <v>97</v>
      </c>
      <c r="O24" s="27" t="s">
        <v>97</v>
      </c>
      <c r="P24" s="27" t="s">
        <v>97</v>
      </c>
      <c r="Q24" s="27" t="s">
        <v>97</v>
      </c>
      <c r="R24" s="34" t="s">
        <v>97</v>
      </c>
      <c r="S24" s="1"/>
      <c r="T24" s="1"/>
      <c r="U24" s="1"/>
      <c r="V24" s="1"/>
      <c r="W24" s="1"/>
      <c r="X24" s="1"/>
      <c r="Y24" s="27" t="s">
        <v>97</v>
      </c>
      <c r="Z24" s="27" t="s">
        <v>97</v>
      </c>
      <c r="AA24" s="27" t="s">
        <v>97</v>
      </c>
      <c r="AB24" s="27" t="s">
        <v>97</v>
      </c>
      <c r="AC24" s="34" t="s">
        <v>97</v>
      </c>
      <c r="AD24" s="25" t="s">
        <v>97</v>
      </c>
      <c r="AE24" s="25" t="s">
        <v>97</v>
      </c>
      <c r="AF24" s="25" t="s">
        <v>97</v>
      </c>
      <c r="AG24" s="25" t="s">
        <v>97</v>
      </c>
      <c r="AH24" s="25" t="s">
        <v>97</v>
      </c>
      <c r="AK24" s="29" t="str">
        <f t="shared" si="0"/>
        <v/>
      </c>
      <c r="AL24" s="29" t="str">
        <f t="shared" si="0"/>
        <v/>
      </c>
      <c r="AM24" s="29" t="str">
        <f t="shared" si="0"/>
        <v/>
      </c>
      <c r="AN24" s="29" t="str">
        <f t="shared" si="0"/>
        <v/>
      </c>
      <c r="AO24" s="29" t="str">
        <f t="shared" si="0"/>
        <v/>
      </c>
      <c r="AP24" s="29" t="str">
        <f t="shared" si="0"/>
        <v/>
      </c>
      <c r="AQ24" s="29" t="str">
        <f t="shared" si="0"/>
        <v/>
      </c>
      <c r="AR24" s="29" t="str">
        <f t="shared" si="0"/>
        <v/>
      </c>
      <c r="AS24" s="29" t="str">
        <f t="shared" si="0"/>
        <v/>
      </c>
      <c r="AT24" s="29" t="str">
        <f t="shared" si="0"/>
        <v/>
      </c>
      <c r="AU24" s="1"/>
      <c r="AV24" s="30"/>
      <c r="AW24" s="31" t="s">
        <v>150</v>
      </c>
      <c r="AX24" s="32" t="str">
        <f t="shared" si="1"/>
        <v>---</v>
      </c>
      <c r="AY24" s="57" t="e">
        <f>VALUE(IF(AX24="---","",VLOOKUP(AX24,List1678[],2,FALSE)))</f>
        <v>#VALUE!</v>
      </c>
      <c r="AZ24" s="1" t="str">
        <f t="shared" si="2"/>
        <v>---</v>
      </c>
      <c r="BA24" s="178" t="e">
        <f>VALUE(IF(AZ24="---","",VLOOKUP(AZ24,List1678[],2,FALSE)))</f>
        <v>#VALUE!</v>
      </c>
      <c r="BB24" s="1" t="str">
        <f t="shared" si="3"/>
        <v>---</v>
      </c>
      <c r="BC24" s="1" t="str">
        <f t="shared" si="4"/>
        <v>---</v>
      </c>
      <c r="BD24" s="1"/>
      <c r="BE24" s="1"/>
      <c r="BF24" s="1"/>
      <c r="BG24" s="1"/>
      <c r="BH24" s="1"/>
      <c r="BI24" s="31" t="s">
        <v>150</v>
      </c>
      <c r="BJ24" s="175" t="str">
        <f>IF(H24="---","",VLOOKUP(H24,List1678[],2,FALSE))</f>
        <v/>
      </c>
      <c r="BK24" s="175" t="str">
        <f>IF(I24="---","",VLOOKUP(I24,List1678[],2,FALSE))</f>
        <v/>
      </c>
      <c r="BL24" s="175" t="str">
        <f>IF(J24="---","",VLOOKUP(J24,List1678[],2,FALSE))</f>
        <v/>
      </c>
      <c r="BM24" s="175" t="str">
        <f>IF(K24="---","",VLOOKUP(K24,List1678[],2,FALSE))</f>
        <v/>
      </c>
      <c r="BN24" s="175" t="str">
        <f>IF(L24="---","",VLOOKUP(L24,List1678[],2,FALSE))</f>
        <v/>
      </c>
      <c r="BO24" s="175" t="str">
        <f>IF(M24="---","",VLOOKUP(M24,List1678[],2,FALSE))</f>
        <v/>
      </c>
      <c r="BP24" s="175" t="str">
        <f>IF(N24="---","",VLOOKUP(N24,List1678[],2,FALSE))</f>
        <v/>
      </c>
      <c r="BQ24" s="175" t="str">
        <f>IF(O24="---","",VLOOKUP(O24,List1678[],2,FALSE))</f>
        <v/>
      </c>
      <c r="BR24" s="175" t="str">
        <f>IF(P24="---","",VLOOKUP(P24,List1678[],2,FALSE))</f>
        <v/>
      </c>
      <c r="BS24" s="175" t="str">
        <f>IF(Q24="---","",VLOOKUP(Q24,List1678[],2,FALSE))</f>
        <v/>
      </c>
      <c r="BT24" s="175" t="str">
        <f>IF(R24="---","",VLOOKUP(R24,List1678[],2,FALSE))</f>
        <v/>
      </c>
      <c r="BU24" s="31" t="s">
        <v>150</v>
      </c>
      <c r="BV24" s="175" t="str">
        <f>IF(Y24="---","",VLOOKUP(Y24,List1678[],2,FALSE))</f>
        <v/>
      </c>
      <c r="BW24" s="175" t="str">
        <f>IF(Z24="---","",VLOOKUP(Z24,List1678[],2,FALSE))</f>
        <v/>
      </c>
      <c r="BX24" s="175" t="str">
        <f>IF(AA24="---","",VLOOKUP(AA24,List1678[],2,FALSE))</f>
        <v/>
      </c>
      <c r="BY24" s="175" t="str">
        <f>IF(AB24="---","",VLOOKUP(AB24,List1678[],2,FALSE))</f>
        <v/>
      </c>
      <c r="BZ24" s="175" t="str">
        <f>IF(AC24="---","",VLOOKUP(AC24,List1678[],2,FALSE))</f>
        <v/>
      </c>
      <c r="CA24" s="175" t="str">
        <f>IF(AD24="---","",VLOOKUP(AD24,List1678[],2,FALSE))</f>
        <v/>
      </c>
      <c r="CB24" s="175" t="str">
        <f>IF(AE24="---","",VLOOKUP(AE24,List1678[],2,FALSE))</f>
        <v/>
      </c>
      <c r="CC24" s="175" t="str">
        <f>IF(AF24="---","",VLOOKUP(AF24,List1678[],2,FALSE))</f>
        <v/>
      </c>
      <c r="CD24" s="175" t="str">
        <f>IF(AG24="---","",VLOOKUP(AG24,List1678[],2,FALSE))</f>
        <v/>
      </c>
      <c r="CE24" s="175" t="str">
        <f>IF(AH24="---","",VLOOKUP(AH24,List1678[],2,FALSE))</f>
        <v/>
      </c>
      <c r="CG24" s="1"/>
      <c r="CI24" s="1"/>
      <c r="CK24" s="1"/>
      <c r="CM24" s="1"/>
    </row>
    <row r="25" spans="2:91" s="13" customFormat="1" ht="14" thickBot="1" x14ac:dyDescent="0.4">
      <c r="B25" s="355"/>
      <c r="C25" s="357"/>
      <c r="D25" s="358"/>
      <c r="E25" s="22" t="s">
        <v>151</v>
      </c>
      <c r="F25" s="23"/>
      <c r="G25" s="24"/>
      <c r="H25" s="27" t="s">
        <v>97</v>
      </c>
      <c r="I25" s="27" t="s">
        <v>97</v>
      </c>
      <c r="J25" s="27" t="s">
        <v>97</v>
      </c>
      <c r="K25" s="27" t="s">
        <v>97</v>
      </c>
      <c r="L25" s="27" t="s">
        <v>97</v>
      </c>
      <c r="M25" s="27" t="s">
        <v>97</v>
      </c>
      <c r="N25" s="27" t="s">
        <v>97</v>
      </c>
      <c r="O25" s="27" t="s">
        <v>97</v>
      </c>
      <c r="P25" s="27" t="s">
        <v>97</v>
      </c>
      <c r="Q25" s="27" t="s">
        <v>97</v>
      </c>
      <c r="R25" s="34" t="s">
        <v>97</v>
      </c>
      <c r="S25" s="1"/>
      <c r="T25" s="1"/>
      <c r="U25" s="1"/>
      <c r="V25" s="1"/>
      <c r="W25" s="1"/>
      <c r="X25" s="1"/>
      <c r="Y25" s="27" t="s">
        <v>97</v>
      </c>
      <c r="Z25" s="27" t="s">
        <v>97</v>
      </c>
      <c r="AA25" s="27" t="s">
        <v>97</v>
      </c>
      <c r="AB25" s="27" t="s">
        <v>97</v>
      </c>
      <c r="AC25" s="34" t="s">
        <v>97</v>
      </c>
      <c r="AD25" s="25" t="s">
        <v>97</v>
      </c>
      <c r="AE25" s="25" t="s">
        <v>97</v>
      </c>
      <c r="AF25" s="25" t="s">
        <v>97</v>
      </c>
      <c r="AG25" s="25" t="s">
        <v>97</v>
      </c>
      <c r="AH25" s="25" t="s">
        <v>97</v>
      </c>
      <c r="AK25" s="29" t="str">
        <f t="shared" si="0"/>
        <v/>
      </c>
      <c r="AL25" s="29" t="str">
        <f t="shared" si="0"/>
        <v/>
      </c>
      <c r="AM25" s="29" t="str">
        <f t="shared" si="0"/>
        <v/>
      </c>
      <c r="AN25" s="29" t="str">
        <f t="shared" si="0"/>
        <v/>
      </c>
      <c r="AO25" s="29" t="str">
        <f t="shared" si="0"/>
        <v/>
      </c>
      <c r="AP25" s="29" t="str">
        <f t="shared" si="0"/>
        <v/>
      </c>
      <c r="AQ25" s="29" t="str">
        <f t="shared" si="0"/>
        <v/>
      </c>
      <c r="AR25" s="29" t="str">
        <f t="shared" si="0"/>
        <v/>
      </c>
      <c r="AS25" s="29" t="str">
        <f t="shared" si="0"/>
        <v/>
      </c>
      <c r="AT25" s="29" t="str">
        <f t="shared" si="0"/>
        <v/>
      </c>
      <c r="AU25" s="1"/>
      <c r="AV25" s="30"/>
      <c r="AW25" s="31" t="s">
        <v>152</v>
      </c>
      <c r="AX25" s="32" t="str">
        <f t="shared" si="1"/>
        <v>---</v>
      </c>
      <c r="AY25" s="57" t="e">
        <f>VALUE(IF(AX25="---","",VLOOKUP(AX25,List1678[],2,FALSE)))</f>
        <v>#VALUE!</v>
      </c>
      <c r="AZ25" s="1" t="str">
        <f t="shared" si="2"/>
        <v>---</v>
      </c>
      <c r="BA25" s="178" t="e">
        <f>VALUE(IF(AZ25="---","",VLOOKUP(AZ25,List1678[],2,FALSE)))</f>
        <v>#VALUE!</v>
      </c>
      <c r="BB25" s="1" t="str">
        <f t="shared" si="3"/>
        <v>---</v>
      </c>
      <c r="BC25" s="1" t="str">
        <f t="shared" si="4"/>
        <v>---</v>
      </c>
      <c r="BD25" s="1"/>
      <c r="BE25" s="1"/>
      <c r="BF25" s="1"/>
      <c r="BG25" s="1"/>
      <c r="BH25" s="1"/>
      <c r="BI25" s="31" t="s">
        <v>152</v>
      </c>
      <c r="BJ25" s="175" t="str">
        <f>IF(H25="---","",VLOOKUP(H25,List1678[],2,FALSE))</f>
        <v/>
      </c>
      <c r="BK25" s="175" t="str">
        <f>IF(I25="---","",VLOOKUP(I25,List1678[],2,FALSE))</f>
        <v/>
      </c>
      <c r="BL25" s="175" t="str">
        <f>IF(J25="---","",VLOOKUP(J25,List1678[],2,FALSE))</f>
        <v/>
      </c>
      <c r="BM25" s="175" t="str">
        <f>IF(K25="---","",VLOOKUP(K25,List1678[],2,FALSE))</f>
        <v/>
      </c>
      <c r="BN25" s="175" t="str">
        <f>IF(L25="---","",VLOOKUP(L25,List1678[],2,FALSE))</f>
        <v/>
      </c>
      <c r="BO25" s="175" t="str">
        <f>IF(M25="---","",VLOOKUP(M25,List1678[],2,FALSE))</f>
        <v/>
      </c>
      <c r="BP25" s="175" t="str">
        <f>IF(N25="---","",VLOOKUP(N25,List1678[],2,FALSE))</f>
        <v/>
      </c>
      <c r="BQ25" s="175" t="str">
        <f>IF(O25="---","",VLOOKUP(O25,List1678[],2,FALSE))</f>
        <v/>
      </c>
      <c r="BR25" s="175" t="str">
        <f>IF(P25="---","",VLOOKUP(P25,List1678[],2,FALSE))</f>
        <v/>
      </c>
      <c r="BS25" s="175" t="str">
        <f>IF(Q25="---","",VLOOKUP(Q25,List1678[],2,FALSE))</f>
        <v/>
      </c>
      <c r="BT25" s="175" t="str">
        <f>IF(R25="---","",VLOOKUP(R25,List1678[],2,FALSE))</f>
        <v/>
      </c>
      <c r="BU25" s="31" t="s">
        <v>152</v>
      </c>
      <c r="BV25" s="175" t="str">
        <f>IF(Y25="---","",VLOOKUP(Y25,List1678[],2,FALSE))</f>
        <v/>
      </c>
      <c r="BW25" s="175" t="str">
        <f>IF(Z25="---","",VLOOKUP(Z25,List1678[],2,FALSE))</f>
        <v/>
      </c>
      <c r="BX25" s="175" t="str">
        <f>IF(AA25="---","",VLOOKUP(AA25,List1678[],2,FALSE))</f>
        <v/>
      </c>
      <c r="BY25" s="175" t="str">
        <f>IF(AB25="---","",VLOOKUP(AB25,List1678[],2,FALSE))</f>
        <v/>
      </c>
      <c r="BZ25" s="175" t="str">
        <f>IF(AC25="---","",VLOOKUP(AC25,List1678[],2,FALSE))</f>
        <v/>
      </c>
      <c r="CA25" s="175" t="str">
        <f>IF(AD25="---","",VLOOKUP(AD25,List1678[],2,FALSE))</f>
        <v/>
      </c>
      <c r="CB25" s="175" t="str">
        <f>IF(AE25="---","",VLOOKUP(AE25,List1678[],2,FALSE))</f>
        <v/>
      </c>
      <c r="CC25" s="175" t="str">
        <f>IF(AF25="---","",VLOOKUP(AF25,List1678[],2,FALSE))</f>
        <v/>
      </c>
      <c r="CD25" s="175" t="str">
        <f>IF(AG25="---","",VLOOKUP(AG25,List1678[],2,FALSE))</f>
        <v/>
      </c>
      <c r="CE25" s="175" t="str">
        <f>IF(AH25="---","",VLOOKUP(AH25,List1678[],2,FALSE))</f>
        <v/>
      </c>
      <c r="CG25" s="1"/>
      <c r="CI25" s="1"/>
      <c r="CK25" s="1"/>
      <c r="CM25" s="1"/>
    </row>
    <row r="26" spans="2:91" s="13" customFormat="1" ht="13.5" customHeight="1" thickBot="1" x14ac:dyDescent="0.4">
      <c r="B26" s="355"/>
      <c r="C26" s="357"/>
      <c r="D26" s="358"/>
      <c r="E26" s="22" t="s">
        <v>153</v>
      </c>
      <c r="F26" s="23"/>
      <c r="G26" s="24"/>
      <c r="H26" s="27" t="s">
        <v>97</v>
      </c>
      <c r="I26" s="27" t="s">
        <v>97</v>
      </c>
      <c r="J26" s="27" t="s">
        <v>97</v>
      </c>
      <c r="K26" s="27" t="s">
        <v>97</v>
      </c>
      <c r="L26" s="27" t="s">
        <v>97</v>
      </c>
      <c r="M26" s="27" t="s">
        <v>97</v>
      </c>
      <c r="N26" s="27" t="s">
        <v>97</v>
      </c>
      <c r="O26" s="27" t="s">
        <v>97</v>
      </c>
      <c r="P26" s="27" t="s">
        <v>97</v>
      </c>
      <c r="Q26" s="27" t="s">
        <v>97</v>
      </c>
      <c r="R26" s="34" t="s">
        <v>97</v>
      </c>
      <c r="S26" s="1"/>
      <c r="T26" s="1"/>
      <c r="U26" s="1"/>
      <c r="V26" s="1"/>
      <c r="W26" s="1"/>
      <c r="X26" s="1"/>
      <c r="Y26" s="27" t="s">
        <v>97</v>
      </c>
      <c r="Z26" s="27" t="s">
        <v>97</v>
      </c>
      <c r="AA26" s="27" t="s">
        <v>97</v>
      </c>
      <c r="AB26" s="27" t="s">
        <v>97</v>
      </c>
      <c r="AC26" s="34" t="s">
        <v>97</v>
      </c>
      <c r="AD26" s="25" t="s">
        <v>97</v>
      </c>
      <c r="AE26" s="25" t="s">
        <v>97</v>
      </c>
      <c r="AF26" s="25" t="s">
        <v>97</v>
      </c>
      <c r="AG26" s="25" t="s">
        <v>97</v>
      </c>
      <c r="AH26" s="25" t="s">
        <v>97</v>
      </c>
      <c r="AK26" s="29" t="str">
        <f t="shared" si="0"/>
        <v/>
      </c>
      <c r="AL26" s="29" t="str">
        <f t="shared" si="0"/>
        <v/>
      </c>
      <c r="AM26" s="29" t="str">
        <f t="shared" si="0"/>
        <v/>
      </c>
      <c r="AN26" s="29" t="str">
        <f t="shared" si="0"/>
        <v/>
      </c>
      <c r="AO26" s="29" t="str">
        <f t="shared" si="0"/>
        <v/>
      </c>
      <c r="AP26" s="29" t="str">
        <f t="shared" si="0"/>
        <v/>
      </c>
      <c r="AQ26" s="29" t="str">
        <f t="shared" si="0"/>
        <v/>
      </c>
      <c r="AR26" s="29" t="str">
        <f t="shared" si="0"/>
        <v/>
      </c>
      <c r="AS26" s="29" t="str">
        <f t="shared" si="0"/>
        <v/>
      </c>
      <c r="AT26" s="29" t="str">
        <f t="shared" si="0"/>
        <v/>
      </c>
      <c r="AU26" s="1"/>
      <c r="AV26" s="30"/>
      <c r="AW26" s="31" t="s">
        <v>154</v>
      </c>
      <c r="AX26" s="32" t="str">
        <f t="shared" si="1"/>
        <v>---</v>
      </c>
      <c r="AY26" s="57" t="e">
        <f>VALUE(IF(AX26="---","",VLOOKUP(AX26,List1678[],2,FALSE)))</f>
        <v>#VALUE!</v>
      </c>
      <c r="AZ26" s="1" t="str">
        <f t="shared" si="2"/>
        <v>---</v>
      </c>
      <c r="BA26" s="178" t="e">
        <f>VALUE(IF(AZ26="---","",VLOOKUP(AZ26,List1678[],2,FALSE)))</f>
        <v>#VALUE!</v>
      </c>
      <c r="BB26" s="1" t="str">
        <f t="shared" si="3"/>
        <v>---</v>
      </c>
      <c r="BC26" s="1" t="str">
        <f t="shared" si="4"/>
        <v>---</v>
      </c>
      <c r="BD26" s="1"/>
      <c r="BE26" s="1"/>
      <c r="BF26" s="1"/>
      <c r="BG26" s="1"/>
      <c r="BH26" s="1"/>
      <c r="BI26" s="31" t="s">
        <v>154</v>
      </c>
      <c r="BJ26" s="175" t="str">
        <f>IF(H26="---","",VLOOKUP(H26,List1678[],2,FALSE))</f>
        <v/>
      </c>
      <c r="BK26" s="175" t="str">
        <f>IF(I26="---","",VLOOKUP(I26,List1678[],2,FALSE))</f>
        <v/>
      </c>
      <c r="BL26" s="175" t="str">
        <f>IF(J26="---","",VLOOKUP(J26,List1678[],2,FALSE))</f>
        <v/>
      </c>
      <c r="BM26" s="175" t="str">
        <f>IF(K26="---","",VLOOKUP(K26,List1678[],2,FALSE))</f>
        <v/>
      </c>
      <c r="BN26" s="175" t="str">
        <f>IF(L26="---","",VLOOKUP(L26,List1678[],2,FALSE))</f>
        <v/>
      </c>
      <c r="BO26" s="175" t="str">
        <f>IF(M26="---","",VLOOKUP(M26,List1678[],2,FALSE))</f>
        <v/>
      </c>
      <c r="BP26" s="175" t="str">
        <f>IF(N26="---","",VLOOKUP(N26,List1678[],2,FALSE))</f>
        <v/>
      </c>
      <c r="BQ26" s="175" t="str">
        <f>IF(O26="---","",VLOOKUP(O26,List1678[],2,FALSE))</f>
        <v/>
      </c>
      <c r="BR26" s="175" t="str">
        <f>IF(P26="---","",VLOOKUP(P26,List1678[],2,FALSE))</f>
        <v/>
      </c>
      <c r="BS26" s="175" t="str">
        <f>IF(Q26="---","",VLOOKUP(Q26,List1678[],2,FALSE))</f>
        <v/>
      </c>
      <c r="BT26" s="175" t="str">
        <f>IF(R26="---","",VLOOKUP(R26,List1678[],2,FALSE))</f>
        <v/>
      </c>
      <c r="BU26" s="31" t="s">
        <v>154</v>
      </c>
      <c r="BV26" s="175" t="str">
        <f>IF(Y26="---","",VLOOKUP(Y26,List1678[],2,FALSE))</f>
        <v/>
      </c>
      <c r="BW26" s="175" t="str">
        <f>IF(Z26="---","",VLOOKUP(Z26,List1678[],2,FALSE))</f>
        <v/>
      </c>
      <c r="BX26" s="175" t="str">
        <f>IF(AA26="---","",VLOOKUP(AA26,List1678[],2,FALSE))</f>
        <v/>
      </c>
      <c r="BY26" s="175" t="str">
        <f>IF(AB26="---","",VLOOKUP(AB26,List1678[],2,FALSE))</f>
        <v/>
      </c>
      <c r="BZ26" s="175" t="str">
        <f>IF(AC26="---","",VLOOKUP(AC26,List1678[],2,FALSE))</f>
        <v/>
      </c>
      <c r="CA26" s="175" t="str">
        <f>IF(AD26="---","",VLOOKUP(AD26,List1678[],2,FALSE))</f>
        <v/>
      </c>
      <c r="CB26" s="175" t="str">
        <f>IF(AE26="---","",VLOOKUP(AE26,List1678[],2,FALSE))</f>
        <v/>
      </c>
      <c r="CC26" s="175" t="str">
        <f>IF(AF26="---","",VLOOKUP(AF26,List1678[],2,FALSE))</f>
        <v/>
      </c>
      <c r="CD26" s="175" t="str">
        <f>IF(AG26="---","",VLOOKUP(AG26,List1678[],2,FALSE))</f>
        <v/>
      </c>
      <c r="CE26" s="175" t="str">
        <f>IF(AH26="---","",VLOOKUP(AH26,List1678[],2,FALSE))</f>
        <v/>
      </c>
      <c r="CG26" s="1"/>
      <c r="CI26" s="1"/>
      <c r="CK26" s="1"/>
      <c r="CM26" s="1"/>
    </row>
    <row r="27" spans="2:91" s="13" customFormat="1" ht="13.9" customHeight="1" thickBot="1" x14ac:dyDescent="0.4">
      <c r="B27" s="355"/>
      <c r="C27" s="357" t="s">
        <v>155</v>
      </c>
      <c r="D27" s="358"/>
      <c r="E27" s="22" t="s">
        <v>156</v>
      </c>
      <c r="F27" s="23"/>
      <c r="G27" s="24"/>
      <c r="H27" s="27" t="s">
        <v>97</v>
      </c>
      <c r="I27" s="27" t="s">
        <v>97</v>
      </c>
      <c r="J27" s="27" t="s">
        <v>97</v>
      </c>
      <c r="K27" s="27" t="s">
        <v>97</v>
      </c>
      <c r="L27" s="27" t="s">
        <v>97</v>
      </c>
      <c r="M27" s="27" t="s">
        <v>97</v>
      </c>
      <c r="N27" s="27" t="s">
        <v>97</v>
      </c>
      <c r="O27" s="27" t="s">
        <v>97</v>
      </c>
      <c r="P27" s="27" t="s">
        <v>97</v>
      </c>
      <c r="Q27" s="27" t="s">
        <v>97</v>
      </c>
      <c r="R27" s="34" t="s">
        <v>97</v>
      </c>
      <c r="S27" s="1"/>
      <c r="T27" s="1"/>
      <c r="U27" s="1"/>
      <c r="V27" s="1"/>
      <c r="W27" s="1"/>
      <c r="X27" s="1"/>
      <c r="Y27" s="27" t="s">
        <v>97</v>
      </c>
      <c r="Z27" s="27" t="s">
        <v>97</v>
      </c>
      <c r="AA27" s="27" t="s">
        <v>97</v>
      </c>
      <c r="AB27" s="27" t="s">
        <v>97</v>
      </c>
      <c r="AC27" s="34" t="s">
        <v>97</v>
      </c>
      <c r="AD27" s="25" t="s">
        <v>97</v>
      </c>
      <c r="AE27" s="25" t="s">
        <v>97</v>
      </c>
      <c r="AF27" s="25" t="s">
        <v>97</v>
      </c>
      <c r="AG27" s="25" t="s">
        <v>97</v>
      </c>
      <c r="AH27" s="25" t="s">
        <v>97</v>
      </c>
      <c r="AK27" s="29" t="str">
        <f t="shared" si="0"/>
        <v/>
      </c>
      <c r="AL27" s="29" t="str">
        <f t="shared" si="0"/>
        <v/>
      </c>
      <c r="AM27" s="29" t="str">
        <f t="shared" si="0"/>
        <v/>
      </c>
      <c r="AN27" s="29" t="str">
        <f t="shared" si="0"/>
        <v/>
      </c>
      <c r="AO27" s="29" t="str">
        <f t="shared" si="0"/>
        <v/>
      </c>
      <c r="AP27" s="29" t="str">
        <f t="shared" si="0"/>
        <v/>
      </c>
      <c r="AQ27" s="29" t="str">
        <f t="shared" si="0"/>
        <v/>
      </c>
      <c r="AR27" s="29" t="str">
        <f t="shared" si="0"/>
        <v/>
      </c>
      <c r="AS27" s="29" t="str">
        <f t="shared" si="0"/>
        <v/>
      </c>
      <c r="AT27" s="29" t="str">
        <f t="shared" si="0"/>
        <v/>
      </c>
      <c r="AU27" s="1"/>
      <c r="AV27" s="30"/>
      <c r="AW27" s="31" t="s">
        <v>157</v>
      </c>
      <c r="AX27" s="32" t="str">
        <f t="shared" si="1"/>
        <v>---</v>
      </c>
      <c r="AY27" s="57" t="e">
        <f>VALUE(IF(AX27="---","",VLOOKUP(AX27,List1678[],2,FALSE)))</f>
        <v>#VALUE!</v>
      </c>
      <c r="AZ27" s="1" t="str">
        <f t="shared" si="2"/>
        <v>---</v>
      </c>
      <c r="BA27" s="178" t="e">
        <f>VALUE(IF(AZ27="---","",VLOOKUP(AZ27,List1678[],2,FALSE)))</f>
        <v>#VALUE!</v>
      </c>
      <c r="BB27" s="1" t="str">
        <f t="shared" si="3"/>
        <v>---</v>
      </c>
      <c r="BC27" s="1" t="str">
        <f t="shared" si="4"/>
        <v>---</v>
      </c>
      <c r="BD27" s="1"/>
      <c r="BE27" s="1"/>
      <c r="BF27" s="1"/>
      <c r="BG27" s="1"/>
      <c r="BH27" s="1"/>
      <c r="BI27" s="31" t="s">
        <v>157</v>
      </c>
      <c r="BJ27" s="175" t="str">
        <f>IF(H27="---","",VLOOKUP(H27,List1678[],2,FALSE))</f>
        <v/>
      </c>
      <c r="BK27" s="175" t="str">
        <f>IF(I27="---","",VLOOKUP(I27,List1678[],2,FALSE))</f>
        <v/>
      </c>
      <c r="BL27" s="175" t="str">
        <f>IF(J27="---","",VLOOKUP(J27,List1678[],2,FALSE))</f>
        <v/>
      </c>
      <c r="BM27" s="175" t="str">
        <f>IF(K27="---","",VLOOKUP(K27,List1678[],2,FALSE))</f>
        <v/>
      </c>
      <c r="BN27" s="175" t="str">
        <f>IF(L27="---","",VLOOKUP(L27,List1678[],2,FALSE))</f>
        <v/>
      </c>
      <c r="BO27" s="175" t="str">
        <f>IF(M27="---","",VLOOKUP(M27,List1678[],2,FALSE))</f>
        <v/>
      </c>
      <c r="BP27" s="175" t="str">
        <f>IF(N27="---","",VLOOKUP(N27,List1678[],2,FALSE))</f>
        <v/>
      </c>
      <c r="BQ27" s="175" t="str">
        <f>IF(O27="---","",VLOOKUP(O27,List1678[],2,FALSE))</f>
        <v/>
      </c>
      <c r="BR27" s="175" t="str">
        <f>IF(P27="---","",VLOOKUP(P27,List1678[],2,FALSE))</f>
        <v/>
      </c>
      <c r="BS27" s="175" t="str">
        <f>IF(Q27="---","",VLOOKUP(Q27,List1678[],2,FALSE))</f>
        <v/>
      </c>
      <c r="BT27" s="175" t="str">
        <f>IF(R27="---","",VLOOKUP(R27,List1678[],2,FALSE))</f>
        <v/>
      </c>
      <c r="BU27" s="31" t="s">
        <v>157</v>
      </c>
      <c r="BV27" s="175" t="str">
        <f>IF(Y27="---","",VLOOKUP(Y27,List1678[],2,FALSE))</f>
        <v/>
      </c>
      <c r="BW27" s="175" t="str">
        <f>IF(Z27="---","",VLOOKUP(Z27,List1678[],2,FALSE))</f>
        <v/>
      </c>
      <c r="BX27" s="175" t="str">
        <f>IF(AA27="---","",VLOOKUP(AA27,List1678[],2,FALSE))</f>
        <v/>
      </c>
      <c r="BY27" s="175" t="str">
        <f>IF(AB27="---","",VLOOKUP(AB27,List1678[],2,FALSE))</f>
        <v/>
      </c>
      <c r="BZ27" s="175" t="str">
        <f>IF(AC27="---","",VLOOKUP(AC27,List1678[],2,FALSE))</f>
        <v/>
      </c>
      <c r="CA27" s="175" t="str">
        <f>IF(AD27="---","",VLOOKUP(AD27,List1678[],2,FALSE))</f>
        <v/>
      </c>
      <c r="CB27" s="175" t="str">
        <f>IF(AE27="---","",VLOOKUP(AE27,List1678[],2,FALSE))</f>
        <v/>
      </c>
      <c r="CC27" s="175" t="str">
        <f>IF(AF27="---","",VLOOKUP(AF27,List1678[],2,FALSE))</f>
        <v/>
      </c>
      <c r="CD27" s="175" t="str">
        <f>IF(AG27="---","",VLOOKUP(AG27,List1678[],2,FALSE))</f>
        <v/>
      </c>
      <c r="CE27" s="175" t="str">
        <f>IF(AH27="---","",VLOOKUP(AH27,List1678[],2,FALSE))</f>
        <v/>
      </c>
      <c r="CG27" s="1"/>
      <c r="CI27" s="1"/>
      <c r="CK27" s="1"/>
      <c r="CM27" s="1"/>
    </row>
    <row r="28" spans="2:91" s="13" customFormat="1" ht="13.5" customHeight="1" thickBot="1" x14ac:dyDescent="0.4">
      <c r="B28" s="355"/>
      <c r="C28" s="357"/>
      <c r="D28" s="358"/>
      <c r="E28" s="22" t="s">
        <v>158</v>
      </c>
      <c r="F28" s="23"/>
      <c r="G28" s="24"/>
      <c r="H28" s="27" t="s">
        <v>97</v>
      </c>
      <c r="I28" s="27" t="s">
        <v>97</v>
      </c>
      <c r="J28" s="27" t="s">
        <v>97</v>
      </c>
      <c r="K28" s="27" t="s">
        <v>97</v>
      </c>
      <c r="L28" s="27" t="s">
        <v>97</v>
      </c>
      <c r="M28" s="27" t="s">
        <v>97</v>
      </c>
      <c r="N28" s="27" t="s">
        <v>97</v>
      </c>
      <c r="O28" s="27" t="s">
        <v>97</v>
      </c>
      <c r="P28" s="27" t="s">
        <v>97</v>
      </c>
      <c r="Q28" s="27" t="s">
        <v>97</v>
      </c>
      <c r="R28" s="34" t="s">
        <v>97</v>
      </c>
      <c r="S28" s="1"/>
      <c r="T28" s="1"/>
      <c r="U28" s="1"/>
      <c r="V28" s="1"/>
      <c r="W28" s="1"/>
      <c r="X28" s="1"/>
      <c r="Y28" s="27" t="s">
        <v>97</v>
      </c>
      <c r="Z28" s="27" t="s">
        <v>97</v>
      </c>
      <c r="AA28" s="27" t="s">
        <v>97</v>
      </c>
      <c r="AB28" s="27" t="s">
        <v>97</v>
      </c>
      <c r="AC28" s="34" t="s">
        <v>97</v>
      </c>
      <c r="AD28" s="25" t="s">
        <v>97</v>
      </c>
      <c r="AE28" s="25" t="s">
        <v>97</v>
      </c>
      <c r="AF28" s="25" t="s">
        <v>97</v>
      </c>
      <c r="AG28" s="25" t="s">
        <v>97</v>
      </c>
      <c r="AH28" s="25" t="s">
        <v>97</v>
      </c>
      <c r="AK28" s="29" t="str">
        <f t="shared" si="0"/>
        <v/>
      </c>
      <c r="AL28" s="29" t="str">
        <f t="shared" si="0"/>
        <v/>
      </c>
      <c r="AM28" s="29" t="str">
        <f t="shared" si="0"/>
        <v/>
      </c>
      <c r="AN28" s="29" t="str">
        <f t="shared" si="0"/>
        <v/>
      </c>
      <c r="AO28" s="29" t="str">
        <f t="shared" si="0"/>
        <v/>
      </c>
      <c r="AP28" s="29" t="str">
        <f t="shared" ref="AP28:AT30" si="5">IFERROR(IF(N28="---","",IF(AD28="---","No Target Set",IF(CA28=BP28,"On Target",IF(CA28&gt;BP28,"Behind",IF(CA28&lt;BP28,"Ahead"))))),"")</f>
        <v/>
      </c>
      <c r="AQ28" s="29" t="str">
        <f t="shared" si="5"/>
        <v/>
      </c>
      <c r="AR28" s="29" t="str">
        <f t="shared" si="5"/>
        <v/>
      </c>
      <c r="AS28" s="29" t="str">
        <f t="shared" si="5"/>
        <v/>
      </c>
      <c r="AT28" s="29" t="str">
        <f t="shared" si="5"/>
        <v/>
      </c>
      <c r="AU28" s="1"/>
      <c r="AV28" s="30"/>
      <c r="AW28" s="31" t="s">
        <v>159</v>
      </c>
      <c r="AX28" s="32" t="str">
        <f t="shared" si="1"/>
        <v>---</v>
      </c>
      <c r="AY28" s="57" t="e">
        <f>VALUE(IF(AX28="---","",VLOOKUP(AX28,List1678[],2,FALSE)))</f>
        <v>#VALUE!</v>
      </c>
      <c r="AZ28" s="1" t="str">
        <f t="shared" si="2"/>
        <v>---</v>
      </c>
      <c r="BA28" s="178" t="e">
        <f>VALUE(IF(AZ28="---","",VLOOKUP(AZ28,List1678[],2,FALSE)))</f>
        <v>#VALUE!</v>
      </c>
      <c r="BB28" s="1" t="str">
        <f t="shared" si="3"/>
        <v>---</v>
      </c>
      <c r="BC28" s="1" t="str">
        <f t="shared" si="4"/>
        <v>---</v>
      </c>
      <c r="BD28" s="1"/>
      <c r="BE28" s="1"/>
      <c r="BF28" s="1"/>
      <c r="BG28" s="1"/>
      <c r="BH28" s="1"/>
      <c r="BI28" s="31" t="s">
        <v>159</v>
      </c>
      <c r="BJ28" s="175" t="str">
        <f>IF(H28="---","",VLOOKUP(H28,List1678[],2,FALSE))</f>
        <v/>
      </c>
      <c r="BK28" s="175" t="str">
        <f>IF(I28="---","",VLOOKUP(I28,List1678[],2,FALSE))</f>
        <v/>
      </c>
      <c r="BL28" s="175" t="str">
        <f>IF(J28="---","",VLOOKUP(J28,List1678[],2,FALSE))</f>
        <v/>
      </c>
      <c r="BM28" s="175" t="str">
        <f>IF(K28="---","",VLOOKUP(K28,List1678[],2,FALSE))</f>
        <v/>
      </c>
      <c r="BN28" s="175" t="str">
        <f>IF(L28="---","",VLOOKUP(L28,List1678[],2,FALSE))</f>
        <v/>
      </c>
      <c r="BO28" s="175" t="str">
        <f>IF(M28="---","",VLOOKUP(M28,List1678[],2,FALSE))</f>
        <v/>
      </c>
      <c r="BP28" s="175" t="str">
        <f>IF(N28="---","",VLOOKUP(N28,List1678[],2,FALSE))</f>
        <v/>
      </c>
      <c r="BQ28" s="175" t="str">
        <f>IF(O28="---","",VLOOKUP(O28,List1678[],2,FALSE))</f>
        <v/>
      </c>
      <c r="BR28" s="175" t="str">
        <f>IF(P28="---","",VLOOKUP(P28,List1678[],2,FALSE))</f>
        <v/>
      </c>
      <c r="BS28" s="175" t="str">
        <f>IF(Q28="---","",VLOOKUP(Q28,List1678[],2,FALSE))</f>
        <v/>
      </c>
      <c r="BT28" s="175" t="str">
        <f>IF(R28="---","",VLOOKUP(R28,List1678[],2,FALSE))</f>
        <v/>
      </c>
      <c r="BU28" s="31" t="s">
        <v>159</v>
      </c>
      <c r="BV28" s="175" t="str">
        <f>IF(Y28="---","",VLOOKUP(Y28,List1678[],2,FALSE))</f>
        <v/>
      </c>
      <c r="BW28" s="175" t="str">
        <f>IF(Z28="---","",VLOOKUP(Z28,List1678[],2,FALSE))</f>
        <v/>
      </c>
      <c r="BX28" s="175" t="str">
        <f>IF(AA28="---","",VLOOKUP(AA28,List1678[],2,FALSE))</f>
        <v/>
      </c>
      <c r="BY28" s="175" t="str">
        <f>IF(AB28="---","",VLOOKUP(AB28,List1678[],2,FALSE))</f>
        <v/>
      </c>
      <c r="BZ28" s="175" t="str">
        <f>IF(AC28="---","",VLOOKUP(AC28,List1678[],2,FALSE))</f>
        <v/>
      </c>
      <c r="CA28" s="175" t="str">
        <f>IF(AD28="---","",VLOOKUP(AD28,List1678[],2,FALSE))</f>
        <v/>
      </c>
      <c r="CB28" s="175" t="str">
        <f>IF(AE28="---","",VLOOKUP(AE28,List1678[],2,FALSE))</f>
        <v/>
      </c>
      <c r="CC28" s="175" t="str">
        <f>IF(AF28="---","",VLOOKUP(AF28,List1678[],2,FALSE))</f>
        <v/>
      </c>
      <c r="CD28" s="175" t="str">
        <f>IF(AG28="---","",VLOOKUP(AG28,List1678[],2,FALSE))</f>
        <v/>
      </c>
      <c r="CE28" s="175" t="str">
        <f>IF(AH28="---","",VLOOKUP(AH28,List1678[],2,FALSE))</f>
        <v/>
      </c>
      <c r="CG28" s="1"/>
      <c r="CI28" s="1"/>
      <c r="CK28" s="1"/>
      <c r="CM28" s="1"/>
    </row>
    <row r="29" spans="2:91" s="13" customFormat="1" ht="13.5" customHeight="1" thickBot="1" x14ac:dyDescent="0.4">
      <c r="B29" s="355"/>
      <c r="C29" s="357"/>
      <c r="D29" s="358"/>
      <c r="E29" s="22" t="s">
        <v>160</v>
      </c>
      <c r="F29" s="23"/>
      <c r="G29" s="24"/>
      <c r="H29" s="27" t="s">
        <v>97</v>
      </c>
      <c r="I29" s="27" t="s">
        <v>97</v>
      </c>
      <c r="J29" s="27" t="s">
        <v>97</v>
      </c>
      <c r="K29" s="27" t="s">
        <v>97</v>
      </c>
      <c r="L29" s="27" t="s">
        <v>97</v>
      </c>
      <c r="M29" s="27" t="s">
        <v>97</v>
      </c>
      <c r="N29" s="27" t="s">
        <v>97</v>
      </c>
      <c r="O29" s="27" t="s">
        <v>97</v>
      </c>
      <c r="P29" s="27" t="s">
        <v>97</v>
      </c>
      <c r="Q29" s="27" t="s">
        <v>97</v>
      </c>
      <c r="R29" s="34" t="s">
        <v>97</v>
      </c>
      <c r="S29" s="1"/>
      <c r="T29" s="1"/>
      <c r="U29" s="1"/>
      <c r="V29" s="1"/>
      <c r="W29" s="1"/>
      <c r="X29" s="1"/>
      <c r="Y29" s="27" t="s">
        <v>97</v>
      </c>
      <c r="Z29" s="27" t="s">
        <v>97</v>
      </c>
      <c r="AA29" s="27" t="s">
        <v>97</v>
      </c>
      <c r="AB29" s="27" t="s">
        <v>97</v>
      </c>
      <c r="AC29" s="34" t="s">
        <v>97</v>
      </c>
      <c r="AD29" s="25" t="s">
        <v>97</v>
      </c>
      <c r="AE29" s="25" t="s">
        <v>97</v>
      </c>
      <c r="AF29" s="25" t="s">
        <v>97</v>
      </c>
      <c r="AG29" s="25" t="s">
        <v>97</v>
      </c>
      <c r="AH29" s="25" t="s">
        <v>97</v>
      </c>
      <c r="AK29" s="29" t="str">
        <f t="shared" ref="AK29:AO30" si="6">IFERROR(IF(I29="---","",IF(Y29="---","No Target Set",IF(BV29=BK29,"On Target",IF(BV29&gt;BK29,"Behind",IF(BV29&lt;BK29,"Ahead"))))),"")</f>
        <v/>
      </c>
      <c r="AL29" s="29" t="str">
        <f t="shared" si="6"/>
        <v/>
      </c>
      <c r="AM29" s="29" t="str">
        <f t="shared" si="6"/>
        <v/>
      </c>
      <c r="AN29" s="29" t="str">
        <f t="shared" si="6"/>
        <v/>
      </c>
      <c r="AO29" s="29" t="str">
        <f t="shared" si="6"/>
        <v/>
      </c>
      <c r="AP29" s="29" t="str">
        <f t="shared" si="5"/>
        <v/>
      </c>
      <c r="AQ29" s="29" t="str">
        <f t="shared" si="5"/>
        <v/>
      </c>
      <c r="AR29" s="29" t="str">
        <f t="shared" si="5"/>
        <v/>
      </c>
      <c r="AS29" s="29" t="str">
        <f t="shared" si="5"/>
        <v/>
      </c>
      <c r="AT29" s="29" t="str">
        <f t="shared" si="5"/>
        <v/>
      </c>
      <c r="AU29" s="1"/>
      <c r="AV29" s="30"/>
      <c r="AW29" s="31" t="s">
        <v>161</v>
      </c>
      <c r="AX29" s="32" t="str">
        <f t="shared" si="1"/>
        <v>---</v>
      </c>
      <c r="AY29" s="57" t="e">
        <f>VALUE(IF(AX29="---","",VLOOKUP(AX29,List1678[],2,FALSE)))</f>
        <v>#VALUE!</v>
      </c>
      <c r="AZ29" s="1" t="str">
        <f t="shared" si="2"/>
        <v>---</v>
      </c>
      <c r="BA29" s="178" t="e">
        <f>VALUE(IF(AZ29="---","",VLOOKUP(AZ29,List1678[],2,FALSE)))</f>
        <v>#VALUE!</v>
      </c>
      <c r="BB29" s="1" t="str">
        <f t="shared" si="3"/>
        <v>---</v>
      </c>
      <c r="BC29" s="1" t="str">
        <f t="shared" si="4"/>
        <v>---</v>
      </c>
      <c r="BD29" s="1"/>
      <c r="BE29" s="1"/>
      <c r="BF29" s="1"/>
      <c r="BG29" s="1"/>
      <c r="BH29" s="1"/>
      <c r="BI29" s="31" t="s">
        <v>161</v>
      </c>
      <c r="BJ29" s="175" t="str">
        <f>IF(H29="---","",VLOOKUP(H29,List1678[],2,FALSE))</f>
        <v/>
      </c>
      <c r="BK29" s="175" t="str">
        <f>IF(I29="---","",VLOOKUP(I29,List1678[],2,FALSE))</f>
        <v/>
      </c>
      <c r="BL29" s="175" t="str">
        <f>IF(J29="---","",VLOOKUP(J29,List1678[],2,FALSE))</f>
        <v/>
      </c>
      <c r="BM29" s="175" t="str">
        <f>IF(K29="---","",VLOOKUP(K29,List1678[],2,FALSE))</f>
        <v/>
      </c>
      <c r="BN29" s="175" t="str">
        <f>IF(L29="---","",VLOOKUP(L29,List1678[],2,FALSE))</f>
        <v/>
      </c>
      <c r="BO29" s="175" t="str">
        <f>IF(M29="---","",VLOOKUP(M29,List1678[],2,FALSE))</f>
        <v/>
      </c>
      <c r="BP29" s="175" t="str">
        <f>IF(N29="---","",VLOOKUP(N29,List1678[],2,FALSE))</f>
        <v/>
      </c>
      <c r="BQ29" s="175" t="str">
        <f>IF(O29="---","",VLOOKUP(O29,List1678[],2,FALSE))</f>
        <v/>
      </c>
      <c r="BR29" s="175" t="str">
        <f>IF(P29="---","",VLOOKUP(P29,List1678[],2,FALSE))</f>
        <v/>
      </c>
      <c r="BS29" s="175" t="str">
        <f>IF(Q29="---","",VLOOKUP(Q29,List1678[],2,FALSE))</f>
        <v/>
      </c>
      <c r="BT29" s="175" t="str">
        <f>IF(R29="---","",VLOOKUP(R29,List1678[],2,FALSE))</f>
        <v/>
      </c>
      <c r="BU29" s="31" t="s">
        <v>161</v>
      </c>
      <c r="BV29" s="175" t="str">
        <f>IF(Y29="---","",VLOOKUP(Y29,List1678[],2,FALSE))</f>
        <v/>
      </c>
      <c r="BW29" s="175" t="str">
        <f>IF(Z29="---","",VLOOKUP(Z29,List1678[],2,FALSE))</f>
        <v/>
      </c>
      <c r="BX29" s="175" t="str">
        <f>IF(AA29="---","",VLOOKUP(AA29,List1678[],2,FALSE))</f>
        <v/>
      </c>
      <c r="BY29" s="175" t="str">
        <f>IF(AB29="---","",VLOOKUP(AB29,List1678[],2,FALSE))</f>
        <v/>
      </c>
      <c r="BZ29" s="175" t="str">
        <f>IF(AC29="---","",VLOOKUP(AC29,List1678[],2,FALSE))</f>
        <v/>
      </c>
      <c r="CA29" s="175" t="str">
        <f>IF(AD29="---","",VLOOKUP(AD29,List1678[],2,FALSE))</f>
        <v/>
      </c>
      <c r="CB29" s="175" t="str">
        <f>IF(AE29="---","",VLOOKUP(AE29,List1678[],2,FALSE))</f>
        <v/>
      </c>
      <c r="CC29" s="175" t="str">
        <f>IF(AF29="---","",VLOOKUP(AF29,List1678[],2,FALSE))</f>
        <v/>
      </c>
      <c r="CD29" s="175" t="str">
        <f>IF(AG29="---","",VLOOKUP(AG29,List1678[],2,FALSE))</f>
        <v/>
      </c>
      <c r="CE29" s="175" t="str">
        <f>IF(AH29="---","",VLOOKUP(AH29,List1678[],2,FALSE))</f>
        <v/>
      </c>
      <c r="CG29" s="1"/>
      <c r="CI29" s="1"/>
      <c r="CK29" s="1"/>
      <c r="CM29" s="1"/>
    </row>
    <row r="30" spans="2:91" s="13" customFormat="1" ht="14" thickBot="1" x14ac:dyDescent="0.4">
      <c r="B30" s="356"/>
      <c r="C30" s="357"/>
      <c r="D30" s="358"/>
      <c r="E30" s="38" t="s">
        <v>162</v>
      </c>
      <c r="F30" s="23"/>
      <c r="G30" s="24"/>
      <c r="H30" s="39" t="s">
        <v>97</v>
      </c>
      <c r="I30" s="39" t="s">
        <v>97</v>
      </c>
      <c r="J30" s="39" t="s">
        <v>97</v>
      </c>
      <c r="K30" s="39" t="s">
        <v>97</v>
      </c>
      <c r="L30" s="39" t="s">
        <v>97</v>
      </c>
      <c r="M30" s="39" t="s">
        <v>97</v>
      </c>
      <c r="N30" s="39" t="s">
        <v>97</v>
      </c>
      <c r="O30" s="39" t="s">
        <v>97</v>
      </c>
      <c r="P30" s="39" t="s">
        <v>97</v>
      </c>
      <c r="Q30" s="39" t="s">
        <v>97</v>
      </c>
      <c r="R30" s="40" t="s">
        <v>97</v>
      </c>
      <c r="S30" s="1"/>
      <c r="T30" s="1"/>
      <c r="U30" s="1"/>
      <c r="V30" s="1"/>
      <c r="W30" s="1"/>
      <c r="X30" s="1"/>
      <c r="Y30" s="27" t="s">
        <v>97</v>
      </c>
      <c r="Z30" s="27" t="s">
        <v>97</v>
      </c>
      <c r="AA30" s="27" t="s">
        <v>97</v>
      </c>
      <c r="AB30" s="27" t="s">
        <v>97</v>
      </c>
      <c r="AC30" s="180" t="s">
        <v>97</v>
      </c>
      <c r="AD30" s="25" t="s">
        <v>97</v>
      </c>
      <c r="AE30" s="25" t="s">
        <v>97</v>
      </c>
      <c r="AF30" s="25" t="s">
        <v>97</v>
      </c>
      <c r="AG30" s="25" t="s">
        <v>97</v>
      </c>
      <c r="AH30" s="25" t="s">
        <v>97</v>
      </c>
      <c r="AK30" s="29" t="str">
        <f t="shared" si="6"/>
        <v/>
      </c>
      <c r="AL30" s="29" t="str">
        <f t="shared" si="6"/>
        <v/>
      </c>
      <c r="AM30" s="29" t="str">
        <f t="shared" si="6"/>
        <v/>
      </c>
      <c r="AN30" s="29" t="str">
        <f t="shared" si="6"/>
        <v/>
      </c>
      <c r="AO30" s="29" t="str">
        <f t="shared" si="6"/>
        <v/>
      </c>
      <c r="AP30" s="29" t="str">
        <f t="shared" si="5"/>
        <v/>
      </c>
      <c r="AQ30" s="29" t="str">
        <f t="shared" si="5"/>
        <v/>
      </c>
      <c r="AR30" s="29" t="str">
        <f t="shared" si="5"/>
        <v/>
      </c>
      <c r="AS30" s="29" t="str">
        <f t="shared" si="5"/>
        <v/>
      </c>
      <c r="AT30" s="29" t="str">
        <f t="shared" si="5"/>
        <v/>
      </c>
      <c r="AU30" s="1"/>
      <c r="AV30" s="30"/>
      <c r="AW30" s="31" t="s">
        <v>163</v>
      </c>
      <c r="AX30" s="32" t="str">
        <f t="shared" si="1"/>
        <v>---</v>
      </c>
      <c r="AY30" s="57" t="e">
        <f>VALUE(IF(AX30="---","",VLOOKUP(AX30,List1678[],2,FALSE)))</f>
        <v>#VALUE!</v>
      </c>
      <c r="AZ30" s="1" t="str">
        <f t="shared" si="2"/>
        <v>---</v>
      </c>
      <c r="BA30" s="178" t="e">
        <f>VALUE(IF(AZ30="---","",VLOOKUP(AZ30,List1678[],2,FALSE)))</f>
        <v>#VALUE!</v>
      </c>
      <c r="BB30" s="1" t="str">
        <f t="shared" si="3"/>
        <v>---</v>
      </c>
      <c r="BC30" s="1" t="str">
        <f t="shared" si="4"/>
        <v>---</v>
      </c>
      <c r="BD30" s="1"/>
      <c r="BE30" s="1"/>
      <c r="BF30" s="1"/>
      <c r="BG30" s="1"/>
      <c r="BH30" s="1"/>
      <c r="BI30" s="31" t="s">
        <v>163</v>
      </c>
      <c r="BJ30" s="175" t="str">
        <f>IF(H30="---","",VLOOKUP(H30,List1678[],2,FALSE))</f>
        <v/>
      </c>
      <c r="BK30" s="175" t="str">
        <f>IF(I30="---","",VLOOKUP(I30,List1678[],2,FALSE))</f>
        <v/>
      </c>
      <c r="BL30" s="175" t="str">
        <f>IF(J30="---","",VLOOKUP(J30,List1678[],2,FALSE))</f>
        <v/>
      </c>
      <c r="BM30" s="175" t="str">
        <f>IF(K30="---","",VLOOKUP(K30,List1678[],2,FALSE))</f>
        <v/>
      </c>
      <c r="BN30" s="175" t="str">
        <f>IF(L30="---","",VLOOKUP(L30,List1678[],2,FALSE))</f>
        <v/>
      </c>
      <c r="BO30" s="175" t="str">
        <f>IF(M30="---","",VLOOKUP(M30,List1678[],2,FALSE))</f>
        <v/>
      </c>
      <c r="BP30" s="175" t="str">
        <f>IF(N30="---","",VLOOKUP(N30,List1678[],2,FALSE))</f>
        <v/>
      </c>
      <c r="BQ30" s="175" t="str">
        <f>IF(O30="---","",VLOOKUP(O30,List1678[],2,FALSE))</f>
        <v/>
      </c>
      <c r="BR30" s="175" t="str">
        <f>IF(P30="---","",VLOOKUP(P30,List1678[],2,FALSE))</f>
        <v/>
      </c>
      <c r="BS30" s="175" t="str">
        <f>IF(Q30="---","",VLOOKUP(Q30,List1678[],2,FALSE))</f>
        <v/>
      </c>
      <c r="BT30" s="175" t="str">
        <f>IF(R30="---","",VLOOKUP(R30,List1678[],2,FALSE))</f>
        <v/>
      </c>
      <c r="BU30" s="31" t="s">
        <v>163</v>
      </c>
      <c r="BV30" s="175" t="str">
        <f>IF(Y30="---","",VLOOKUP(Y30,List1678[],2,FALSE))</f>
        <v/>
      </c>
      <c r="BW30" s="175" t="str">
        <f>IF(Z30="---","",VLOOKUP(Z30,List1678[],2,FALSE))</f>
        <v/>
      </c>
      <c r="BX30" s="175" t="str">
        <f>IF(AA30="---","",VLOOKUP(AA30,List1678[],2,FALSE))</f>
        <v/>
      </c>
      <c r="BY30" s="175" t="str">
        <f>IF(AB30="---","",VLOOKUP(AB30,List1678[],2,FALSE))</f>
        <v/>
      </c>
      <c r="BZ30" s="175" t="str">
        <f>IF(AC30="---","",VLOOKUP(AC30,List1678[],2,FALSE))</f>
        <v/>
      </c>
      <c r="CA30" s="175" t="str">
        <f>IF(AD30="---","",VLOOKUP(AD30,List1678[],2,FALSE))</f>
        <v/>
      </c>
      <c r="CB30" s="175" t="str">
        <f>IF(AE30="---","",VLOOKUP(AE30,List1678[],2,FALSE))</f>
        <v/>
      </c>
      <c r="CC30" s="175" t="str">
        <f>IF(AF30="---","",VLOOKUP(AF30,List1678[],2,FALSE))</f>
        <v/>
      </c>
      <c r="CD30" s="175" t="str">
        <f>IF(AG30="---","",VLOOKUP(AG30,List1678[],2,FALSE))</f>
        <v/>
      </c>
      <c r="CE30" s="175" t="str">
        <f>IF(AH30="---","",VLOOKUP(AH30,List1678[],2,FALSE))</f>
        <v/>
      </c>
      <c r="CG30" s="1"/>
      <c r="CI30" s="1"/>
      <c r="CK30" s="1"/>
      <c r="CM30" s="1"/>
    </row>
    <row r="31" spans="2:91" s="13" customFormat="1" ht="13.5" customHeight="1" thickBot="1" x14ac:dyDescent="0.4">
      <c r="B31" s="351" t="s">
        <v>164</v>
      </c>
      <c r="C31" s="352"/>
      <c r="D31" s="352"/>
      <c r="E31" s="352"/>
      <c r="F31" s="352"/>
      <c r="G31" s="353"/>
      <c r="H31" s="41">
        <f>COUNTIF(Year0Range,BE4)</f>
        <v>0</v>
      </c>
      <c r="I31" s="41" t="str">
        <f>IF(COUNTIF(Year1Range,BE4)=0,"",COUNTIF(Year1Range,BE4))</f>
        <v/>
      </c>
      <c r="J31" s="41" t="str">
        <f>IF(COUNTIF(Year2Range,BE4)=0,"",COUNTIF(Year2Range,BE4))</f>
        <v/>
      </c>
      <c r="K31" s="41" t="str">
        <f>IF(COUNTIF(Year3Range,BE4)=0,"",COUNTIF(Year3Range,BE4))</f>
        <v/>
      </c>
      <c r="L31" s="41" t="str">
        <f>IF(COUNTIF(Year4Range,BE4)=0,"",COUNTIF(Year4Range,BE4))</f>
        <v/>
      </c>
      <c r="M31" s="41" t="str">
        <f>IF(COUNTIF(Year5Range,BE4)=0,"",COUNTIF(Year5Range,BE4))</f>
        <v/>
      </c>
      <c r="N31" s="41" t="str">
        <f>IF(COUNTIF(Year6Range,BE4)=0,"",COUNTIF(Year6Range,BE4))</f>
        <v/>
      </c>
      <c r="O31" s="41" t="str">
        <f>IF(COUNTIF(Year7Range,BE4)=0,"",COUNTIF(Year7Range,BE4))</f>
        <v/>
      </c>
      <c r="P31" s="41" t="str">
        <f>IF(COUNTIF(Year8Range,BE4)=0,"",COUNTIF(Year8Range,BE4))</f>
        <v/>
      </c>
      <c r="Q31" s="41" t="str">
        <f>IF(COUNTIF(Year9Range,BE4)=0,"",COUNTIF(Year9Range,BE4))</f>
        <v/>
      </c>
      <c r="R31" s="41" t="str">
        <f>IF(COUNTIF(Year10Range,BE4)=0,"",COUNTIF(Year10Range,BE4))</f>
        <v/>
      </c>
      <c r="S31" s="1"/>
      <c r="T31" s="1"/>
      <c r="U31" s="1"/>
      <c r="V31" s="1"/>
      <c r="W31" s="1"/>
      <c r="X31" s="1"/>
      <c r="Y31" s="41">
        <f>COUNTIF(Year1Expected,$BE$4)</f>
        <v>0</v>
      </c>
      <c r="Z31" s="41" t="str">
        <f>IF(COUNTIF(Year2Expected,$BE$4)=0,"",COUNTIF(Year2Expected,$BE$4))</f>
        <v/>
      </c>
      <c r="AA31" s="41" t="str">
        <f>IF(COUNTIF(Year3Expected,$BE$4)=0,"",COUNTIF(Year3Expected,$BE$4))</f>
        <v/>
      </c>
      <c r="AB31" s="41" t="str">
        <f>IF(COUNTIF(Year4Expected,$BE$4)=0,"",COUNTIF(Year4Expected,$BE$4))</f>
        <v/>
      </c>
      <c r="AC31" s="41" t="str">
        <f>IF(COUNTIF(Year5Expected,$BE$4)=0,"",COUNTIF(Year5Expected,$BE$4))</f>
        <v/>
      </c>
      <c r="AD31" s="41" t="str">
        <f>IF(COUNTIF(Year6Expected,$BE$4)=0,"",COUNTIF(Year6Expected,$BE$4))</f>
        <v/>
      </c>
      <c r="AE31" s="41" t="str">
        <f>IF(COUNTIF(Year7Expected,$BE$4)=0,"",COUNTIF(Year7Expected,$BE$4))</f>
        <v/>
      </c>
      <c r="AF31" s="41" t="str">
        <f>IF(COUNTIF(Year8Expected,$BE$4)=0,"",COUNTIF(Year8Expected,$BE$4))</f>
        <v/>
      </c>
      <c r="AG31" s="41" t="str">
        <f>IF(COUNTIF(Year9Expected,$BE$4)=0,"",COUNTIF(Year9Expected,$BE$4))</f>
        <v/>
      </c>
      <c r="AH31" s="41" t="str">
        <f>IF(COUNTIF(Year10Expected,$BE$4)=0,"",COUNTIF(Year10Expected,$BE$4))</f>
        <v/>
      </c>
      <c r="AK31" s="1"/>
      <c r="AL31" s="1"/>
      <c r="AM31" s="1"/>
      <c r="AN31" s="1"/>
      <c r="AO31" s="1"/>
      <c r="AP31" s="1"/>
      <c r="AQ31" s="1"/>
      <c r="AR31" s="1"/>
      <c r="AS31" s="1"/>
      <c r="AT31" s="1"/>
      <c r="AU31" s="1"/>
      <c r="AV31" s="2"/>
      <c r="AW31" s="1"/>
      <c r="AX31" s="1" t="e">
        <f>LOOKUP(2,1/(H34:R34&lt;&gt;""),H$2:R$2)</f>
        <v>#N/A</v>
      </c>
      <c r="AY31" s="1"/>
      <c r="AZ31" s="1" t="e">
        <f>AX31</f>
        <v>#N/A</v>
      </c>
      <c r="BA31" s="1"/>
      <c r="BB31" s="1"/>
      <c r="BC31" s="43"/>
      <c r="BD31" s="43"/>
      <c r="BE31" s="43"/>
      <c r="BF31" s="1"/>
      <c r="BG31" s="1"/>
      <c r="BH31" s="1"/>
      <c r="BI31" s="31" t="s">
        <v>165</v>
      </c>
      <c r="BJ31" s="176">
        <f t="shared" ref="BJ31:BT31" si="7">COUNTIF(BJ3:BJ30,1)</f>
        <v>0</v>
      </c>
      <c r="BK31" s="176">
        <f t="shared" si="7"/>
        <v>0</v>
      </c>
      <c r="BL31" s="176">
        <f t="shared" si="7"/>
        <v>0</v>
      </c>
      <c r="BM31" s="176">
        <f t="shared" si="7"/>
        <v>0</v>
      </c>
      <c r="BN31" s="176">
        <f t="shared" si="7"/>
        <v>0</v>
      </c>
      <c r="BO31" s="176">
        <f t="shared" si="7"/>
        <v>0</v>
      </c>
      <c r="BP31" s="176">
        <f t="shared" si="7"/>
        <v>0</v>
      </c>
      <c r="BQ31" s="176">
        <f t="shared" si="7"/>
        <v>0</v>
      </c>
      <c r="BR31" s="176">
        <f t="shared" si="7"/>
        <v>0</v>
      </c>
      <c r="BS31" s="176">
        <f t="shared" si="7"/>
        <v>0</v>
      </c>
      <c r="BT31" s="176">
        <f t="shared" si="7"/>
        <v>0</v>
      </c>
      <c r="BU31" s="31" t="s">
        <v>165</v>
      </c>
      <c r="BV31" s="177">
        <f t="shared" ref="BV31:CE31" si="8">COUNTIF(BV3:BV30,1)</f>
        <v>0</v>
      </c>
      <c r="BW31" s="177">
        <f t="shared" si="8"/>
        <v>0</v>
      </c>
      <c r="BX31" s="177">
        <f t="shared" si="8"/>
        <v>0</v>
      </c>
      <c r="BY31" s="177">
        <f t="shared" si="8"/>
        <v>0</v>
      </c>
      <c r="BZ31" s="177">
        <f t="shared" si="8"/>
        <v>0</v>
      </c>
      <c r="CA31" s="177">
        <f t="shared" si="8"/>
        <v>0</v>
      </c>
      <c r="CB31" s="177">
        <f t="shared" si="8"/>
        <v>0</v>
      </c>
      <c r="CC31" s="177">
        <f t="shared" si="8"/>
        <v>0</v>
      </c>
      <c r="CD31" s="177">
        <f t="shared" si="8"/>
        <v>0</v>
      </c>
      <c r="CE31" s="177">
        <f t="shared" si="8"/>
        <v>0</v>
      </c>
      <c r="CG31" s="1"/>
      <c r="CI31" s="1"/>
      <c r="CK31" s="1"/>
      <c r="CM31" s="1"/>
    </row>
    <row r="32" spans="2:91" s="13" customFormat="1" ht="13.5" customHeight="1" thickBot="1" x14ac:dyDescent="0.4">
      <c r="B32" s="351" t="s">
        <v>166</v>
      </c>
      <c r="C32" s="352"/>
      <c r="D32" s="352"/>
      <c r="E32" s="352"/>
      <c r="F32" s="352"/>
      <c r="G32" s="353"/>
      <c r="H32" s="41">
        <f>COUNTIF(Year0Range,BE5)</f>
        <v>0</v>
      </c>
      <c r="I32" s="42" t="str">
        <f>IF(COUNTIF(Year1Range,BE5)=0,"",COUNTIF(Year1Range,BE5))</f>
        <v/>
      </c>
      <c r="J32" s="42" t="str">
        <f>IF(COUNTIF(Year2Range,BE5)=0,"",COUNTIF(Year2Range,BE5))</f>
        <v/>
      </c>
      <c r="K32" s="42" t="str">
        <f>IF(COUNTIF(Year3Range,BE5)=0,"",COUNTIF(Year3Range,BE5))</f>
        <v/>
      </c>
      <c r="L32" s="42" t="str">
        <f>IF(COUNTIF(Year4Range,BE5)=0,"",COUNTIF(Year4Range,BE5))</f>
        <v/>
      </c>
      <c r="M32" s="42" t="str">
        <f>IF(COUNTIF(Year5Range,BE5)=0,"",COUNTIF(Year5Range,BE5))</f>
        <v/>
      </c>
      <c r="N32" s="42" t="str">
        <f>IF(COUNTIF(Year6Range,BE5)=0,"",COUNTIF(Year6Range,BE5))</f>
        <v/>
      </c>
      <c r="O32" s="42" t="str">
        <f>IF(COUNTIF(Year7Range,BE5)=0,"",COUNTIF(Year7Range,BE5))</f>
        <v/>
      </c>
      <c r="P32" s="42" t="str">
        <f>IF(COUNTIF(Year8Range,BE5)=0,"",COUNTIF(Year8Range,BE5))</f>
        <v/>
      </c>
      <c r="Q32" s="42" t="str">
        <f>IF(COUNTIF(Year9Range,BE5)=0,"",COUNTIF(Year9Range,BE5))</f>
        <v/>
      </c>
      <c r="R32" s="42" t="str">
        <f>IF(COUNTIF(Year10Range,BE5)=0,"",COUNTIF(Year10Range,BE5))</f>
        <v/>
      </c>
      <c r="S32" s="1"/>
      <c r="T32" s="1"/>
      <c r="U32" s="1"/>
      <c r="V32" s="1"/>
      <c r="W32" s="1"/>
      <c r="X32" s="1"/>
      <c r="Y32" s="41">
        <f>COUNTIF(Year1Expected,$BE$5)</f>
        <v>0</v>
      </c>
      <c r="Z32" s="41" t="str">
        <f>IF(COUNTIF(Year2Expected,$BE$5)=0,"",COUNTIF(Year2Expected,$BE$5))</f>
        <v/>
      </c>
      <c r="AA32" s="41" t="str">
        <f>IF(COUNTIF(Year3Expected,$BE$5)=0,"",COUNTIF(Year3Expected,$BE$5))</f>
        <v/>
      </c>
      <c r="AB32" s="41" t="str">
        <f>IF(COUNTIF(Year4Expected,$BE$5)=0,"",COUNTIF(Year4Expected,$BE$5))</f>
        <v/>
      </c>
      <c r="AC32" s="41" t="str">
        <f>IF(COUNTIF(Year5Expected,$BE$5)=0,"",COUNTIF(Year5Expected,$BE$5))</f>
        <v/>
      </c>
      <c r="AD32" s="41" t="str">
        <f>IF(COUNTIF(Year6Expected,$BE$5)=0,"",COUNTIF(Year6Expected,$BE$5))</f>
        <v/>
      </c>
      <c r="AE32" s="41" t="str">
        <f>IF(COUNTIF(Year7Expected,$BE$5)=0,"",COUNTIF(Year7Expected,$BE$5))</f>
        <v/>
      </c>
      <c r="AF32" s="41" t="str">
        <f>IF(COUNTIF(Year8Expected,$BE$5)=0,"",COUNTIF(Year8Expected,$BE$5))</f>
        <v/>
      </c>
      <c r="AG32" s="41" t="str">
        <f>IF(COUNTIF(Year9Expected,$BE$5)=0,"",COUNTIF(Year9Expected,$BE$5))</f>
        <v/>
      </c>
      <c r="AH32" s="41" t="str">
        <f>IF(COUNTIF(Year10Expected,$BE$5)=0,"",COUNTIF(Year10Expected,$BE$5))</f>
        <v/>
      </c>
      <c r="AK32" s="1"/>
      <c r="AL32" s="1"/>
      <c r="AM32" s="1"/>
      <c r="AN32" s="1"/>
      <c r="AO32" s="1"/>
      <c r="AP32" s="1"/>
      <c r="AQ32" s="1"/>
      <c r="AR32" s="1"/>
      <c r="AS32" s="1"/>
      <c r="AT32" s="1"/>
      <c r="AU32" s="1"/>
      <c r="AV32" s="2"/>
      <c r="AW32" s="1"/>
      <c r="AX32" s="1"/>
      <c r="AY32" s="1"/>
      <c r="AZ32" s="1"/>
      <c r="BA32" s="1"/>
      <c r="BB32" s="1"/>
      <c r="BC32" s="1"/>
      <c r="BD32" s="1"/>
      <c r="BE32" s="1"/>
      <c r="BF32" s="1"/>
      <c r="BG32" s="1"/>
      <c r="BH32" s="1"/>
      <c r="BI32" s="31" t="s">
        <v>167</v>
      </c>
      <c r="BJ32" s="176">
        <f t="shared" ref="BJ32:BT32" si="9">COUNTIF(BJ3:BJ30,0.5)</f>
        <v>0</v>
      </c>
      <c r="BK32" s="176">
        <f t="shared" si="9"/>
        <v>0</v>
      </c>
      <c r="BL32" s="176">
        <f t="shared" si="9"/>
        <v>0</v>
      </c>
      <c r="BM32" s="176">
        <f t="shared" si="9"/>
        <v>0</v>
      </c>
      <c r="BN32" s="176">
        <f t="shared" si="9"/>
        <v>0</v>
      </c>
      <c r="BO32" s="176">
        <f t="shared" si="9"/>
        <v>0</v>
      </c>
      <c r="BP32" s="176">
        <f t="shared" si="9"/>
        <v>0</v>
      </c>
      <c r="BQ32" s="176">
        <f t="shared" si="9"/>
        <v>0</v>
      </c>
      <c r="BR32" s="176">
        <f t="shared" si="9"/>
        <v>0</v>
      </c>
      <c r="BS32" s="176">
        <f t="shared" si="9"/>
        <v>0</v>
      </c>
      <c r="BT32" s="176">
        <f t="shared" si="9"/>
        <v>0</v>
      </c>
      <c r="BU32" s="31" t="s">
        <v>167</v>
      </c>
      <c r="BV32" s="177">
        <f t="shared" ref="BV32:CE32" si="10">COUNTIF(BV3:BV30,0.5)</f>
        <v>0</v>
      </c>
      <c r="BW32" s="177">
        <f t="shared" si="10"/>
        <v>0</v>
      </c>
      <c r="BX32" s="177">
        <f t="shared" si="10"/>
        <v>0</v>
      </c>
      <c r="BY32" s="177">
        <f t="shared" si="10"/>
        <v>0</v>
      </c>
      <c r="BZ32" s="177">
        <f t="shared" si="10"/>
        <v>0</v>
      </c>
      <c r="CA32" s="177">
        <f t="shared" si="10"/>
        <v>0</v>
      </c>
      <c r="CB32" s="177">
        <f t="shared" si="10"/>
        <v>0</v>
      </c>
      <c r="CC32" s="177">
        <f t="shared" si="10"/>
        <v>0</v>
      </c>
      <c r="CD32" s="177">
        <f t="shared" si="10"/>
        <v>0</v>
      </c>
      <c r="CE32" s="177">
        <f t="shared" si="10"/>
        <v>0</v>
      </c>
      <c r="CG32" s="1"/>
      <c r="CI32" s="1"/>
      <c r="CK32" s="1"/>
      <c r="CM32" s="1"/>
    </row>
    <row r="33" spans="1:92" ht="13.5" customHeight="1" thickBot="1" x14ac:dyDescent="0.4">
      <c r="B33" s="351" t="s">
        <v>168</v>
      </c>
      <c r="C33" s="352"/>
      <c r="D33" s="352"/>
      <c r="E33" s="352"/>
      <c r="F33" s="352"/>
      <c r="G33" s="353"/>
      <c r="H33" s="41">
        <f>COUNTIF(Year0Range,"*60")</f>
        <v>0</v>
      </c>
      <c r="I33" s="42" t="str">
        <f>IF(COUNTIF(Year1Range,"*60")=0,"",COUNTIF(Year1Range,"*60"))</f>
        <v/>
      </c>
      <c r="J33" s="42" t="str">
        <f>IF(COUNTIF(Year2Range,"*60")=0,"",COUNTIF(Year2Range,"*60"))</f>
        <v/>
      </c>
      <c r="K33" s="42" t="str">
        <f>IF(COUNTIF(Year3Range,"*60")=0,"",COUNTIF(Year3Range,"*60"))</f>
        <v/>
      </c>
      <c r="L33" s="42" t="str">
        <f>IF(COUNTIF(Year4Range,"*60")=0,"",COUNTIF(Year4Range,"*60"))</f>
        <v/>
      </c>
      <c r="M33" s="42" t="str">
        <f>IF(COUNTIF(Year5Range,"*60")=0,"",COUNTIF(Year5Range,"*60"))</f>
        <v/>
      </c>
      <c r="N33" s="42" t="str">
        <f>IF(COUNTIF(Year6Range,"*60")=0,"",COUNTIF(Year6Range,"*60"))</f>
        <v/>
      </c>
      <c r="O33" s="42" t="str">
        <f>IF(COUNTIF(Year7Range,"*60")=0,"",COUNTIF(Year7Range,"*60"))</f>
        <v/>
      </c>
      <c r="P33" s="42" t="str">
        <f>IF(COUNTIF(Year8Range,"*60")=0,"",COUNTIF(Year8Range,"*60"))</f>
        <v/>
      </c>
      <c r="Q33" s="42" t="str">
        <f>IF(COUNTIF(Year9Range,"*60")=0,"",COUNTIF(Year9Range,"*60"))</f>
        <v/>
      </c>
      <c r="R33" s="42" t="str">
        <f>IF(COUNTIF(Year10Range,"*60")=0,"",COUNTIF(Year10Range,"*60"))</f>
        <v/>
      </c>
      <c r="Y33" s="41">
        <f>COUNTIF(Year1Expected,"*60")</f>
        <v>0</v>
      </c>
      <c r="Z33" s="41" t="str">
        <f>IF(COUNTIF(Year2Expected,"*60")=0,"",COUNTIF(Year2Expected,"*60"))</f>
        <v/>
      </c>
      <c r="AA33" s="41" t="str">
        <f>IF(COUNTIF(Year3Expected,"*60")=0,"",COUNTIF(Year3Expected,"*60"))</f>
        <v/>
      </c>
      <c r="AB33" s="41" t="str">
        <f>IF(COUNTIF(Year4Expected,"*60")=0,"",COUNTIF(Year4Expected,"*60"))</f>
        <v/>
      </c>
      <c r="AC33" s="41" t="str">
        <f>IF(COUNTIF(Year5Expected,"*60")=0,"",COUNTIF(Year5Expected,"*60"))</f>
        <v/>
      </c>
      <c r="AD33" s="41" t="str">
        <f>IF(COUNTIF(Year6Expected,"*60")=0,"",COUNTIF(Year6Expected,"*60"))</f>
        <v/>
      </c>
      <c r="AE33" s="41" t="str">
        <f>IF(COUNTIF(Year7Expected,"*60")=0,"",COUNTIF(Year7Expected,"*60"))</f>
        <v/>
      </c>
      <c r="AF33" s="41" t="str">
        <f>IF(COUNTIF(Year8Expected,"*60")=0,"",COUNTIF(Year8Expected,"*60"))</f>
        <v/>
      </c>
      <c r="AG33" s="41" t="str">
        <f>IF(COUNTIF(Year9Expected,"*60")=0,"",COUNTIF(Year9Expected,"*60"))</f>
        <v/>
      </c>
      <c r="AH33" s="41" t="str">
        <f>IF(COUNTIF(Year10Expected,"*60")=0,"",COUNTIF(Year10Expected,"*60"))</f>
        <v/>
      </c>
      <c r="BI33" s="31" t="s">
        <v>169</v>
      </c>
      <c r="BJ33" s="176">
        <f t="shared" ref="BJ33:BT33" si="11">COUNTIF(BJ3:BJ30,0)</f>
        <v>0</v>
      </c>
      <c r="BK33" s="176">
        <f t="shared" si="11"/>
        <v>0</v>
      </c>
      <c r="BL33" s="176">
        <f t="shared" si="11"/>
        <v>0</v>
      </c>
      <c r="BM33" s="176">
        <f t="shared" si="11"/>
        <v>0</v>
      </c>
      <c r="BN33" s="176">
        <f t="shared" si="11"/>
        <v>0</v>
      </c>
      <c r="BO33" s="176">
        <f t="shared" si="11"/>
        <v>0</v>
      </c>
      <c r="BP33" s="176">
        <f t="shared" si="11"/>
        <v>0</v>
      </c>
      <c r="BQ33" s="176">
        <f t="shared" si="11"/>
        <v>0</v>
      </c>
      <c r="BR33" s="176">
        <f t="shared" si="11"/>
        <v>0</v>
      </c>
      <c r="BS33" s="176">
        <f t="shared" si="11"/>
        <v>0</v>
      </c>
      <c r="BT33" s="176">
        <f t="shared" si="11"/>
        <v>0</v>
      </c>
      <c r="BU33" s="31" t="s">
        <v>169</v>
      </c>
      <c r="BV33" s="177">
        <f t="shared" ref="BV33:CE33" si="12">COUNTIF(BV3:BV30,0)</f>
        <v>0</v>
      </c>
      <c r="BW33" s="177">
        <f t="shared" si="12"/>
        <v>0</v>
      </c>
      <c r="BX33" s="177">
        <f t="shared" si="12"/>
        <v>0</v>
      </c>
      <c r="BY33" s="177">
        <f t="shared" si="12"/>
        <v>0</v>
      </c>
      <c r="BZ33" s="177">
        <f t="shared" si="12"/>
        <v>0</v>
      </c>
      <c r="CA33" s="177">
        <f t="shared" si="12"/>
        <v>0</v>
      </c>
      <c r="CB33" s="177">
        <f t="shared" si="12"/>
        <v>0</v>
      </c>
      <c r="CC33" s="177">
        <f t="shared" si="12"/>
        <v>0</v>
      </c>
      <c r="CD33" s="177">
        <f t="shared" si="12"/>
        <v>0</v>
      </c>
      <c r="CE33" s="177">
        <f t="shared" si="12"/>
        <v>0</v>
      </c>
    </row>
    <row r="34" spans="1:92" ht="13.5" customHeight="1" thickBot="1" x14ac:dyDescent="0.4">
      <c r="B34" s="344" t="s">
        <v>170</v>
      </c>
      <c r="C34" s="345"/>
      <c r="D34" s="345"/>
      <c r="E34" s="345"/>
      <c r="F34" s="346"/>
      <c r="G34" s="214"/>
      <c r="H34" s="44" t="str">
        <f t="shared" ref="H34:R34" si="13">IF(ISERROR(AVERAGE(BJ24:BJ30,BJ9:BJ23, BJ3:BJ8)),"",AVERAGE(BJ24:BJ30,BJ9:BJ23, BJ3:BJ8))</f>
        <v/>
      </c>
      <c r="I34" s="44" t="str">
        <f t="shared" si="13"/>
        <v/>
      </c>
      <c r="J34" s="44" t="str">
        <f t="shared" si="13"/>
        <v/>
      </c>
      <c r="K34" s="44" t="str">
        <f>IF(ISERROR(AVERAGE(BM24:BM30,BM9:BM23, BM3:BM8)),"",AVERAGE(BM24:BM30,BM9:BM23, BM3:BM8))</f>
        <v/>
      </c>
      <c r="L34" s="44" t="str">
        <f t="shared" si="13"/>
        <v/>
      </c>
      <c r="M34" s="44" t="str">
        <f t="shared" si="13"/>
        <v/>
      </c>
      <c r="N34" s="44" t="str">
        <f t="shared" si="13"/>
        <v/>
      </c>
      <c r="O34" s="44" t="str">
        <f t="shared" si="13"/>
        <v/>
      </c>
      <c r="P34" s="44" t="str">
        <f t="shared" si="13"/>
        <v/>
      </c>
      <c r="Q34" s="44" t="str">
        <f t="shared" si="13"/>
        <v/>
      </c>
      <c r="R34" s="44" t="str">
        <f t="shared" si="13"/>
        <v/>
      </c>
      <c r="Y34" s="44" t="str">
        <f t="shared" ref="Y34:AH34" si="14">IF(ISERROR(AVERAGE(BV24:BV30,BV9:BV23, BV3:BV8)),"",AVERAGE(BV24:BV30,BV9:BV23, BV3:BV8))</f>
        <v/>
      </c>
      <c r="Z34" s="44" t="str">
        <f t="shared" si="14"/>
        <v/>
      </c>
      <c r="AA34" s="44" t="str">
        <f t="shared" si="14"/>
        <v/>
      </c>
      <c r="AB34" s="44" t="str">
        <f t="shared" si="14"/>
        <v/>
      </c>
      <c r="AC34" s="44" t="str">
        <f t="shared" si="14"/>
        <v/>
      </c>
      <c r="AD34" s="44" t="str">
        <f t="shared" si="14"/>
        <v/>
      </c>
      <c r="AE34" s="44" t="str">
        <f t="shared" si="14"/>
        <v/>
      </c>
      <c r="AF34" s="44" t="str">
        <f t="shared" si="14"/>
        <v/>
      </c>
      <c r="AG34" s="44" t="str">
        <f t="shared" si="14"/>
        <v/>
      </c>
      <c r="AH34" s="44" t="str">
        <f t="shared" si="14"/>
        <v/>
      </c>
      <c r="AI34" s="1"/>
      <c r="AJ34" s="1"/>
      <c r="BB34" s="45"/>
      <c r="BC34" s="45"/>
      <c r="BD34" s="45"/>
      <c r="BE34" s="45"/>
      <c r="BG34" s="13"/>
      <c r="BH34" s="13"/>
      <c r="BI34" s="31" t="s">
        <v>170</v>
      </c>
      <c r="BJ34" s="46" t="str">
        <f>IF(ISERROR(AVERAGE(BJ24:BJ30,BJ9:BJ23,BJ3:BJ8)),"",(AVERAGE(BJ24:BJ30,BJ9:BJ23,BJ3:BJ8)))</f>
        <v/>
      </c>
      <c r="BK34" s="46" t="str">
        <f t="shared" ref="BK34:BT34" si="15">IF(ISERROR(AVERAGE(BK24:BK30,BK9:BK23,BK3:BK8)),"",(AVERAGE(BK24:BK30,BK9:BK23,BK3:BK8)))</f>
        <v/>
      </c>
      <c r="BL34" s="46" t="str">
        <f t="shared" si="15"/>
        <v/>
      </c>
      <c r="BM34" s="46" t="str">
        <f t="shared" si="15"/>
        <v/>
      </c>
      <c r="BN34" s="46" t="str">
        <f t="shared" si="15"/>
        <v/>
      </c>
      <c r="BO34" s="46" t="str">
        <f t="shared" si="15"/>
        <v/>
      </c>
      <c r="BP34" s="46" t="str">
        <f t="shared" si="15"/>
        <v/>
      </c>
      <c r="BQ34" s="46" t="str">
        <f t="shared" si="15"/>
        <v/>
      </c>
      <c r="BR34" s="46" t="str">
        <f t="shared" si="15"/>
        <v/>
      </c>
      <c r="BS34" s="46" t="str">
        <f t="shared" si="15"/>
        <v/>
      </c>
      <c r="BT34" s="46" t="str">
        <f t="shared" si="15"/>
        <v/>
      </c>
      <c r="BU34" s="31" t="s">
        <v>170</v>
      </c>
      <c r="BV34" s="46" t="str">
        <f t="shared" ref="BV34:CE34" si="16">IF(ISERROR(AVERAGE(BV24:BV30,BV9:BV23,BV3:BV8)),"",(AVERAGE(BV24:BV30,BV9:BV23,BV3:BV8)))</f>
        <v/>
      </c>
      <c r="BW34" s="46" t="str">
        <f t="shared" si="16"/>
        <v/>
      </c>
      <c r="BX34" s="46" t="str">
        <f t="shared" si="16"/>
        <v/>
      </c>
      <c r="BY34" s="46" t="str">
        <f t="shared" si="16"/>
        <v/>
      </c>
      <c r="BZ34" s="46" t="str">
        <f t="shared" si="16"/>
        <v/>
      </c>
      <c r="CA34" s="46" t="str">
        <f t="shared" si="16"/>
        <v/>
      </c>
      <c r="CB34" s="46" t="str">
        <f t="shared" si="16"/>
        <v/>
      </c>
      <c r="CC34" s="46" t="str">
        <f t="shared" si="16"/>
        <v/>
      </c>
      <c r="CD34" s="46" t="str">
        <f t="shared" si="16"/>
        <v/>
      </c>
      <c r="CE34" s="46" t="str">
        <f t="shared" si="16"/>
        <v/>
      </c>
      <c r="CF34" s="1"/>
      <c r="CH34" s="1"/>
      <c r="CJ34" s="1"/>
      <c r="CL34" s="1"/>
      <c r="CN34" s="1"/>
    </row>
    <row r="35" spans="1:92" ht="13.5" customHeight="1" thickBot="1" x14ac:dyDescent="0.4">
      <c r="B35" s="47"/>
      <c r="C35" s="47"/>
      <c r="D35" s="48"/>
      <c r="E35" s="48"/>
      <c r="F35" s="48"/>
      <c r="G35" s="48"/>
      <c r="H35" s="48"/>
      <c r="I35" s="48"/>
      <c r="J35" s="48"/>
      <c r="K35" s="49"/>
      <c r="L35" s="49"/>
      <c r="M35" s="49"/>
      <c r="N35" s="49"/>
      <c r="O35" s="49"/>
      <c r="P35" s="49"/>
      <c r="AA35" s="49"/>
      <c r="AD35" s="49"/>
      <c r="AE35" s="49"/>
      <c r="AF35" s="49"/>
      <c r="AG35" s="49"/>
      <c r="AH35" s="49"/>
      <c r="AI35" s="49"/>
      <c r="AJ35" s="49"/>
      <c r="AX35" s="50" t="s">
        <v>101</v>
      </c>
      <c r="AY35" s="51" t="s">
        <v>105</v>
      </c>
      <c r="AZ35" s="52" t="s">
        <v>108</v>
      </c>
      <c r="BA35" s="1" t="s">
        <v>171</v>
      </c>
      <c r="BD35" s="43"/>
      <c r="BE35" s="43"/>
      <c r="BI35" s="31" t="s">
        <v>172</v>
      </c>
      <c r="BJ35" s="53" t="str">
        <f>IF(ISERROR(AVERAGE(BJ3:BJ8)),"",(AVERAGE(BJ3:BJ8)))</f>
        <v/>
      </c>
      <c r="BK35" s="53" t="str">
        <f t="shared" ref="BK35:BT35" si="17">IF(ISERROR(AVERAGE(BK3:BK8)),"",(AVERAGE(BK3:BK8)))</f>
        <v/>
      </c>
      <c r="BL35" s="53" t="str">
        <f t="shared" si="17"/>
        <v/>
      </c>
      <c r="BM35" s="53" t="str">
        <f t="shared" si="17"/>
        <v/>
      </c>
      <c r="BN35" s="53" t="str">
        <f t="shared" si="17"/>
        <v/>
      </c>
      <c r="BO35" s="53" t="str">
        <f t="shared" si="17"/>
        <v/>
      </c>
      <c r="BP35" s="53" t="str">
        <f t="shared" si="17"/>
        <v/>
      </c>
      <c r="BQ35" s="53" t="str">
        <f t="shared" si="17"/>
        <v/>
      </c>
      <c r="BR35" s="53" t="str">
        <f t="shared" si="17"/>
        <v/>
      </c>
      <c r="BS35" s="53" t="str">
        <f t="shared" si="17"/>
        <v/>
      </c>
      <c r="BT35" s="53" t="str">
        <f t="shared" si="17"/>
        <v/>
      </c>
      <c r="BU35" s="31" t="s">
        <v>172</v>
      </c>
      <c r="BV35" s="53" t="str">
        <f t="shared" ref="BV35:CE35" si="18">IF(ISERROR(AVERAGE(BV3:BV8)),"",(AVERAGE(BV3:BV8)))</f>
        <v/>
      </c>
      <c r="BW35" s="53" t="str">
        <f t="shared" si="18"/>
        <v/>
      </c>
      <c r="BX35" s="53" t="str">
        <f t="shared" si="18"/>
        <v/>
      </c>
      <c r="BY35" s="53" t="str">
        <f t="shared" si="18"/>
        <v/>
      </c>
      <c r="BZ35" s="53" t="str">
        <f t="shared" si="18"/>
        <v/>
      </c>
      <c r="CA35" s="53" t="str">
        <f t="shared" si="18"/>
        <v/>
      </c>
      <c r="CB35" s="53" t="str">
        <f t="shared" si="18"/>
        <v/>
      </c>
      <c r="CC35" s="53" t="str">
        <f t="shared" si="18"/>
        <v/>
      </c>
      <c r="CD35" s="53" t="str">
        <f t="shared" si="18"/>
        <v/>
      </c>
      <c r="CE35" s="53" t="str">
        <f t="shared" si="18"/>
        <v/>
      </c>
      <c r="CF35" s="49"/>
      <c r="CH35" s="49"/>
      <c r="CJ35" s="49"/>
      <c r="CL35" s="49"/>
      <c r="CN35" s="49"/>
    </row>
    <row r="36" spans="1:92" ht="15" thickBot="1" x14ac:dyDescent="0.4">
      <c r="B36" s="347" t="s">
        <v>173</v>
      </c>
      <c r="C36" s="347"/>
      <c r="D36" s="54"/>
      <c r="E36" s="54"/>
      <c r="F36" s="54"/>
      <c r="G36" s="54"/>
      <c r="H36" s="55"/>
      <c r="I36" s="55"/>
      <c r="J36" s="55"/>
      <c r="M36" s="49"/>
      <c r="N36" s="49"/>
      <c r="O36" s="49"/>
      <c r="P36" s="49"/>
      <c r="AA36" s="49"/>
      <c r="AD36" s="49"/>
      <c r="AE36" s="49"/>
      <c r="AF36" s="49"/>
      <c r="AG36" s="49"/>
      <c r="AH36" s="49"/>
      <c r="AI36" s="49"/>
      <c r="AJ36" s="49"/>
      <c r="AM36" s="43"/>
      <c r="AN36" s="43"/>
      <c r="AO36" s="43"/>
      <c r="AP36" s="43"/>
      <c r="AW36" s="56" t="s">
        <v>174</v>
      </c>
      <c r="AX36" s="57">
        <f>COUNTIF(AY3:AY8,BF4)</f>
        <v>0</v>
      </c>
      <c r="AY36" s="57">
        <f>VALUE(COUNTIF(AY3:AY8,BF5))</f>
        <v>0</v>
      </c>
      <c r="AZ36" s="57">
        <f>VALUE(COUNTIF(AY3:AY8,0))</f>
        <v>0</v>
      </c>
      <c r="BA36" s="57" t="e">
        <f>AVERAGEIF(AY3:AY8,"&gt;=0")</f>
        <v>#DIV/0!</v>
      </c>
      <c r="BI36" s="31" t="s">
        <v>175</v>
      </c>
      <c r="BJ36" s="58" t="str">
        <f>IF(ISERROR(AVERAGE(BJ9:BJ23)),"",(AVERAGE(BJ9:BJ23)))</f>
        <v/>
      </c>
      <c r="BK36" s="58" t="str">
        <f>IF(ISERROR(AVERAGE(BK9:BK23)),"",(AVERAGE(BK9:BK23)))</f>
        <v/>
      </c>
      <c r="BL36" s="58" t="str">
        <f>IF(ISERROR(AVERAGE(BL9:BL23)),"",(AVERAGE(BL9:BL23)))</f>
        <v/>
      </c>
      <c r="BM36" s="58" t="str">
        <f>IF(ISERROR(AVERAGE(BM9:BM23)),"",(AVERAGE(BM9:BM23)))</f>
        <v/>
      </c>
      <c r="BN36" s="58" t="str">
        <f t="shared" ref="BN36:BT36" si="19">IF(ISERROR(AVERAGE(BN9:BN23)),"",(AVERAGE(BN9:BN23)))</f>
        <v/>
      </c>
      <c r="BO36" s="58" t="str">
        <f t="shared" si="19"/>
        <v/>
      </c>
      <c r="BP36" s="58" t="str">
        <f t="shared" si="19"/>
        <v/>
      </c>
      <c r="BQ36" s="58" t="str">
        <f t="shared" si="19"/>
        <v/>
      </c>
      <c r="BR36" s="58" t="str">
        <f t="shared" si="19"/>
        <v/>
      </c>
      <c r="BS36" s="58" t="str">
        <f t="shared" si="19"/>
        <v/>
      </c>
      <c r="BT36" s="58" t="str">
        <f t="shared" si="19"/>
        <v/>
      </c>
      <c r="BU36" s="31" t="s">
        <v>175</v>
      </c>
      <c r="BV36" s="58" t="str">
        <f>IF(ISERROR(AVERAGE(BV9:BV23)),"",(AVERAGE(BV9:BV23)))</f>
        <v/>
      </c>
      <c r="BW36" s="58" t="str">
        <f t="shared" ref="BW36:CE36" si="20">IF(ISERROR(AVERAGE(BW9:BW23)),"",(AVERAGE(BW9:BW23)))</f>
        <v/>
      </c>
      <c r="BX36" s="58" t="str">
        <f t="shared" si="20"/>
        <v/>
      </c>
      <c r="BY36" s="58" t="str">
        <f t="shared" si="20"/>
        <v/>
      </c>
      <c r="BZ36" s="58" t="str">
        <f t="shared" si="20"/>
        <v/>
      </c>
      <c r="CA36" s="58" t="str">
        <f t="shared" si="20"/>
        <v/>
      </c>
      <c r="CB36" s="58" t="str">
        <f t="shared" si="20"/>
        <v/>
      </c>
      <c r="CC36" s="58" t="str">
        <f t="shared" si="20"/>
        <v/>
      </c>
      <c r="CD36" s="58" t="str">
        <f t="shared" si="20"/>
        <v/>
      </c>
      <c r="CE36" s="58" t="str">
        <f t="shared" si="20"/>
        <v/>
      </c>
      <c r="CF36" s="49"/>
      <c r="CH36" s="49"/>
      <c r="CJ36" s="49"/>
      <c r="CL36" s="49"/>
      <c r="CN36" s="49"/>
    </row>
    <row r="37" spans="1:92" ht="13.5" customHeight="1" thickBot="1" x14ac:dyDescent="0.4">
      <c r="B37" s="347"/>
      <c r="C37" s="347"/>
      <c r="D37" s="59"/>
      <c r="E37" s="59"/>
      <c r="F37" s="55"/>
      <c r="G37" s="13"/>
      <c r="H37" s="55"/>
      <c r="I37" s="55"/>
      <c r="AW37" s="56" t="s">
        <v>176</v>
      </c>
      <c r="AX37" s="57">
        <f>COUNTIF(AY9:AY23,BF4)</f>
        <v>0</v>
      </c>
      <c r="AY37" s="57">
        <f>VALUE(COUNTIF(AY9:AY23,BF5))</f>
        <v>0</v>
      </c>
      <c r="AZ37" s="57">
        <f>VALUE(COUNTIF(AY9:AY23,0))</f>
        <v>0</v>
      </c>
      <c r="BA37" s="57" t="e">
        <f>AVERAGEIF(AY9:AY23,"&gt;=0")</f>
        <v>#DIV/0!</v>
      </c>
      <c r="BI37" s="31" t="s">
        <v>177</v>
      </c>
      <c r="BJ37" s="60" t="str">
        <f>IF(ISERROR(AVERAGE(BJ24:BJ30)),"",(AVERAGE(BJ24:BJ30)))</f>
        <v/>
      </c>
      <c r="BK37" s="60" t="str">
        <f t="shared" ref="BK37:BT37" si="21">IF(ISERROR(AVERAGE(BK24:BK30)),"",(AVERAGE(BK24:BK30)))</f>
        <v/>
      </c>
      <c r="BL37" s="60" t="str">
        <f t="shared" si="21"/>
        <v/>
      </c>
      <c r="BM37" s="60" t="str">
        <f t="shared" si="21"/>
        <v/>
      </c>
      <c r="BN37" s="60" t="str">
        <f t="shared" si="21"/>
        <v/>
      </c>
      <c r="BO37" s="60" t="str">
        <f t="shared" si="21"/>
        <v/>
      </c>
      <c r="BP37" s="60" t="str">
        <f t="shared" si="21"/>
        <v/>
      </c>
      <c r="BQ37" s="60" t="str">
        <f t="shared" si="21"/>
        <v/>
      </c>
      <c r="BR37" s="60" t="str">
        <f t="shared" si="21"/>
        <v/>
      </c>
      <c r="BS37" s="60" t="str">
        <f t="shared" si="21"/>
        <v/>
      </c>
      <c r="BT37" s="60" t="str">
        <f t="shared" si="21"/>
        <v/>
      </c>
      <c r="BU37" s="31" t="s">
        <v>177</v>
      </c>
      <c r="BV37" s="60" t="str">
        <f t="shared" ref="BV37:CE37" si="22">IF(ISERROR(AVERAGE(BV24:BV30)),"",(AVERAGE(BV24:BV30)))</f>
        <v/>
      </c>
      <c r="BW37" s="60" t="str">
        <f t="shared" si="22"/>
        <v/>
      </c>
      <c r="BX37" s="60" t="str">
        <f t="shared" si="22"/>
        <v/>
      </c>
      <c r="BY37" s="60" t="str">
        <f t="shared" si="22"/>
        <v/>
      </c>
      <c r="BZ37" s="60" t="str">
        <f t="shared" si="22"/>
        <v/>
      </c>
      <c r="CA37" s="60" t="str">
        <f t="shared" si="22"/>
        <v/>
      </c>
      <c r="CB37" s="60" t="str">
        <f t="shared" si="22"/>
        <v/>
      </c>
      <c r="CC37" s="60" t="str">
        <f t="shared" si="22"/>
        <v/>
      </c>
      <c r="CD37" s="60" t="str">
        <f t="shared" si="22"/>
        <v/>
      </c>
      <c r="CE37" s="60" t="str">
        <f t="shared" si="22"/>
        <v/>
      </c>
    </row>
    <row r="38" spans="1:92" ht="22.9" customHeight="1" x14ac:dyDescent="0.35">
      <c r="B38" s="302" t="s">
        <v>178</v>
      </c>
      <c r="C38" s="303"/>
      <c r="D38" s="303"/>
      <c r="E38" s="303"/>
      <c r="F38" s="303"/>
      <c r="G38" s="303"/>
      <c r="H38" s="303"/>
      <c r="I38" s="303"/>
      <c r="J38" s="303"/>
      <c r="K38" s="304"/>
      <c r="AW38" s="56" t="s">
        <v>179</v>
      </c>
      <c r="AX38" s="57">
        <f>COUNTIF(AY24:AY30,BF4)</f>
        <v>0</v>
      </c>
      <c r="AY38" s="57">
        <f>COUNTIF(AY24:AY30,BF5)</f>
        <v>0</v>
      </c>
      <c r="AZ38" s="57">
        <f>VALUE(COUNTIF(AY24:AY30,0))</f>
        <v>0</v>
      </c>
      <c r="BA38" s="57" t="e">
        <f>AVERAGEIF(AY24:AY30,"&gt;=0")</f>
        <v>#DIV/0!</v>
      </c>
      <c r="BG38" s="13"/>
      <c r="BH38" s="13"/>
      <c r="BI38" s="13"/>
      <c r="BJ38" s="13"/>
      <c r="BK38" s="13"/>
      <c r="BO38" s="1"/>
      <c r="BP38" s="1"/>
      <c r="BQ38" s="1"/>
      <c r="BR38" s="1"/>
      <c r="BS38" s="1"/>
      <c r="BT38" s="1"/>
      <c r="CB38" s="1"/>
    </row>
    <row r="39" spans="1:92" ht="21" customHeight="1" x14ac:dyDescent="0.35">
      <c r="A39" s="13"/>
      <c r="B39" s="305" t="s">
        <v>8</v>
      </c>
      <c r="C39" s="306"/>
      <c r="D39" s="307"/>
      <c r="E39" s="308" t="s">
        <v>9</v>
      </c>
      <c r="F39" s="309"/>
      <c r="G39" s="309"/>
      <c r="H39" s="310"/>
      <c r="I39" s="308" t="s">
        <v>10</v>
      </c>
      <c r="J39" s="309"/>
      <c r="K39" s="310"/>
      <c r="AW39" s="1" t="s">
        <v>180</v>
      </c>
      <c r="AX39" s="57">
        <f>VALUE(SUM(AX36:AX38))</f>
        <v>0</v>
      </c>
      <c r="AY39" s="57">
        <f>VALUE(SUM(AY36:AY38))</f>
        <v>0</v>
      </c>
      <c r="AZ39" s="57">
        <f>VALUE(SUM(AZ36:AZ38))</f>
        <v>0</v>
      </c>
      <c r="BA39" s="57" t="e">
        <f>AVERAGEIF(AY3:AY30,"&gt;=0")</f>
        <v>#DIV/0!</v>
      </c>
    </row>
    <row r="40" spans="1:92" ht="22.15" customHeight="1" x14ac:dyDescent="0.35">
      <c r="A40" s="13"/>
      <c r="B40" s="311"/>
      <c r="C40" s="312"/>
      <c r="D40" s="313"/>
      <c r="E40" s="314"/>
      <c r="F40" s="315"/>
      <c r="G40" s="315"/>
      <c r="H40" s="316"/>
      <c r="I40" s="317"/>
      <c r="J40" s="315"/>
      <c r="K40" s="316"/>
      <c r="AW40" s="61" t="s">
        <v>181</v>
      </c>
      <c r="BA40" s="57" t="str">
        <f>IF(ISERROR(AVERAGE(AY24:AY30,AY9:AY23,AY3:AY8)),"",(AVERAGE(AY24:AY30,AY9:AY23,AY3:AY8)))</f>
        <v/>
      </c>
      <c r="BK40" s="13"/>
      <c r="CB40" s="1"/>
    </row>
    <row r="41" spans="1:92" x14ac:dyDescent="0.35">
      <c r="A41" s="13"/>
      <c r="B41" s="13"/>
      <c r="C41" s="13"/>
      <c r="D41" s="13"/>
      <c r="E41" s="13"/>
      <c r="F41" s="13"/>
      <c r="G41" s="13"/>
      <c r="AK41" s="61"/>
      <c r="AX41" s="50" t="s">
        <v>101</v>
      </c>
      <c r="AY41" s="51" t="s">
        <v>105</v>
      </c>
      <c r="AZ41" s="52" t="s">
        <v>108</v>
      </c>
      <c r="BA41" s="1" t="s">
        <v>171</v>
      </c>
      <c r="BK41" s="13"/>
      <c r="CB41" s="1"/>
    </row>
    <row r="42" spans="1:92" ht="19.149999999999999" customHeight="1" x14ac:dyDescent="0.35">
      <c r="B42" s="152" t="s">
        <v>182</v>
      </c>
      <c r="C42" s="62"/>
      <c r="D42" s="63"/>
      <c r="E42" s="63"/>
      <c r="F42" s="63"/>
      <c r="G42" s="63"/>
      <c r="H42" s="63"/>
      <c r="AW42" s="56" t="s">
        <v>183</v>
      </c>
      <c r="AX42" s="57">
        <f>COUNTIF(BA3:BA8,BF4)</f>
        <v>0</v>
      </c>
      <c r="AY42" s="57">
        <f>COUNTIF(BA3:BA8,BF5)</f>
        <v>0</v>
      </c>
      <c r="AZ42" s="57">
        <f>COUNTIF(BA3:BA8,0)</f>
        <v>0</v>
      </c>
      <c r="BA42" s="57" t="e">
        <f>AVERAGEIF(AY9:AY14,"&gt;=0")</f>
        <v>#DIV/0!</v>
      </c>
      <c r="BK42" s="13"/>
      <c r="CB42" s="1"/>
    </row>
    <row r="43" spans="1:92" ht="16.5" thickBot="1" x14ac:dyDescent="0.4">
      <c r="B43" s="106" t="s">
        <v>184</v>
      </c>
      <c r="C43" s="106"/>
      <c r="D43" s="64" t="str">
        <f>_xlfn.IFNA(AX31,"")</f>
        <v/>
      </c>
      <c r="E43" s="64"/>
      <c r="F43" s="63"/>
      <c r="G43" s="65"/>
      <c r="H43" s="65"/>
      <c r="AW43" s="56" t="s">
        <v>185</v>
      </c>
      <c r="AX43" s="57">
        <f>COUNTIF(BA9:BA23,BF4)</f>
        <v>0</v>
      </c>
      <c r="AY43" s="57">
        <f>COUNTIF(BA9:BA23,BF5)</f>
        <v>0</v>
      </c>
      <c r="AZ43" s="57">
        <f>COUNTIF(BA9:BA23,0)</f>
        <v>0</v>
      </c>
      <c r="BA43" s="57" t="e">
        <f>AVERAGEIF(BA9:BA23,"&gt;=0")</f>
        <v>#DIV/0!</v>
      </c>
      <c r="BK43" s="13"/>
      <c r="CB43" s="1"/>
    </row>
    <row r="44" spans="1:92" ht="16" x14ac:dyDescent="0.35">
      <c r="B44" s="66"/>
      <c r="C44" s="67"/>
      <c r="D44" s="147" t="s">
        <v>186</v>
      </c>
      <c r="E44" s="148"/>
      <c r="F44" s="149" t="s">
        <v>187</v>
      </c>
      <c r="G44" s="150"/>
      <c r="H44" s="149" t="s">
        <v>188</v>
      </c>
      <c r="I44" s="150"/>
      <c r="J44" s="149" t="s">
        <v>189</v>
      </c>
      <c r="K44" s="151"/>
      <c r="AW44" s="56" t="s">
        <v>190</v>
      </c>
      <c r="AX44" s="57">
        <f>COUNTIF(BA24:BA30,BF4)</f>
        <v>0</v>
      </c>
      <c r="AY44" s="57">
        <f>COUNTIF(BA24:BA30,BF5)</f>
        <v>0</v>
      </c>
      <c r="AZ44" s="57">
        <f>COUNTIF(BA24:BA30,0)</f>
        <v>0</v>
      </c>
      <c r="BA44" s="57" t="e">
        <f>AVERAGEIF(BA24:BA30,"&gt;=0")</f>
        <v>#DIV/0!</v>
      </c>
      <c r="BK44" s="13"/>
      <c r="CB44" s="1"/>
    </row>
    <row r="45" spans="1:92" ht="16" x14ac:dyDescent="0.35">
      <c r="B45" s="104" t="s">
        <v>191</v>
      </c>
      <c r="C45" s="105"/>
      <c r="D45" s="117"/>
      <c r="E45" s="118"/>
      <c r="F45" s="121" t="s">
        <v>192</v>
      </c>
      <c r="G45" s="123"/>
      <c r="H45" s="121" t="s">
        <v>192</v>
      </c>
      <c r="I45" s="123"/>
      <c r="J45" s="121" t="s">
        <v>192</v>
      </c>
      <c r="K45" s="122"/>
      <c r="AW45" s="1" t="s">
        <v>193</v>
      </c>
      <c r="AX45" s="57">
        <f>SUM(AX42:AX44)</f>
        <v>0</v>
      </c>
      <c r="AY45" s="57">
        <f>SUM(AY42:AY44)</f>
        <v>0</v>
      </c>
      <c r="AZ45" s="57">
        <f>SUM(AZ42:AZ44)</f>
        <v>0</v>
      </c>
      <c r="BA45" s="57"/>
      <c r="BK45" s="13"/>
      <c r="CB45" s="1"/>
    </row>
    <row r="46" spans="1:92" ht="16" x14ac:dyDescent="0.35">
      <c r="B46" s="115" t="str">
        <f>BE4</f>
        <v>≥80</v>
      </c>
      <c r="C46" s="116"/>
      <c r="D46" s="119" t="e">
        <f>IF(AX39=0,NA(),AX39)</f>
        <v>#N/A</v>
      </c>
      <c r="E46" s="119"/>
      <c r="F46" s="119" t="e">
        <f>IF(AX36=0,NA(),AX36)</f>
        <v>#N/A</v>
      </c>
      <c r="G46" s="119"/>
      <c r="H46" s="119" t="e">
        <f>IF(AX37=0,NA(),AX37)</f>
        <v>#N/A</v>
      </c>
      <c r="I46" s="119"/>
      <c r="J46" s="119" t="e">
        <f>IF(AX38=0,NA(),AX38)</f>
        <v>#N/A</v>
      </c>
      <c r="K46" s="119"/>
      <c r="AW46" s="61" t="s">
        <v>194</v>
      </c>
      <c r="AX46" s="57"/>
      <c r="AY46" s="57"/>
      <c r="AZ46" s="57"/>
      <c r="BA46" s="57" t="str">
        <f>IF(ISERROR(AVERAGE(BA24:BA30,BA9:BA23,BA3:BA8)),"",(AVERAGE(BA24:BA30,BA9:BA23,BA3:BA8)))</f>
        <v/>
      </c>
      <c r="BK46" s="13"/>
      <c r="CB46" s="1"/>
    </row>
    <row r="47" spans="1:92" ht="16" x14ac:dyDescent="0.35">
      <c r="B47" s="113" t="str">
        <f>BE5</f>
        <v>60-79</v>
      </c>
      <c r="C47" s="114"/>
      <c r="D47" s="119" t="e">
        <f>IF(AY39=0,NA(),AY39)</f>
        <v>#N/A</v>
      </c>
      <c r="E47" s="119"/>
      <c r="F47" s="119" t="e">
        <f>IF(AY36=0,NA(),AY36)</f>
        <v>#N/A</v>
      </c>
      <c r="G47" s="119"/>
      <c r="H47" s="119" t="e">
        <f>IF(AY37=0,NA(),AY37)</f>
        <v>#N/A</v>
      </c>
      <c r="I47" s="119"/>
      <c r="J47" s="119" t="e">
        <f>IF(AY38=0,NA(),AY38)</f>
        <v>#N/A</v>
      </c>
      <c r="K47" s="119"/>
      <c r="AQ47" s="13"/>
      <c r="BK47" s="13"/>
      <c r="CB47" s="1"/>
    </row>
    <row r="48" spans="1:92" ht="16" x14ac:dyDescent="0.35">
      <c r="B48" s="111" t="str">
        <f>BE6</f>
        <v>&lt;60</v>
      </c>
      <c r="C48" s="112"/>
      <c r="D48" s="119" t="e">
        <f>IF(AZ39=0,NA(),AZ39)</f>
        <v>#N/A</v>
      </c>
      <c r="E48" s="119"/>
      <c r="F48" s="119" t="e">
        <f>IF(AZ36=0,NA(),AZ36)</f>
        <v>#N/A</v>
      </c>
      <c r="G48" s="119"/>
      <c r="H48" s="119" t="e">
        <f>IF(AZ37=0,NA(),AZ37)</f>
        <v>#N/A</v>
      </c>
      <c r="I48" s="119"/>
      <c r="J48" s="119" t="e">
        <f>IF(AZ38=0,NA(),AZ38)</f>
        <v>#N/A</v>
      </c>
      <c r="K48" s="119"/>
      <c r="AQ48" s="13"/>
      <c r="BK48" s="13"/>
      <c r="CB48" s="1"/>
    </row>
    <row r="49" spans="2:91" s="13" customFormat="1" ht="16.5" thickBot="1" x14ac:dyDescent="0.4">
      <c r="B49" s="109" t="s">
        <v>195</v>
      </c>
      <c r="C49" s="110"/>
      <c r="D49" s="107" t="str">
        <f>IFERROR(BA39,"n/a")</f>
        <v>n/a</v>
      </c>
      <c r="E49" s="108"/>
      <c r="F49" s="107" t="str">
        <f>IFERROR(BA36,"n/a")</f>
        <v>n/a</v>
      </c>
      <c r="G49" s="108"/>
      <c r="H49" s="107" t="str">
        <f>IFERROR(BA37,"n/a")</f>
        <v>n/a</v>
      </c>
      <c r="I49" s="108"/>
      <c r="J49" s="107" t="str">
        <f>IFERROR(BA38,"n/a")</f>
        <v>n/a</v>
      </c>
      <c r="K49" s="120"/>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13" customFormat="1" x14ac:dyDescent="0.35">
      <c r="B50" s="49"/>
      <c r="C50" s="49"/>
      <c r="D50" s="1"/>
      <c r="E50" s="1"/>
      <c r="F50" s="1"/>
      <c r="G50" s="1"/>
      <c r="L50" s="49"/>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13" customFormat="1" x14ac:dyDescent="0.35">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13" customFormat="1" x14ac:dyDescent="0.35">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13" customFormat="1" x14ac:dyDescent="0.35">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13" customFormat="1" x14ac:dyDescent="0.35">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13" customFormat="1" x14ac:dyDescent="0.35">
      <c r="B55" s="1"/>
      <c r="C55" s="1"/>
      <c r="D55" s="1"/>
      <c r="E55" s="1"/>
      <c r="F55" s="1"/>
      <c r="G55" s="1"/>
      <c r="Q55" s="1"/>
      <c r="R55" s="1"/>
      <c r="S55" s="1"/>
      <c r="T55" s="1"/>
      <c r="U55" s="1"/>
      <c r="V55" s="1"/>
      <c r="W55" s="1"/>
      <c r="X55" s="1"/>
      <c r="Y55" s="61"/>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13" customFormat="1" x14ac:dyDescent="0.35">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13" customFormat="1" x14ac:dyDescent="0.35">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13" customFormat="1" x14ac:dyDescent="0.35">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13" customFormat="1" x14ac:dyDescent="0.35">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13" customFormat="1" x14ac:dyDescent="0.35">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13" customFormat="1" ht="18.5" x14ac:dyDescent="0.45">
      <c r="B61" s="1"/>
      <c r="C61" s="1"/>
      <c r="F61" s="68"/>
      <c r="G61" s="68"/>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13" customFormat="1" x14ac:dyDescent="0.35">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13" customFormat="1" x14ac:dyDescent="0.35">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13" customFormat="1" x14ac:dyDescent="0.35">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13" customFormat="1" x14ac:dyDescent="0.35">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13" customFormat="1" x14ac:dyDescent="0.35">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13" customFormat="1" x14ac:dyDescent="0.35">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13" customFormat="1" x14ac:dyDescent="0.35">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13" customFormat="1" x14ac:dyDescent="0.35">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13" customFormat="1" x14ac:dyDescent="0.35">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6"/>
      <c r="AV70" s="56"/>
      <c r="AW70" s="56"/>
      <c r="AX70" s="1"/>
      <c r="AY70" s="1"/>
      <c r="AZ70" s="1"/>
      <c r="BA70" s="1"/>
      <c r="BB70" s="1"/>
      <c r="BC70" s="1"/>
      <c r="BD70" s="69"/>
      <c r="BE70" s="1"/>
      <c r="BF70" s="1"/>
      <c r="BG70" s="1"/>
      <c r="BH70" s="1"/>
      <c r="BI70" s="1"/>
      <c r="BJ70" s="1"/>
      <c r="BK70" s="1"/>
      <c r="CK70" s="1"/>
      <c r="CM70" s="1"/>
    </row>
    <row r="71" spans="2:91" s="13" customFormat="1" x14ac:dyDescent="0.35">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7"/>
      <c r="AV71" s="1"/>
      <c r="AW71" s="1"/>
      <c r="AX71" s="1"/>
      <c r="AY71" s="1"/>
      <c r="AZ71" s="69"/>
      <c r="BA71" s="69"/>
      <c r="BB71" s="69"/>
      <c r="BC71" s="69"/>
      <c r="BD71" s="69"/>
      <c r="BE71" s="1"/>
      <c r="BF71" s="1"/>
      <c r="BG71" s="1"/>
      <c r="BH71" s="1"/>
      <c r="BI71" s="1"/>
      <c r="BJ71" s="1"/>
      <c r="BK71" s="1"/>
      <c r="CK71" s="1"/>
      <c r="CM71" s="1"/>
    </row>
    <row r="72" spans="2:91" s="13" customFormat="1" x14ac:dyDescent="0.35">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7"/>
      <c r="AV72" s="1"/>
      <c r="AW72" s="1"/>
      <c r="AX72" s="1"/>
      <c r="AY72" s="1"/>
      <c r="AZ72" s="1"/>
      <c r="BA72" s="1"/>
      <c r="BB72" s="1"/>
      <c r="BC72" s="1"/>
      <c r="BD72" s="1"/>
      <c r="BE72" s="1"/>
      <c r="BF72" s="1"/>
      <c r="BG72" s="1"/>
      <c r="BH72" s="1"/>
      <c r="BI72" s="1"/>
      <c r="BJ72" s="1"/>
      <c r="BK72" s="1"/>
      <c r="CK72" s="1"/>
      <c r="CM72" s="1"/>
    </row>
    <row r="73" spans="2:91" s="13" customFormat="1" x14ac:dyDescent="0.35">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7"/>
      <c r="AV73" s="1"/>
      <c r="AW73" s="1"/>
      <c r="AX73" s="1"/>
      <c r="AY73" s="1"/>
      <c r="AZ73" s="1"/>
      <c r="BA73" s="1"/>
      <c r="BB73" s="1"/>
      <c r="BC73" s="1"/>
      <c r="BD73" s="1"/>
      <c r="BE73" s="1"/>
      <c r="BF73" s="1"/>
      <c r="BG73" s="1"/>
      <c r="BH73" s="1"/>
      <c r="BI73" s="1"/>
      <c r="BJ73" s="1"/>
      <c r="BK73" s="1"/>
      <c r="CK73" s="1"/>
      <c r="CM73" s="1"/>
    </row>
    <row r="74" spans="2:91" s="13" customFormat="1" ht="19" thickBot="1" x14ac:dyDescent="0.4">
      <c r="B74" s="152" t="s">
        <v>196</v>
      </c>
      <c r="C74" s="62"/>
      <c r="D74" s="63"/>
      <c r="E74" s="63"/>
      <c r="F74" s="63"/>
      <c r="G74" s="63"/>
      <c r="H74" s="63"/>
      <c r="I74" s="63"/>
      <c r="J74" s="63"/>
      <c r="Q74" s="1"/>
      <c r="R74" s="1"/>
      <c r="S74" s="1"/>
      <c r="T74" s="1"/>
      <c r="U74" s="1"/>
      <c r="V74" s="1"/>
      <c r="W74" s="1"/>
      <c r="X74" s="1"/>
      <c r="Y74" s="1"/>
      <c r="Z74" s="1"/>
      <c r="AA74" s="1"/>
      <c r="AB74" s="1"/>
      <c r="AC74" s="1"/>
      <c r="AK74" s="1"/>
      <c r="AL74" s="1"/>
      <c r="AM74" s="1"/>
      <c r="AN74" s="1"/>
      <c r="AO74" s="1"/>
      <c r="AP74" s="1"/>
      <c r="AR74" s="1"/>
      <c r="AS74" s="1"/>
      <c r="AT74" s="1"/>
      <c r="AU74" s="57"/>
      <c r="AV74" s="1"/>
      <c r="AW74" s="1"/>
      <c r="AX74" s="1"/>
      <c r="AY74" s="1"/>
      <c r="AZ74" s="1"/>
      <c r="BA74" s="1"/>
      <c r="BB74" s="1"/>
      <c r="BC74" s="1"/>
      <c r="BD74" s="1"/>
      <c r="BE74" s="1"/>
      <c r="BF74" s="1"/>
      <c r="BG74" s="1"/>
      <c r="BH74" s="1"/>
      <c r="BI74" s="1"/>
      <c r="BJ74" s="1"/>
      <c r="BK74" s="1"/>
      <c r="CG74" s="1"/>
      <c r="CI74" s="1"/>
      <c r="CK74" s="1"/>
      <c r="CM74" s="1"/>
    </row>
    <row r="75" spans="2:91" s="13" customFormat="1" ht="16" x14ac:dyDescent="0.35">
      <c r="B75" s="70"/>
      <c r="C75" s="71"/>
      <c r="D75" s="71"/>
      <c r="E75" s="126" t="s">
        <v>197</v>
      </c>
      <c r="F75" s="71"/>
      <c r="G75" s="72" t="s">
        <v>195</v>
      </c>
      <c r="H75" s="72"/>
      <c r="I75" s="72"/>
      <c r="J75" s="72"/>
      <c r="K75" s="73"/>
      <c r="Q75" s="1"/>
      <c r="R75" s="1"/>
      <c r="S75" s="1"/>
      <c r="T75" s="1"/>
      <c r="U75" s="1"/>
      <c r="V75" s="1"/>
      <c r="W75" s="1"/>
      <c r="X75" s="1"/>
      <c r="Y75" s="1"/>
      <c r="Z75" s="1"/>
      <c r="AA75" s="1"/>
      <c r="AB75" s="1"/>
      <c r="AC75" s="1"/>
      <c r="AK75" s="1"/>
      <c r="AL75" s="1"/>
      <c r="AM75" s="1"/>
      <c r="AN75" s="1"/>
      <c r="AO75" s="1"/>
      <c r="AP75" s="1"/>
      <c r="AR75" s="1"/>
      <c r="AS75" s="1"/>
      <c r="AT75" s="1"/>
      <c r="AU75" s="57"/>
      <c r="AV75" s="1"/>
      <c r="AW75" s="1"/>
      <c r="AX75" s="1"/>
      <c r="AY75" s="1"/>
      <c r="AZ75" s="1"/>
      <c r="BA75" s="1"/>
      <c r="BB75" s="1"/>
      <c r="BC75" s="1"/>
      <c r="BD75" s="1"/>
      <c r="CG75" s="1"/>
      <c r="CI75" s="1"/>
      <c r="CK75" s="1"/>
      <c r="CM75" s="1"/>
    </row>
    <row r="76" spans="2:91" s="13" customFormat="1" ht="16" x14ac:dyDescent="0.35">
      <c r="B76" s="74"/>
      <c r="C76" s="140"/>
      <c r="D76" s="75"/>
      <c r="E76" s="76"/>
      <c r="F76" s="76" t="s">
        <v>74</v>
      </c>
      <c r="G76" s="76" t="s">
        <v>75</v>
      </c>
      <c r="H76" s="76" t="s">
        <v>76</v>
      </c>
      <c r="I76" s="76" t="s">
        <v>77</v>
      </c>
      <c r="J76" s="76" t="s">
        <v>78</v>
      </c>
      <c r="K76" s="77" t="s">
        <v>79</v>
      </c>
      <c r="Q76" s="1"/>
      <c r="R76" s="1"/>
      <c r="S76" s="1"/>
      <c r="T76" s="1"/>
      <c r="U76" s="1"/>
      <c r="V76" s="1"/>
      <c r="W76" s="1"/>
      <c r="X76" s="1"/>
      <c r="Y76" s="1"/>
      <c r="Z76" s="1"/>
      <c r="AA76" s="1"/>
      <c r="AB76" s="1"/>
      <c r="AC76" s="1"/>
      <c r="AK76" s="1"/>
      <c r="AL76" s="1"/>
      <c r="AM76" s="1"/>
      <c r="AN76" s="1"/>
      <c r="AO76" s="1"/>
      <c r="AP76" s="1"/>
      <c r="AR76" s="1"/>
      <c r="AS76" s="1"/>
      <c r="AT76" s="1"/>
      <c r="AU76" s="57"/>
      <c r="AV76" s="1"/>
      <c r="AW76" s="1"/>
      <c r="AX76" s="1"/>
      <c r="AY76" s="1"/>
      <c r="AZ76" s="1"/>
      <c r="BA76" s="1"/>
      <c r="BB76" s="1"/>
      <c r="BC76" s="1"/>
      <c r="BD76" s="1"/>
      <c r="CG76" s="1"/>
      <c r="CI76" s="1"/>
      <c r="CK76" s="1"/>
      <c r="CM76" s="1"/>
    </row>
    <row r="77" spans="2:91" s="13" customFormat="1" ht="17.5" customHeight="1" x14ac:dyDescent="0.35">
      <c r="B77" s="127" t="s">
        <v>198</v>
      </c>
      <c r="C77" s="139"/>
      <c r="D77" s="128"/>
      <c r="E77" s="78" t="s">
        <v>199</v>
      </c>
      <c r="F77" s="78" t="str">
        <f>_xlfn.IFNA(S89,"")</f>
        <v/>
      </c>
      <c r="G77" s="78" t="str">
        <f>_xlfn.IFNA(S90,"")</f>
        <v/>
      </c>
      <c r="H77" s="78" t="str">
        <f>_xlfn.IFNA(S91,"")</f>
        <v/>
      </c>
      <c r="I77" s="78" t="str">
        <f>_xlfn.IFNA(S92,"")</f>
        <v/>
      </c>
      <c r="J77" s="78" t="str">
        <f>_xlfn.IFNA(S93,"")</f>
        <v/>
      </c>
      <c r="K77" s="78"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13" customFormat="1" ht="17.5" customHeight="1" x14ac:dyDescent="0.35">
      <c r="B78" s="129"/>
      <c r="C78" s="141"/>
      <c r="D78" s="130"/>
      <c r="E78" s="79" t="s">
        <v>68</v>
      </c>
      <c r="F78" s="79"/>
      <c r="G78" s="80" t="str">
        <f>_xlfn.IFNA(R90,"")</f>
        <v/>
      </c>
      <c r="H78" s="80" t="str">
        <f>_xlfn.IFNA(R91,"")</f>
        <v/>
      </c>
      <c r="I78" s="80" t="str">
        <f>_xlfn.IFNA(R92,"")</f>
        <v/>
      </c>
      <c r="J78" s="80" t="str">
        <f>_xlfn.IFNA(R93,"")</f>
        <v/>
      </c>
      <c r="K78" s="80" t="str">
        <f>_xlfn.IFNA(R94,"")</f>
        <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13" customFormat="1" ht="17.5" customHeight="1" x14ac:dyDescent="0.35">
      <c r="B79" s="127" t="s">
        <v>200</v>
      </c>
      <c r="C79" s="139"/>
      <c r="D79" s="128"/>
      <c r="E79" s="81" t="s">
        <v>199</v>
      </c>
      <c r="F79" s="78" t="str">
        <f>_xlfn.IFNA(U89,"")</f>
        <v/>
      </c>
      <c r="G79" s="78" t="str">
        <f>_xlfn.IFNA(U90,"")</f>
        <v/>
      </c>
      <c r="H79" s="78" t="str">
        <f>_xlfn.IFNA(U91,"")</f>
        <v/>
      </c>
      <c r="I79" s="78" t="str">
        <f>_xlfn.IFNA(U92,"")</f>
        <v/>
      </c>
      <c r="J79" s="78" t="str">
        <f>_xlfn.IFNA(U93,"")</f>
        <v/>
      </c>
      <c r="K79" s="78"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13" customFormat="1" ht="17.5" customHeight="1" x14ac:dyDescent="0.35">
      <c r="B80" s="129"/>
      <c r="C80" s="141"/>
      <c r="D80" s="130"/>
      <c r="E80" s="79" t="s">
        <v>68</v>
      </c>
      <c r="F80" s="79"/>
      <c r="G80" s="80" t="str">
        <f>_xlfn.IFNA(T90,"")</f>
        <v/>
      </c>
      <c r="H80" s="80" t="str">
        <f>_xlfn.IFNA(T91,"")</f>
        <v/>
      </c>
      <c r="I80" s="80" t="str">
        <f>_xlfn.IFNA(T92,"")</f>
        <v/>
      </c>
      <c r="J80" s="80" t="str">
        <f>_xlfn.IFNA(T93,"")</f>
        <v/>
      </c>
      <c r="K80" s="80" t="str">
        <f>_xlfn.IFNA(T94,"")</f>
        <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5" customHeight="1" x14ac:dyDescent="0.35">
      <c r="B81" s="127" t="s">
        <v>201</v>
      </c>
      <c r="C81" s="139"/>
      <c r="D81" s="128"/>
      <c r="E81" s="81" t="s">
        <v>199</v>
      </c>
      <c r="F81" s="78" t="str">
        <f>_xlfn.IFNA(W89,"")</f>
        <v/>
      </c>
      <c r="G81" s="78" t="str">
        <f>_xlfn.IFNA(W90,"")</f>
        <v/>
      </c>
      <c r="H81" s="78" t="str">
        <f>_xlfn.IFNA(W91,"")</f>
        <v/>
      </c>
      <c r="I81" s="78" t="str">
        <f>_xlfn.IFNA(W92,"")</f>
        <v/>
      </c>
      <c r="J81" s="78" t="str">
        <f>_xlfn.IFNA(W93,"")</f>
        <v/>
      </c>
      <c r="K81" s="78" t="str">
        <f>_xlfn.IFNA(W94,"")</f>
        <v/>
      </c>
      <c r="AA81" s="1"/>
      <c r="AM81" s="13"/>
      <c r="AN81" s="13"/>
    </row>
    <row r="82" spans="2:43" ht="17.5" customHeight="1" x14ac:dyDescent="0.35">
      <c r="B82" s="129"/>
      <c r="C82" s="139"/>
      <c r="D82" s="138"/>
      <c r="E82" s="79" t="s">
        <v>68</v>
      </c>
      <c r="F82" s="79"/>
      <c r="G82" s="80" t="str">
        <f>_xlfn.IFNA(V90,"")</f>
        <v/>
      </c>
      <c r="H82" s="80" t="str">
        <f>_xlfn.IFNA(V91,"")</f>
        <v/>
      </c>
      <c r="I82" s="80" t="str">
        <f>_xlfn.IFNA(V92,"")</f>
        <v/>
      </c>
      <c r="J82" s="80" t="str">
        <f>_xlfn.IFNA(V93,"")</f>
        <v/>
      </c>
      <c r="K82" s="80" t="str">
        <f>_xlfn.IFNA(V94,"")</f>
        <v/>
      </c>
      <c r="AA82" s="1"/>
      <c r="AM82" s="13"/>
      <c r="AN82" s="13"/>
    </row>
    <row r="83" spans="2:43" ht="17.5" customHeight="1" x14ac:dyDescent="0.35">
      <c r="B83" s="124" t="s">
        <v>202</v>
      </c>
      <c r="C83" s="142"/>
      <c r="D83" s="145"/>
      <c r="E83" s="144" t="s">
        <v>199</v>
      </c>
      <c r="F83" s="78" t="str">
        <f>_xlfn.IFNA(Q89,"")</f>
        <v/>
      </c>
      <c r="G83" s="78" t="str">
        <f>_xlfn.IFNA(Q90,"")</f>
        <v/>
      </c>
      <c r="H83" s="78" t="str">
        <f>_xlfn.IFNA(Q91,"")</f>
        <v/>
      </c>
      <c r="I83" s="78" t="str">
        <f>_xlfn.IFNA(Q92,"")</f>
        <v/>
      </c>
      <c r="J83" s="78" t="str">
        <f>_xlfn.IFNA(Q93,"")</f>
        <v/>
      </c>
      <c r="K83" s="78" t="str">
        <f>_xlfn.IFNA(Q94,"")</f>
        <v/>
      </c>
      <c r="AA83" s="1"/>
      <c r="AM83" s="13"/>
      <c r="AN83" s="13"/>
    </row>
    <row r="84" spans="2:43" ht="17.5" customHeight="1" x14ac:dyDescent="0.35">
      <c r="B84" s="125"/>
      <c r="C84" s="143"/>
      <c r="D84" s="142"/>
      <c r="E84" s="146" t="s">
        <v>68</v>
      </c>
      <c r="F84" s="79"/>
      <c r="G84" s="82" t="str">
        <f>_xlfn.IFNA(P90,"")</f>
        <v/>
      </c>
      <c r="H84" s="82" t="str">
        <f>_xlfn.IFNA(P91,"")</f>
        <v/>
      </c>
      <c r="I84" s="82" t="str">
        <f>_xlfn.IFNA(P92,"")</f>
        <v/>
      </c>
      <c r="J84" s="82" t="str">
        <f>_xlfn.IFNA(P93,"")</f>
        <v/>
      </c>
      <c r="K84" s="82" t="str">
        <f>_xlfn.IFNA(P94,"")</f>
        <v/>
      </c>
      <c r="AA84" s="1"/>
      <c r="AM84" s="13"/>
      <c r="AN84" s="13"/>
      <c r="AO84" s="13"/>
      <c r="AP84" s="13"/>
      <c r="AQ84" s="13"/>
    </row>
    <row r="85" spans="2:43" x14ac:dyDescent="0.35">
      <c r="AA85" s="1"/>
      <c r="AM85" s="13"/>
      <c r="AN85" s="13"/>
      <c r="AO85" s="13"/>
      <c r="AP85" s="13"/>
      <c r="AQ85" s="13"/>
    </row>
    <row r="86" spans="2:43" x14ac:dyDescent="0.35">
      <c r="AA86" s="1"/>
      <c r="AM86" s="13"/>
      <c r="AN86" s="13"/>
      <c r="AO86" s="13"/>
      <c r="AP86" s="13"/>
      <c r="AQ86" s="13"/>
    </row>
    <row r="87" spans="2:43" x14ac:dyDescent="0.35">
      <c r="O87" s="83" t="s">
        <v>203</v>
      </c>
      <c r="P87" s="6"/>
      <c r="Q87" s="6"/>
      <c r="R87" s="6"/>
      <c r="S87" s="6"/>
      <c r="T87" s="6"/>
      <c r="U87" s="84"/>
      <c r="V87" s="6"/>
      <c r="W87" s="6"/>
      <c r="AA87" s="1"/>
    </row>
    <row r="88" spans="2:43" x14ac:dyDescent="0.35">
      <c r="O88" s="85" t="s">
        <v>71</v>
      </c>
      <c r="P88" s="85" t="s">
        <v>204</v>
      </c>
      <c r="Q88" s="86" t="s">
        <v>205</v>
      </c>
      <c r="R88" s="86" t="s">
        <v>206</v>
      </c>
      <c r="S88" s="86" t="s">
        <v>207</v>
      </c>
      <c r="T88" s="86" t="s">
        <v>208</v>
      </c>
      <c r="U88" s="87" t="s">
        <v>209</v>
      </c>
      <c r="V88" s="86" t="s">
        <v>210</v>
      </c>
      <c r="W88" s="86" t="s">
        <v>211</v>
      </c>
    </row>
    <row r="89" spans="2:43" x14ac:dyDescent="0.35">
      <c r="O89" s="85" t="s">
        <v>74</v>
      </c>
      <c r="P89" s="88"/>
      <c r="Q89" s="89" t="e">
        <f>IF(BJ34="",NA(),BJ34)</f>
        <v>#N/A</v>
      </c>
      <c r="R89" s="90"/>
      <c r="S89" s="89" t="e">
        <f>IF(BJ35="",NA(),BJ35)</f>
        <v>#N/A</v>
      </c>
      <c r="T89" s="90"/>
      <c r="U89" s="89" t="e">
        <f>IF(BJ36="",NA(),BJ36)</f>
        <v>#N/A</v>
      </c>
      <c r="V89" s="90"/>
      <c r="W89" s="89" t="e">
        <f>IF(BJ37="",NA(),BJ37)</f>
        <v>#N/A</v>
      </c>
    </row>
    <row r="90" spans="2:43" x14ac:dyDescent="0.35">
      <c r="O90" s="85" t="s">
        <v>75</v>
      </c>
      <c r="P90" s="91" t="e">
        <f>IF(BV34="",NA(),BV34)</f>
        <v>#N/A</v>
      </c>
      <c r="Q90" s="89" t="e">
        <f>IF(BK34="",NA(),BK34)</f>
        <v>#N/A</v>
      </c>
      <c r="R90" s="91" t="e">
        <f>IF(BV35="",NA(),BV35)</f>
        <v>#N/A</v>
      </c>
      <c r="S90" s="89" t="e">
        <f>IF(BK35="",NA(),BK35)</f>
        <v>#N/A</v>
      </c>
      <c r="T90" s="91" t="e">
        <f>IF(BV36="",NA(),BV36)</f>
        <v>#N/A</v>
      </c>
      <c r="U90" s="89" t="e">
        <f>IF(BK36="",NA(),BK36)</f>
        <v>#N/A</v>
      </c>
      <c r="V90" s="91" t="e">
        <f>IF(BV37="",NA(),BV37)</f>
        <v>#N/A</v>
      </c>
      <c r="W90" s="89" t="e">
        <f>IF(BK37="",NA(),BK37)</f>
        <v>#N/A</v>
      </c>
    </row>
    <row r="91" spans="2:43" x14ac:dyDescent="0.35">
      <c r="O91" s="85" t="s">
        <v>76</v>
      </c>
      <c r="P91" s="91" t="e">
        <f>IF(BW34="",NA(),BW34)</f>
        <v>#N/A</v>
      </c>
      <c r="Q91" s="89" t="e">
        <f>IF(BL34="",NA(),BL34)</f>
        <v>#N/A</v>
      </c>
      <c r="R91" s="91" t="e">
        <f>IF(BW35="",NA(),BW35)</f>
        <v>#N/A</v>
      </c>
      <c r="S91" s="89" t="e">
        <f>IF(BL35="",NA(),BL35)</f>
        <v>#N/A</v>
      </c>
      <c r="T91" s="91" t="e">
        <f>IF(BW36="",NA(),BW36)</f>
        <v>#N/A</v>
      </c>
      <c r="U91" s="89" t="e">
        <f>IF(BL36="",NA(),BL36)</f>
        <v>#N/A</v>
      </c>
      <c r="V91" s="91" t="e">
        <f>IF(BW37="",NA(),BW37)</f>
        <v>#N/A</v>
      </c>
      <c r="W91" s="89" t="e">
        <f>IF(BL37="",NA(),BL37)</f>
        <v>#N/A</v>
      </c>
    </row>
    <row r="92" spans="2:43" x14ac:dyDescent="0.35">
      <c r="O92" s="85" t="s">
        <v>77</v>
      </c>
      <c r="P92" s="91" t="e">
        <f>IF(BX34="",NA(),BX34)</f>
        <v>#N/A</v>
      </c>
      <c r="Q92" s="89" t="e">
        <f>IF(BM34="",NA(),BM34)</f>
        <v>#N/A</v>
      </c>
      <c r="R92" s="92" t="e">
        <f>IF(BX35="",NA(),BX35)</f>
        <v>#N/A</v>
      </c>
      <c r="S92" s="89" t="e">
        <f>IF(BM35="",NA(),BM35)</f>
        <v>#N/A</v>
      </c>
      <c r="T92" s="92" t="e">
        <f>IF(BX36="",NA(),BX36)</f>
        <v>#N/A</v>
      </c>
      <c r="U92" s="89" t="e">
        <f>IF(BM36="",NA(),BM36)</f>
        <v>#N/A</v>
      </c>
      <c r="V92" s="92" t="e">
        <f>IF(BX37="",NA(),BX37)</f>
        <v>#N/A</v>
      </c>
      <c r="W92" s="89" t="e">
        <f>IF(BM37="",NA(),BM37)</f>
        <v>#N/A</v>
      </c>
    </row>
    <row r="93" spans="2:43" x14ac:dyDescent="0.35">
      <c r="O93" s="85" t="s">
        <v>78</v>
      </c>
      <c r="P93" s="91" t="e">
        <f>IF(BY34="",NA(),BY34)</f>
        <v>#N/A</v>
      </c>
      <c r="Q93" s="89" t="e">
        <f>IF(BN34="",NA(),BN34)</f>
        <v>#N/A</v>
      </c>
      <c r="R93" s="92" t="e">
        <f>IF(BY35="",NA(),BY35)</f>
        <v>#N/A</v>
      </c>
      <c r="S93" s="89" t="e">
        <f>IF(BN35="",NA(),BN35)</f>
        <v>#N/A</v>
      </c>
      <c r="T93" s="92" t="e">
        <f>IF(BY36="",NA(),BY36)</f>
        <v>#N/A</v>
      </c>
      <c r="U93" s="89" t="e">
        <f>IF(BN36="",NA(),BN36)</f>
        <v>#N/A</v>
      </c>
      <c r="V93" s="92" t="e">
        <f>IF(BY37="",NA(),BY37)</f>
        <v>#N/A</v>
      </c>
      <c r="W93" s="89" t="e">
        <f>IF(BN37="",NA(),BN37)</f>
        <v>#N/A</v>
      </c>
    </row>
    <row r="94" spans="2:43" x14ac:dyDescent="0.35">
      <c r="O94" s="85" t="s">
        <v>79</v>
      </c>
      <c r="P94" s="91" t="e">
        <f>IF(BZ34="",NA(),BZ34)</f>
        <v>#N/A</v>
      </c>
      <c r="Q94" s="89" t="e">
        <f>IF(BO34="",NA(),BO34)</f>
        <v>#N/A</v>
      </c>
      <c r="R94" s="92" t="e">
        <f>IF(BZ35="",NA(),BZ35)</f>
        <v>#N/A</v>
      </c>
      <c r="S94" s="89" t="e">
        <f>IF(BO35="",NA(),BO35)</f>
        <v>#N/A</v>
      </c>
      <c r="T94" s="92" t="e">
        <f>IF(BZ36="",NA(),BZ36)</f>
        <v>#N/A</v>
      </c>
      <c r="U94" s="89" t="e">
        <f>IF(BO36="",NA(),BO36)</f>
        <v>#N/A</v>
      </c>
      <c r="V94" s="92" t="e">
        <f>IF(BZ37="",NA(),BZ37)</f>
        <v>#N/A</v>
      </c>
      <c r="W94" s="89" t="e">
        <f>IF(BO37="",NA(),BO37)</f>
        <v>#N/A</v>
      </c>
    </row>
    <row r="95" spans="2:43" x14ac:dyDescent="0.35">
      <c r="O95" s="85" t="s">
        <v>80</v>
      </c>
      <c r="P95" s="91" t="e">
        <f>IF(CA34="",NA(),CA34)</f>
        <v>#N/A</v>
      </c>
      <c r="Q95" s="89" t="e">
        <f>IF(BP34="",NA(),BP34)</f>
        <v>#N/A</v>
      </c>
      <c r="R95" s="92" t="e">
        <f>IF(CA35="",NA(),CA35)</f>
        <v>#N/A</v>
      </c>
      <c r="S95" s="89" t="e">
        <f>IF(BP35="",NA(),BP35)</f>
        <v>#N/A</v>
      </c>
      <c r="T95" s="92" t="e">
        <f>IF(CA36="",NA(),CA36)</f>
        <v>#N/A</v>
      </c>
      <c r="U95" s="89" t="e">
        <f>IF(BP36="",NA(),BP36)</f>
        <v>#N/A</v>
      </c>
      <c r="V95" s="92" t="e">
        <f>IF(CA37="",NA(),CA37)</f>
        <v>#N/A</v>
      </c>
      <c r="W95" s="89" t="e">
        <f>IF(BP37="",NA(),BP37)</f>
        <v>#N/A</v>
      </c>
    </row>
    <row r="96" spans="2:43" x14ac:dyDescent="0.35">
      <c r="O96" s="85" t="s">
        <v>81</v>
      </c>
      <c r="P96" s="91" t="e">
        <f>IF(CB34="",NA(),CB34)</f>
        <v>#N/A</v>
      </c>
      <c r="Q96" s="89" t="e">
        <f>IF(BQ34="",NA(),BQ34)</f>
        <v>#N/A</v>
      </c>
      <c r="R96" s="92" t="e">
        <f>IF(CB35="",NA(),CB35)</f>
        <v>#N/A</v>
      </c>
      <c r="S96" s="89" t="e">
        <f>IF(BQ35="",NA(),BQ35)</f>
        <v>#N/A</v>
      </c>
      <c r="T96" s="92" t="e">
        <f>IF(CB36="",NA(),CB36)</f>
        <v>#N/A</v>
      </c>
      <c r="U96" s="89" t="e">
        <f>IF(BQ36="",NA(),BQ36)</f>
        <v>#N/A</v>
      </c>
      <c r="V96" s="92" t="e">
        <f>IF(CB37="",NA(),CB37)</f>
        <v>#N/A</v>
      </c>
      <c r="W96" s="89" t="e">
        <f>IF(BQ37="",NA(),BQ37)</f>
        <v>#N/A</v>
      </c>
    </row>
    <row r="97" spans="2:91" s="13" customFormat="1" x14ac:dyDescent="0.35">
      <c r="B97" s="1"/>
      <c r="C97" s="1"/>
      <c r="D97" s="1"/>
      <c r="E97" s="1"/>
      <c r="F97" s="1"/>
      <c r="G97" s="1"/>
      <c r="O97" s="85" t="s">
        <v>82</v>
      </c>
      <c r="P97" s="91" t="e">
        <f>IF(CC34="",NA(),CC34)</f>
        <v>#N/A</v>
      </c>
      <c r="Q97" s="89" t="e">
        <f>IF(BR34="",NA(),BR34)</f>
        <v>#N/A</v>
      </c>
      <c r="R97" s="92" t="e">
        <f>IF(CC35="",NA(),CC35)</f>
        <v>#N/A</v>
      </c>
      <c r="S97" s="89" t="e">
        <f>IF(BR35="",NA(),BR35)</f>
        <v>#N/A</v>
      </c>
      <c r="T97" s="92" t="e">
        <f>IF(CC36="",NA(),CC36)</f>
        <v>#N/A</v>
      </c>
      <c r="U97" s="89" t="e">
        <f>IF(BR36="",NA(),BR36)</f>
        <v>#N/A</v>
      </c>
      <c r="V97" s="92" t="e">
        <f>IF(CC37="",NA(),CC37)</f>
        <v>#N/A</v>
      </c>
      <c r="W97" s="89"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13" customFormat="1" x14ac:dyDescent="0.35">
      <c r="B98" s="1"/>
      <c r="C98" s="1"/>
      <c r="D98" s="1"/>
      <c r="E98" s="1"/>
      <c r="F98" s="1"/>
      <c r="G98" s="1"/>
      <c r="O98" s="85" t="s">
        <v>83</v>
      </c>
      <c r="P98" s="91" t="e">
        <f>IF(CD34="",NA(),CD34)</f>
        <v>#N/A</v>
      </c>
      <c r="Q98" s="89" t="e">
        <f>IF(BS34="",NA(),BS34)</f>
        <v>#N/A</v>
      </c>
      <c r="R98" s="92" t="e">
        <f>IF(CD35="",NA(),CD35)</f>
        <v>#N/A</v>
      </c>
      <c r="S98" s="89" t="e">
        <f>IF(BS35="",NA(),BS35)</f>
        <v>#N/A</v>
      </c>
      <c r="T98" s="92" t="e">
        <f>IF(CD36="",NA(),CD36)</f>
        <v>#N/A</v>
      </c>
      <c r="U98" s="89" t="e">
        <f>IF(BS36="",NA(),BS36)</f>
        <v>#N/A</v>
      </c>
      <c r="V98" s="92" t="e">
        <f>IF(CD37="",NA(),CD37)</f>
        <v>#N/A</v>
      </c>
      <c r="W98" s="89"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13" customFormat="1" x14ac:dyDescent="0.35">
      <c r="B99" s="1"/>
      <c r="C99" s="1"/>
      <c r="D99" s="1"/>
      <c r="E99" s="1"/>
      <c r="F99" s="1"/>
      <c r="G99" s="1"/>
      <c r="O99" s="85" t="s">
        <v>84</v>
      </c>
      <c r="P99" s="91" t="e">
        <f>IF(CE34="",NA(),BWK34)</f>
        <v>#N/A</v>
      </c>
      <c r="Q99" s="89" t="e">
        <f>IF(BT34="",NA(),BT34)</f>
        <v>#N/A</v>
      </c>
      <c r="R99" s="92" t="e">
        <f>IF(CE35="",NA(),CE35)</f>
        <v>#N/A</v>
      </c>
      <c r="S99" s="89" t="e">
        <f>IF(BT35="",NA(),BT35)</f>
        <v>#N/A</v>
      </c>
      <c r="T99" s="92" t="e">
        <f>IF(CE36="",NA(),CE36)</f>
        <v>#N/A</v>
      </c>
      <c r="U99" s="89" t="e">
        <f>IF(BT36="",NA(),BT36)</f>
        <v>#N/A</v>
      </c>
      <c r="V99" s="92" t="e">
        <f>IF(CE37="",NA(),CE37)</f>
        <v>#N/A</v>
      </c>
      <c r="W99" s="89"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13" customFormat="1" ht="15" customHeight="1" x14ac:dyDescent="0.35">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13" customFormat="1" ht="15" customHeight="1" x14ac:dyDescent="0.35">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13" customFormat="1" ht="15" customHeight="1" x14ac:dyDescent="0.35">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13" customFormat="1" ht="15" customHeight="1" x14ac:dyDescent="0.35">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13" customFormat="1" ht="15" customHeight="1" x14ac:dyDescent="0.35">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13" customFormat="1" ht="15" customHeight="1" x14ac:dyDescent="0.35">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13" customFormat="1" ht="15.65" customHeight="1" x14ac:dyDescent="0.35">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13" customFormat="1" ht="15.65" customHeight="1" x14ac:dyDescent="0.35">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13" customFormat="1" x14ac:dyDescent="0.35">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13" customFormat="1" ht="19" thickBot="1" x14ac:dyDescent="0.5">
      <c r="B112" s="68" t="s">
        <v>212</v>
      </c>
      <c r="C112" s="68"/>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13" customFormat="1" ht="62.65" customHeight="1" thickBot="1" x14ac:dyDescent="0.4">
      <c r="B113" s="93" t="s">
        <v>31</v>
      </c>
      <c r="C113" s="297" t="s">
        <v>32</v>
      </c>
      <c r="D113" s="298"/>
      <c r="E113" s="299" t="s">
        <v>33</v>
      </c>
      <c r="F113" s="300"/>
      <c r="G113" s="301"/>
      <c r="H113" s="93" t="s">
        <v>213</v>
      </c>
      <c r="I113" s="93" t="s">
        <v>214</v>
      </c>
      <c r="J113" s="93" t="s">
        <v>70</v>
      </c>
      <c r="K113" s="93" t="s">
        <v>215</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13" customFormat="1" ht="16.5" thickBot="1" x14ac:dyDescent="0.4">
      <c r="B114" s="329">
        <v>1</v>
      </c>
      <c r="C114" s="332" t="s">
        <v>95</v>
      </c>
      <c r="D114" s="333"/>
      <c r="E114" s="131" t="s">
        <v>96</v>
      </c>
      <c r="F114" s="132"/>
      <c r="G114" s="133"/>
      <c r="H114" s="96" t="str">
        <f t="shared" ref="H114:H141" si="23">AZ3</f>
        <v>---</v>
      </c>
      <c r="I114" s="96" t="str">
        <f t="shared" ref="I114:I141" si="24">AX3</f>
        <v>---</v>
      </c>
      <c r="J114" s="96" t="str">
        <f t="shared" ref="J114:J141" si="25">BB3</f>
        <v>---</v>
      </c>
      <c r="K114" s="96" t="str">
        <f t="shared" ref="K114:K141" si="26">RIGHT(BC3,6)</f>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13" customFormat="1" ht="15.65" customHeight="1" thickBot="1" x14ac:dyDescent="0.4">
      <c r="B115" s="330"/>
      <c r="C115" s="336"/>
      <c r="D115" s="337"/>
      <c r="E115" s="131" t="s">
        <v>216</v>
      </c>
      <c r="F115" s="94"/>
      <c r="G115" s="95"/>
      <c r="H115" s="96" t="str">
        <f t="shared" si="23"/>
        <v>---</v>
      </c>
      <c r="I115" s="96" t="str">
        <f t="shared" si="24"/>
        <v>---</v>
      </c>
      <c r="J115" s="96" t="str">
        <f t="shared" si="25"/>
        <v>---</v>
      </c>
      <c r="K115" s="96" t="str">
        <f t="shared" si="26"/>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13" customFormat="1" ht="15.65" customHeight="1" thickBot="1" x14ac:dyDescent="0.4">
      <c r="B116" s="330"/>
      <c r="C116" s="332" t="s">
        <v>102</v>
      </c>
      <c r="D116" s="333"/>
      <c r="E116" s="131" t="s">
        <v>103</v>
      </c>
      <c r="F116" s="94"/>
      <c r="G116" s="95"/>
      <c r="H116" s="96" t="str">
        <f t="shared" si="23"/>
        <v>---</v>
      </c>
      <c r="I116" s="96" t="str">
        <f t="shared" si="24"/>
        <v>---</v>
      </c>
      <c r="J116" s="96" t="str">
        <f t="shared" si="25"/>
        <v>---</v>
      </c>
      <c r="K116" s="96" t="str">
        <f t="shared" si="26"/>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13" customFormat="1" ht="15.65" customHeight="1" thickBot="1" x14ac:dyDescent="0.4">
      <c r="B117" s="330"/>
      <c r="C117" s="334"/>
      <c r="D117" s="335"/>
      <c r="E117" s="131" t="s">
        <v>106</v>
      </c>
      <c r="F117" s="94"/>
      <c r="G117" s="95"/>
      <c r="H117" s="96" t="str">
        <f t="shared" si="23"/>
        <v>---</v>
      </c>
      <c r="I117" s="96" t="str">
        <f t="shared" si="24"/>
        <v>---</v>
      </c>
      <c r="J117" s="96" t="str">
        <f t="shared" si="25"/>
        <v>---</v>
      </c>
      <c r="K117" s="96" t="str">
        <f t="shared" si="26"/>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13" customFormat="1" ht="15.65" customHeight="1" thickBot="1" x14ac:dyDescent="0.4">
      <c r="B118" s="330"/>
      <c r="C118" s="334"/>
      <c r="D118" s="335"/>
      <c r="E118" s="131" t="s">
        <v>109</v>
      </c>
      <c r="F118" s="94"/>
      <c r="G118" s="95"/>
      <c r="H118" s="96" t="str">
        <f t="shared" si="23"/>
        <v>---</v>
      </c>
      <c r="I118" s="96" t="str">
        <f t="shared" si="24"/>
        <v>---</v>
      </c>
      <c r="J118" s="96" t="str">
        <f t="shared" si="25"/>
        <v>---</v>
      </c>
      <c r="K118" s="96" t="str">
        <f t="shared" si="26"/>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13" customFormat="1" ht="15.65" customHeight="1" thickBot="1" x14ac:dyDescent="0.4">
      <c r="B119" s="331"/>
      <c r="C119" s="336"/>
      <c r="D119" s="337"/>
      <c r="E119" s="131" t="s">
        <v>111</v>
      </c>
      <c r="F119" s="94"/>
      <c r="G119" s="95"/>
      <c r="H119" s="96" t="str">
        <f t="shared" si="23"/>
        <v>---</v>
      </c>
      <c r="I119" s="96" t="str">
        <f t="shared" si="24"/>
        <v>---</v>
      </c>
      <c r="J119" s="96" t="str">
        <f t="shared" si="25"/>
        <v>---</v>
      </c>
      <c r="K119" s="96" t="str">
        <f t="shared" si="26"/>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13" customFormat="1" ht="15.65" customHeight="1" thickBot="1" x14ac:dyDescent="0.4">
      <c r="B120" s="329">
        <v>2</v>
      </c>
      <c r="C120" s="332" t="s">
        <v>113</v>
      </c>
      <c r="D120" s="333"/>
      <c r="E120" s="131" t="s">
        <v>114</v>
      </c>
      <c r="F120" s="94"/>
      <c r="G120" s="95"/>
      <c r="H120" s="96" t="str">
        <f t="shared" si="23"/>
        <v>---</v>
      </c>
      <c r="I120" s="96" t="str">
        <f t="shared" si="24"/>
        <v>---</v>
      </c>
      <c r="J120" s="96" t="str">
        <f t="shared" si="25"/>
        <v>---</v>
      </c>
      <c r="K120" s="96" t="str">
        <f t="shared" si="26"/>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13" customFormat="1" ht="15.65" customHeight="1" thickBot="1" x14ac:dyDescent="0.4">
      <c r="B121" s="330"/>
      <c r="C121" s="334"/>
      <c r="D121" s="335"/>
      <c r="E121" s="131" t="s">
        <v>116</v>
      </c>
      <c r="F121" s="94"/>
      <c r="G121" s="95"/>
      <c r="H121" s="96" t="str">
        <f t="shared" si="23"/>
        <v>---</v>
      </c>
      <c r="I121" s="96" t="str">
        <f t="shared" si="24"/>
        <v>---</v>
      </c>
      <c r="J121" s="96" t="str">
        <f t="shared" si="25"/>
        <v>---</v>
      </c>
      <c r="K121" s="96" t="str">
        <f t="shared" si="26"/>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13" customFormat="1" ht="15.65" customHeight="1" thickBot="1" x14ac:dyDescent="0.4">
      <c r="B122" s="330"/>
      <c r="C122" s="336"/>
      <c r="D122" s="337"/>
      <c r="E122" s="131" t="s">
        <v>118</v>
      </c>
      <c r="F122" s="94"/>
      <c r="G122" s="95"/>
      <c r="H122" s="96" t="str">
        <f t="shared" si="23"/>
        <v>---</v>
      </c>
      <c r="I122" s="96" t="str">
        <f t="shared" si="24"/>
        <v>---</v>
      </c>
      <c r="J122" s="96" t="str">
        <f t="shared" si="25"/>
        <v>---</v>
      </c>
      <c r="K122" s="96" t="str">
        <f t="shared" si="26"/>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13" customFormat="1" ht="15.65" customHeight="1" thickBot="1" x14ac:dyDescent="0.4">
      <c r="B123" s="330"/>
      <c r="C123" s="332" t="s">
        <v>120</v>
      </c>
      <c r="D123" s="333"/>
      <c r="E123" s="131" t="s">
        <v>121</v>
      </c>
      <c r="F123" s="94"/>
      <c r="G123" s="95"/>
      <c r="H123" s="96" t="str">
        <f t="shared" si="23"/>
        <v>---</v>
      </c>
      <c r="I123" s="96" t="str">
        <f t="shared" si="24"/>
        <v>---</v>
      </c>
      <c r="J123" s="96" t="str">
        <f t="shared" si="25"/>
        <v>---</v>
      </c>
      <c r="K123" s="96" t="str">
        <f t="shared" si="26"/>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13" customFormat="1" ht="15.65" customHeight="1" thickBot="1" x14ac:dyDescent="0.4">
      <c r="B124" s="330"/>
      <c r="C124" s="334"/>
      <c r="D124" s="335"/>
      <c r="E124" s="131" t="s">
        <v>123</v>
      </c>
      <c r="F124" s="94"/>
      <c r="G124" s="95"/>
      <c r="H124" s="96" t="str">
        <f t="shared" si="23"/>
        <v>---</v>
      </c>
      <c r="I124" s="96" t="str">
        <f t="shared" si="24"/>
        <v>---</v>
      </c>
      <c r="J124" s="96" t="str">
        <f t="shared" si="25"/>
        <v>---</v>
      </c>
      <c r="K124" s="96" t="str">
        <f t="shared" si="26"/>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13" customFormat="1" ht="15.65" customHeight="1" thickBot="1" x14ac:dyDescent="0.4">
      <c r="B125" s="330"/>
      <c r="C125" s="336"/>
      <c r="D125" s="337"/>
      <c r="E125" s="131" t="s">
        <v>125</v>
      </c>
      <c r="F125" s="94"/>
      <c r="G125" s="95"/>
      <c r="H125" s="96" t="str">
        <f t="shared" si="23"/>
        <v>---</v>
      </c>
      <c r="I125" s="96" t="str">
        <f t="shared" si="24"/>
        <v>---</v>
      </c>
      <c r="J125" s="96" t="str">
        <f t="shared" si="25"/>
        <v>---</v>
      </c>
      <c r="K125" s="96" t="str">
        <f t="shared" si="26"/>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13" customFormat="1" ht="15.65" customHeight="1" thickBot="1" x14ac:dyDescent="0.4">
      <c r="B126" s="330"/>
      <c r="C126" s="332" t="s">
        <v>127</v>
      </c>
      <c r="D126" s="333"/>
      <c r="E126" s="131" t="s">
        <v>128</v>
      </c>
      <c r="F126" s="94"/>
      <c r="G126" s="95"/>
      <c r="H126" s="96" t="str">
        <f t="shared" si="23"/>
        <v>---</v>
      </c>
      <c r="I126" s="96" t="str">
        <f t="shared" si="24"/>
        <v>---</v>
      </c>
      <c r="J126" s="96" t="str">
        <f t="shared" si="25"/>
        <v>---</v>
      </c>
      <c r="K126" s="96" t="str">
        <f t="shared" si="26"/>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13" customFormat="1" ht="16.5" thickBot="1" x14ac:dyDescent="0.4">
      <c r="B127" s="330"/>
      <c r="C127" s="334"/>
      <c r="D127" s="335"/>
      <c r="E127" s="131" t="s">
        <v>130</v>
      </c>
      <c r="F127" s="94"/>
      <c r="G127" s="95"/>
      <c r="H127" s="96" t="str">
        <f t="shared" si="23"/>
        <v>---</v>
      </c>
      <c r="I127" s="96" t="str">
        <f t="shared" si="24"/>
        <v>---</v>
      </c>
      <c r="J127" s="96" t="str">
        <f t="shared" si="25"/>
        <v>---</v>
      </c>
      <c r="K127" s="96" t="str">
        <f t="shared" si="26"/>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13" customFormat="1" ht="15.65" customHeight="1" thickBot="1" x14ac:dyDescent="0.4">
      <c r="B128" s="330"/>
      <c r="C128" s="336"/>
      <c r="D128" s="337"/>
      <c r="E128" s="131" t="s">
        <v>132</v>
      </c>
      <c r="F128" s="94"/>
      <c r="G128" s="95"/>
      <c r="H128" s="96" t="str">
        <f t="shared" si="23"/>
        <v>---</v>
      </c>
      <c r="I128" s="96" t="str">
        <f t="shared" si="24"/>
        <v>---</v>
      </c>
      <c r="J128" s="96" t="str">
        <f t="shared" si="25"/>
        <v>---</v>
      </c>
      <c r="K128" s="96" t="str">
        <f t="shared" si="26"/>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13" customFormat="1" ht="15.65" customHeight="1" thickBot="1" x14ac:dyDescent="0.4">
      <c r="B129" s="330"/>
      <c r="C129" s="332" t="s">
        <v>134</v>
      </c>
      <c r="D129" s="333"/>
      <c r="E129" s="131" t="s">
        <v>135</v>
      </c>
      <c r="F129" s="94"/>
      <c r="G129" s="95"/>
      <c r="H129" s="96" t="str">
        <f t="shared" si="23"/>
        <v>---</v>
      </c>
      <c r="I129" s="96" t="str">
        <f t="shared" si="24"/>
        <v>---</v>
      </c>
      <c r="J129" s="96" t="str">
        <f t="shared" si="25"/>
        <v>---</v>
      </c>
      <c r="K129" s="96" t="str">
        <f t="shared" si="26"/>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13" customFormat="1" ht="15.65" customHeight="1" thickBot="1" x14ac:dyDescent="0.4">
      <c r="B130" s="330"/>
      <c r="C130" s="334"/>
      <c r="D130" s="335"/>
      <c r="E130" s="131" t="s">
        <v>137</v>
      </c>
      <c r="F130" s="94"/>
      <c r="G130" s="95"/>
      <c r="H130" s="96" t="str">
        <f t="shared" si="23"/>
        <v>---</v>
      </c>
      <c r="I130" s="96" t="str">
        <f t="shared" si="24"/>
        <v>---</v>
      </c>
      <c r="J130" s="96" t="str">
        <f t="shared" si="25"/>
        <v>---</v>
      </c>
      <c r="K130" s="96" t="str">
        <f t="shared" si="26"/>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13" customFormat="1" ht="15.65" customHeight="1" thickBot="1" x14ac:dyDescent="0.4">
      <c r="B131" s="330"/>
      <c r="C131" s="336"/>
      <c r="D131" s="337"/>
      <c r="E131" s="131" t="s">
        <v>139</v>
      </c>
      <c r="F131" s="94"/>
      <c r="G131" s="95"/>
      <c r="H131" s="96" t="str">
        <f t="shared" si="23"/>
        <v>---</v>
      </c>
      <c r="I131" s="96" t="str">
        <f t="shared" si="24"/>
        <v>---</v>
      </c>
      <c r="J131" s="96" t="str">
        <f t="shared" si="25"/>
        <v>---</v>
      </c>
      <c r="K131" s="96" t="str">
        <f t="shared" si="26"/>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13" customFormat="1" ht="15.65" customHeight="1" thickBot="1" x14ac:dyDescent="0.4">
      <c r="B132" s="330"/>
      <c r="C132" s="332" t="s">
        <v>141</v>
      </c>
      <c r="D132" s="333"/>
      <c r="E132" s="131" t="s">
        <v>142</v>
      </c>
      <c r="F132" s="94"/>
      <c r="G132" s="95"/>
      <c r="H132" s="96" t="str">
        <f t="shared" si="23"/>
        <v>---</v>
      </c>
      <c r="I132" s="96" t="str">
        <f t="shared" si="24"/>
        <v>---</v>
      </c>
      <c r="J132" s="96" t="str">
        <f t="shared" si="25"/>
        <v>---</v>
      </c>
      <c r="K132" s="96" t="str">
        <f t="shared" si="26"/>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13" customFormat="1" ht="15.65" customHeight="1" thickBot="1" x14ac:dyDescent="0.4">
      <c r="B133" s="330"/>
      <c r="C133" s="334"/>
      <c r="D133" s="335"/>
      <c r="E133" s="131" t="s">
        <v>144</v>
      </c>
      <c r="F133" s="94"/>
      <c r="G133" s="95"/>
      <c r="H133" s="96" t="str">
        <f t="shared" si="23"/>
        <v>---</v>
      </c>
      <c r="I133" s="96" t="str">
        <f t="shared" si="24"/>
        <v>---</v>
      </c>
      <c r="J133" s="96" t="str">
        <f t="shared" si="25"/>
        <v>---</v>
      </c>
      <c r="K133" s="96" t="str">
        <f t="shared" si="26"/>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13" customFormat="1" ht="15.65" customHeight="1" thickBot="1" x14ac:dyDescent="0.4">
      <c r="B134" s="331"/>
      <c r="C134" s="336"/>
      <c r="D134" s="337"/>
      <c r="E134" s="131" t="s">
        <v>146</v>
      </c>
      <c r="F134" s="94"/>
      <c r="G134" s="95"/>
      <c r="H134" s="96" t="str">
        <f t="shared" si="23"/>
        <v>---</v>
      </c>
      <c r="I134" s="96" t="str">
        <f t="shared" si="24"/>
        <v>---</v>
      </c>
      <c r="J134" s="96" t="str">
        <f t="shared" si="25"/>
        <v>---</v>
      </c>
      <c r="K134" s="96" t="str">
        <f t="shared" si="26"/>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13" customFormat="1" ht="15.65" customHeight="1" thickBot="1" x14ac:dyDescent="0.4">
      <c r="B135" s="329">
        <v>3</v>
      </c>
      <c r="C135" s="332" t="s">
        <v>148</v>
      </c>
      <c r="D135" s="333"/>
      <c r="E135" s="131" t="s">
        <v>149</v>
      </c>
      <c r="F135" s="94"/>
      <c r="G135" s="95"/>
      <c r="H135" s="96" t="str">
        <f t="shared" si="23"/>
        <v>---</v>
      </c>
      <c r="I135" s="96" t="str">
        <f t="shared" si="24"/>
        <v>---</v>
      </c>
      <c r="J135" s="96" t="str">
        <f t="shared" si="25"/>
        <v>---</v>
      </c>
      <c r="K135" s="96" t="str">
        <f t="shared" si="26"/>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13" customFormat="1" ht="15.65" customHeight="1" thickBot="1" x14ac:dyDescent="0.4">
      <c r="B136" s="330"/>
      <c r="C136" s="334"/>
      <c r="D136" s="335"/>
      <c r="E136" s="131" t="s">
        <v>151</v>
      </c>
      <c r="F136" s="94"/>
      <c r="G136" s="95"/>
      <c r="H136" s="96" t="str">
        <f t="shared" si="23"/>
        <v>---</v>
      </c>
      <c r="I136" s="96" t="str">
        <f t="shared" si="24"/>
        <v>---</v>
      </c>
      <c r="J136" s="96" t="str">
        <f t="shared" si="25"/>
        <v>---</v>
      </c>
      <c r="K136" s="96" t="str">
        <f t="shared" si="26"/>
        <v>---</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13" customFormat="1" ht="15.65" customHeight="1" thickBot="1" x14ac:dyDescent="0.4">
      <c r="B137" s="330"/>
      <c r="C137" s="336"/>
      <c r="D137" s="337"/>
      <c r="E137" s="131" t="s">
        <v>153</v>
      </c>
      <c r="F137" s="94"/>
      <c r="G137" s="95"/>
      <c r="H137" s="96" t="str">
        <f t="shared" si="23"/>
        <v>---</v>
      </c>
      <c r="I137" s="96" t="str">
        <f t="shared" si="24"/>
        <v>---</v>
      </c>
      <c r="J137" s="96" t="str">
        <f t="shared" si="25"/>
        <v>---</v>
      </c>
      <c r="K137" s="96" t="str">
        <f t="shared" si="26"/>
        <v>---</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13" customFormat="1" ht="15.65" customHeight="1" thickBot="1" x14ac:dyDescent="0.4">
      <c r="B138" s="330"/>
      <c r="C138" s="338" t="s">
        <v>155</v>
      </c>
      <c r="D138" s="339"/>
      <c r="E138" s="131" t="s">
        <v>156</v>
      </c>
      <c r="F138" s="94"/>
      <c r="G138" s="95"/>
      <c r="H138" s="96" t="str">
        <f t="shared" si="23"/>
        <v>---</v>
      </c>
      <c r="I138" s="96" t="str">
        <f t="shared" si="24"/>
        <v>---</v>
      </c>
      <c r="J138" s="96" t="str">
        <f t="shared" si="25"/>
        <v>---</v>
      </c>
      <c r="K138" s="96" t="str">
        <f t="shared" si="26"/>
        <v>---</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13" customFormat="1" ht="15.65" customHeight="1" thickBot="1" x14ac:dyDescent="0.4">
      <c r="B139" s="330"/>
      <c r="C139" s="340"/>
      <c r="D139" s="341"/>
      <c r="E139" s="131" t="s">
        <v>158</v>
      </c>
      <c r="F139" s="94"/>
      <c r="G139" s="95"/>
      <c r="H139" s="96" t="str">
        <f t="shared" si="23"/>
        <v>---</v>
      </c>
      <c r="I139" s="96" t="str">
        <f t="shared" si="24"/>
        <v>---</v>
      </c>
      <c r="J139" s="96" t="str">
        <f t="shared" si="25"/>
        <v>---</v>
      </c>
      <c r="K139" s="96" t="str">
        <f t="shared" si="26"/>
        <v>---</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13" customFormat="1" ht="15.65" customHeight="1" thickBot="1" x14ac:dyDescent="0.4">
      <c r="B140" s="330"/>
      <c r="C140" s="340"/>
      <c r="D140" s="341"/>
      <c r="E140" s="131" t="s">
        <v>160</v>
      </c>
      <c r="F140" s="94"/>
      <c r="G140" s="95"/>
      <c r="H140" s="96" t="str">
        <f t="shared" si="23"/>
        <v>---</v>
      </c>
      <c r="I140" s="96" t="str">
        <f t="shared" si="24"/>
        <v>---</v>
      </c>
      <c r="J140" s="96" t="str">
        <f t="shared" si="25"/>
        <v>---</v>
      </c>
      <c r="K140" s="96" t="str">
        <f t="shared" si="26"/>
        <v>---</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13" customFormat="1" ht="15.65" customHeight="1" thickBot="1" x14ac:dyDescent="0.4">
      <c r="B141" s="331"/>
      <c r="C141" s="342"/>
      <c r="D141" s="343"/>
      <c r="E141" s="131" t="s">
        <v>162</v>
      </c>
      <c r="F141" s="94"/>
      <c r="G141" s="97"/>
      <c r="H141" s="96" t="str">
        <f t="shared" si="23"/>
        <v>---</v>
      </c>
      <c r="I141" s="96" t="str">
        <f t="shared" si="24"/>
        <v>---</v>
      </c>
      <c r="J141" s="96" t="str">
        <f t="shared" si="25"/>
        <v>---</v>
      </c>
      <c r="K141" s="96" t="str">
        <f t="shared" si="26"/>
        <v>---</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13" customFormat="1" ht="16.5" thickBot="1" x14ac:dyDescent="0.4">
      <c r="B142" s="131" t="s">
        <v>164</v>
      </c>
      <c r="C142" s="137"/>
      <c r="D142" s="137"/>
      <c r="E142" s="137"/>
      <c r="F142" s="98"/>
      <c r="G142" s="95"/>
      <c r="H142" s="99">
        <f>AX45</f>
        <v>0</v>
      </c>
      <c r="I142" s="99">
        <f>AX39</f>
        <v>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13" customFormat="1" ht="16.5" thickBot="1" x14ac:dyDescent="0.4">
      <c r="B143" s="131" t="s">
        <v>166</v>
      </c>
      <c r="C143" s="137"/>
      <c r="D143" s="137"/>
      <c r="E143" s="137"/>
      <c r="F143" s="98"/>
      <c r="G143" s="95"/>
      <c r="H143" s="99">
        <f>AY45</f>
        <v>0</v>
      </c>
      <c r="I143" s="99">
        <f>AY39</f>
        <v>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13" customFormat="1" ht="16.5" thickBot="1" x14ac:dyDescent="0.4">
      <c r="B144" s="131" t="s">
        <v>168</v>
      </c>
      <c r="C144" s="137"/>
      <c r="D144" s="137"/>
      <c r="E144" s="137"/>
      <c r="F144" s="98"/>
      <c r="G144" s="95"/>
      <c r="H144" s="99">
        <f>AZ45</f>
        <v>0</v>
      </c>
      <c r="I144" s="99">
        <f>AZ39</f>
        <v>0</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13" customFormat="1" ht="16.5" thickBot="1" x14ac:dyDescent="0.45">
      <c r="B145" s="100"/>
      <c r="C145" s="134"/>
      <c r="D145" s="135" t="s">
        <v>170</v>
      </c>
      <c r="E145" s="136"/>
      <c r="F145" s="101"/>
      <c r="G145" s="102"/>
      <c r="H145" s="103" t="str">
        <f>BA46</f>
        <v/>
      </c>
      <c r="I145" s="103" t="str">
        <f>BA40</f>
        <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13" customFormat="1" x14ac:dyDescent="0.35">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13" customFormat="1" ht="13.15" customHeight="1" x14ac:dyDescent="0.35">
      <c r="B147" s="320" t="s">
        <v>217</v>
      </c>
      <c r="C147" s="321"/>
      <c r="D147" s="321"/>
      <c r="E147" s="321"/>
      <c r="F147" s="321"/>
      <c r="G147" s="321"/>
      <c r="H147" s="321"/>
      <c r="I147" s="321"/>
      <c r="J147" s="321"/>
      <c r="K147" s="322"/>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13" customFormat="1" x14ac:dyDescent="0.35">
      <c r="B148" s="323"/>
      <c r="C148" s="324"/>
      <c r="D148" s="324"/>
      <c r="E148" s="324"/>
      <c r="F148" s="324"/>
      <c r="G148" s="324"/>
      <c r="H148" s="324"/>
      <c r="I148" s="324"/>
      <c r="J148" s="324"/>
      <c r="K148" s="325"/>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13" customFormat="1" x14ac:dyDescent="0.35">
      <c r="B149" s="323"/>
      <c r="C149" s="324"/>
      <c r="D149" s="324"/>
      <c r="E149" s="324"/>
      <c r="F149" s="324"/>
      <c r="G149" s="324"/>
      <c r="H149" s="324"/>
      <c r="I149" s="324"/>
      <c r="J149" s="324"/>
      <c r="K149" s="325"/>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13" customFormat="1" x14ac:dyDescent="0.35">
      <c r="B150" s="323"/>
      <c r="C150" s="324"/>
      <c r="D150" s="324"/>
      <c r="E150" s="324"/>
      <c r="F150" s="324"/>
      <c r="G150" s="324"/>
      <c r="H150" s="324"/>
      <c r="I150" s="324"/>
      <c r="J150" s="324"/>
      <c r="K150" s="325"/>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13" customFormat="1" x14ac:dyDescent="0.35">
      <c r="B151" s="323"/>
      <c r="C151" s="324"/>
      <c r="D151" s="324"/>
      <c r="E151" s="324"/>
      <c r="F151" s="324"/>
      <c r="G151" s="324"/>
      <c r="H151" s="324"/>
      <c r="I151" s="324"/>
      <c r="J151" s="324"/>
      <c r="K151" s="325"/>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13" customFormat="1" x14ac:dyDescent="0.35">
      <c r="B152" s="323"/>
      <c r="C152" s="324"/>
      <c r="D152" s="324"/>
      <c r="E152" s="324"/>
      <c r="F152" s="324"/>
      <c r="G152" s="324"/>
      <c r="H152" s="324"/>
      <c r="I152" s="324"/>
      <c r="J152" s="324"/>
      <c r="K152" s="325"/>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13" customFormat="1" x14ac:dyDescent="0.35">
      <c r="B153" s="323"/>
      <c r="C153" s="324"/>
      <c r="D153" s="324"/>
      <c r="E153" s="324"/>
      <c r="F153" s="324"/>
      <c r="G153" s="324"/>
      <c r="H153" s="324"/>
      <c r="I153" s="324"/>
      <c r="J153" s="324"/>
      <c r="K153" s="325"/>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13" customFormat="1" x14ac:dyDescent="0.35">
      <c r="B154" s="323"/>
      <c r="C154" s="324"/>
      <c r="D154" s="324"/>
      <c r="E154" s="324"/>
      <c r="F154" s="324"/>
      <c r="G154" s="324"/>
      <c r="H154" s="324"/>
      <c r="I154" s="324"/>
      <c r="J154" s="324"/>
      <c r="K154" s="325"/>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13" customFormat="1" x14ac:dyDescent="0.35">
      <c r="B155" s="323"/>
      <c r="C155" s="324"/>
      <c r="D155" s="324"/>
      <c r="E155" s="324"/>
      <c r="F155" s="324"/>
      <c r="G155" s="324"/>
      <c r="H155" s="324"/>
      <c r="I155" s="324"/>
      <c r="J155" s="324"/>
      <c r="K155" s="325"/>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13" customFormat="1" x14ac:dyDescent="0.35">
      <c r="B156" s="323"/>
      <c r="C156" s="324"/>
      <c r="D156" s="324"/>
      <c r="E156" s="324"/>
      <c r="F156" s="324"/>
      <c r="G156" s="324"/>
      <c r="H156" s="324"/>
      <c r="I156" s="324"/>
      <c r="J156" s="324"/>
      <c r="K156" s="325"/>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13" customFormat="1" x14ac:dyDescent="0.35">
      <c r="B157" s="323"/>
      <c r="C157" s="324"/>
      <c r="D157" s="324"/>
      <c r="E157" s="324"/>
      <c r="F157" s="324"/>
      <c r="G157" s="324"/>
      <c r="H157" s="324"/>
      <c r="I157" s="324"/>
      <c r="J157" s="324"/>
      <c r="K157" s="325"/>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13" customFormat="1" x14ac:dyDescent="0.35">
      <c r="B158" s="323"/>
      <c r="C158" s="324"/>
      <c r="D158" s="324"/>
      <c r="E158" s="324"/>
      <c r="F158" s="324"/>
      <c r="G158" s="324"/>
      <c r="H158" s="324"/>
      <c r="I158" s="324"/>
      <c r="J158" s="324"/>
      <c r="K158" s="325"/>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13" customFormat="1" x14ac:dyDescent="0.35">
      <c r="B159" s="323"/>
      <c r="C159" s="324"/>
      <c r="D159" s="324"/>
      <c r="E159" s="324"/>
      <c r="F159" s="324"/>
      <c r="G159" s="324"/>
      <c r="H159" s="324"/>
      <c r="I159" s="324"/>
      <c r="J159" s="324"/>
      <c r="K159" s="325"/>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13" customFormat="1" x14ac:dyDescent="0.35">
      <c r="B160" s="323"/>
      <c r="C160" s="324"/>
      <c r="D160" s="324"/>
      <c r="E160" s="324"/>
      <c r="F160" s="324"/>
      <c r="G160" s="324"/>
      <c r="H160" s="324"/>
      <c r="I160" s="324"/>
      <c r="J160" s="324"/>
      <c r="K160" s="325"/>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13" customFormat="1" x14ac:dyDescent="0.35">
      <c r="B161" s="326"/>
      <c r="C161" s="327"/>
      <c r="D161" s="327"/>
      <c r="E161" s="327"/>
      <c r="F161" s="327"/>
      <c r="G161" s="327"/>
      <c r="H161" s="327"/>
      <c r="I161" s="327"/>
      <c r="J161" s="327"/>
      <c r="K161" s="328"/>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13" customFormat="1" x14ac:dyDescent="0.35">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13" customFormat="1" x14ac:dyDescent="0.35">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13" customFormat="1" x14ac:dyDescent="0.35">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13" customFormat="1" x14ac:dyDescent="0.35">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13" customFormat="1" x14ac:dyDescent="0.35">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13" customFormat="1" x14ac:dyDescent="0.35">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13" customFormat="1" x14ac:dyDescent="0.35">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13" customFormat="1" x14ac:dyDescent="0.35">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13" customFormat="1" x14ac:dyDescent="0.35">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13" customFormat="1" x14ac:dyDescent="0.35">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13" customFormat="1" x14ac:dyDescent="0.35">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13" customFormat="1" x14ac:dyDescent="0.35">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13" customFormat="1" x14ac:dyDescent="0.35">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13" customFormat="1" x14ac:dyDescent="0.35">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13" customFormat="1" x14ac:dyDescent="0.35">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13" customFormat="1" x14ac:dyDescent="0.35">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13" customFormat="1" x14ac:dyDescent="0.35">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13" customFormat="1" x14ac:dyDescent="0.35">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1">
    <mergeCell ref="C2:D2"/>
    <mergeCell ref="E2:G2"/>
    <mergeCell ref="B31:G31"/>
    <mergeCell ref="B32:G32"/>
    <mergeCell ref="B33:G33"/>
    <mergeCell ref="B24:B30"/>
    <mergeCell ref="C24:D26"/>
    <mergeCell ref="C27:D30"/>
    <mergeCell ref="B3:B8"/>
    <mergeCell ref="C3:D4"/>
    <mergeCell ref="C5:D8"/>
    <mergeCell ref="B9:B23"/>
    <mergeCell ref="C9:D11"/>
    <mergeCell ref="C12:D14"/>
    <mergeCell ref="C15:D17"/>
    <mergeCell ref="C18:D20"/>
    <mergeCell ref="C21:D23"/>
    <mergeCell ref="B147:K161"/>
    <mergeCell ref="B120:B134"/>
    <mergeCell ref="C120:D122"/>
    <mergeCell ref="C123:D125"/>
    <mergeCell ref="C126:D128"/>
    <mergeCell ref="C129:D131"/>
    <mergeCell ref="C132:D134"/>
    <mergeCell ref="B135:B141"/>
    <mergeCell ref="C135:D137"/>
    <mergeCell ref="C138:D141"/>
    <mergeCell ref="B114:B119"/>
    <mergeCell ref="C114:D115"/>
    <mergeCell ref="C116:D119"/>
    <mergeCell ref="B34:F34"/>
    <mergeCell ref="B36:C37"/>
    <mergeCell ref="C113:D113"/>
    <mergeCell ref="E113:G113"/>
    <mergeCell ref="B38:K38"/>
    <mergeCell ref="B39:D39"/>
    <mergeCell ref="E39:H39"/>
    <mergeCell ref="I39:K39"/>
    <mergeCell ref="B40:D40"/>
    <mergeCell ref="E40:H40"/>
    <mergeCell ref="I40:K40"/>
  </mergeCells>
  <conditionalFormatting sqref="BJ3:BT30 BV3:CE30 AK3:AT30 AV3:AV30 L4:L24 H25:L30 H3:K24">
    <cfRule type="containsText" dxfId="279" priority="33" operator="containsText" text="*80">
      <formula>NOT(ISERROR(SEARCH("*80",H3)))</formula>
    </cfRule>
    <cfRule type="containsText" dxfId="278" priority="34" operator="containsText" text="60-79">
      <formula>NOT(ISERROR(SEARCH("60-79",H3)))</formula>
    </cfRule>
    <cfRule type="containsText" dxfId="277" priority="35" operator="containsText" text="&lt;60">
      <formula>NOT(ISERROR(SEARCH("&lt;60",H3)))</formula>
    </cfRule>
  </conditionalFormatting>
  <conditionalFormatting sqref="M4:M30">
    <cfRule type="containsText" dxfId="276" priority="30" operator="containsText" text="*80">
      <formula>NOT(ISERROR(SEARCH("*80",M4)))</formula>
    </cfRule>
    <cfRule type="containsText" dxfId="275" priority="31" operator="containsText" text="60-79">
      <formula>NOT(ISERROR(SEARCH("60-79",M4)))</formula>
    </cfRule>
    <cfRule type="containsText" dxfId="274" priority="32" operator="containsText" text="&lt;60">
      <formula>NOT(ISERROR(SEARCH("&lt;60",M4)))</formula>
    </cfRule>
  </conditionalFormatting>
  <conditionalFormatting sqref="N4:N30">
    <cfRule type="containsText" dxfId="273" priority="27" operator="containsText" text="*80">
      <formula>NOT(ISERROR(SEARCH("*80",N4)))</formula>
    </cfRule>
    <cfRule type="containsText" dxfId="272" priority="28" operator="containsText" text="60-79">
      <formula>NOT(ISERROR(SEARCH("60-79",N4)))</formula>
    </cfRule>
    <cfRule type="containsText" dxfId="271" priority="29" operator="containsText" text="&lt;60">
      <formula>NOT(ISERROR(SEARCH("&lt;60",N4)))</formula>
    </cfRule>
  </conditionalFormatting>
  <conditionalFormatting sqref="O4:O30">
    <cfRule type="containsText" dxfId="270" priority="24" operator="containsText" text="*80">
      <formula>NOT(ISERROR(SEARCH("*80",O4)))</formula>
    </cfRule>
    <cfRule type="containsText" dxfId="269" priority="25" operator="containsText" text="60-79">
      <formula>NOT(ISERROR(SEARCH("60-79",O4)))</formula>
    </cfRule>
    <cfRule type="containsText" dxfId="268" priority="26" operator="containsText" text="&lt;60">
      <formula>NOT(ISERROR(SEARCH("&lt;60",O4)))</formula>
    </cfRule>
  </conditionalFormatting>
  <conditionalFormatting sqref="P4:P30">
    <cfRule type="containsText" dxfId="267" priority="21" operator="containsText" text="*80">
      <formula>NOT(ISERROR(SEARCH("*80",P4)))</formula>
    </cfRule>
    <cfRule type="containsText" dxfId="266" priority="22" operator="containsText" text="60-79">
      <formula>NOT(ISERROR(SEARCH("60-79",P4)))</formula>
    </cfRule>
    <cfRule type="containsText" dxfId="265" priority="23" operator="containsText" text="&lt;60">
      <formula>NOT(ISERROR(SEARCH("&lt;60",P4)))</formula>
    </cfRule>
  </conditionalFormatting>
  <conditionalFormatting sqref="Q4:Q30">
    <cfRule type="containsText" dxfId="264" priority="18" operator="containsText" text="*80">
      <formula>NOT(ISERROR(SEARCH("*80",Q4)))</formula>
    </cfRule>
    <cfRule type="containsText" dxfId="263" priority="19" operator="containsText" text="60-79">
      <formula>NOT(ISERROR(SEARCH("60-79",Q4)))</formula>
    </cfRule>
    <cfRule type="containsText" dxfId="262" priority="20" operator="containsText" text="&lt;60">
      <formula>NOT(ISERROR(SEARCH("&lt;60",Q4)))</formula>
    </cfRule>
  </conditionalFormatting>
  <conditionalFormatting sqref="L3:Q3 R3:R30">
    <cfRule type="containsText" dxfId="261" priority="15" operator="containsText" text="*80">
      <formula>NOT(ISERROR(SEARCH("*80",L3)))</formula>
    </cfRule>
    <cfRule type="containsText" dxfId="260" priority="16" operator="containsText" text="60-79">
      <formula>NOT(ISERROR(SEARCH("60-79",L3)))</formula>
    </cfRule>
    <cfRule type="containsText" dxfId="259" priority="17" operator="containsText" text="&lt;60">
      <formula>NOT(ISERROR(SEARCH("&lt;60",L3)))</formula>
    </cfRule>
  </conditionalFormatting>
  <conditionalFormatting sqref="AD3:AH30">
    <cfRule type="containsText" dxfId="258" priority="12" operator="containsText" text="*80">
      <formula>NOT(ISERROR(SEARCH("*80",AD3)))</formula>
    </cfRule>
    <cfRule type="containsText" dxfId="257" priority="13" operator="containsText" text="60-79">
      <formula>NOT(ISERROR(SEARCH("60-79",AD3)))</formula>
    </cfRule>
    <cfRule type="containsText" dxfId="256" priority="14" operator="containsText" text="&lt;60">
      <formula>NOT(ISERROR(SEARCH("&lt;60",AD3)))</formula>
    </cfRule>
  </conditionalFormatting>
  <conditionalFormatting sqref="H142:H145 I114:K141">
    <cfRule type="containsText" dxfId="255" priority="9" operator="containsText" text="80">
      <formula>NOT(ISERROR(SEARCH("80",H114)))</formula>
    </cfRule>
    <cfRule type="containsText" dxfId="254" priority="10" operator="containsText" text="60-79">
      <formula>NOT(ISERROR(SEARCH("60-79",H114)))</formula>
    </cfRule>
    <cfRule type="containsText" dxfId="253" priority="11" operator="containsText" text="&lt;60">
      <formula>NOT(ISERROR(SEARCH("&lt;60",H114)))</formula>
    </cfRule>
  </conditionalFormatting>
  <conditionalFormatting sqref="I114:I141">
    <cfRule type="containsText" dxfId="252" priority="8" operator="containsText" text="error">
      <formula>NOT(ISERROR(SEARCH("error",I114)))</formula>
    </cfRule>
  </conditionalFormatting>
  <conditionalFormatting sqref="H46:H48 J46:J48 D46:D48 F46:F48">
    <cfRule type="containsErrors" dxfId="251" priority="36">
      <formula>ISERROR(D46)</formula>
    </cfRule>
  </conditionalFormatting>
  <conditionalFormatting sqref="H114:H141">
    <cfRule type="containsText" dxfId="250" priority="5" operator="containsText" text="80">
      <formula>NOT(ISERROR(SEARCH("80",H114)))</formula>
    </cfRule>
    <cfRule type="containsText" dxfId="249" priority="6" operator="containsText" text="60-79">
      <formula>NOT(ISERROR(SEARCH("60-79",H114)))</formula>
    </cfRule>
    <cfRule type="containsText" dxfId="248" priority="7" operator="containsText" text="&lt;60">
      <formula>NOT(ISERROR(SEARCH("&lt;60",H114)))</formula>
    </cfRule>
  </conditionalFormatting>
  <conditionalFormatting sqref="H114:H141">
    <cfRule type="containsText" dxfId="247" priority="4" operator="containsText" text="error">
      <formula>NOT(ISERROR(SEARCH("error",H114)))</formula>
    </cfRule>
  </conditionalFormatting>
  <conditionalFormatting sqref="Y3:AC30">
    <cfRule type="containsText" dxfId="246" priority="1" operator="containsText" text="*80">
      <formula>NOT(ISERROR(SEARCH("*80",Y3)))</formula>
    </cfRule>
    <cfRule type="containsText" dxfId="245" priority="2" operator="containsText" text="60-79">
      <formula>NOT(ISERROR(SEARCH("60-79",Y3)))</formula>
    </cfRule>
    <cfRule type="containsText" dxfId="244" priority="3" operator="containsText" text="&lt;60">
      <formula>NOT(ISERROR(SEARCH("&lt;60",Y3)))</formula>
    </cfRule>
  </conditionalFormatting>
  <dataValidations count="2">
    <dataValidation allowBlank="1" showInputMessage="1" showErrorMessage="1" errorTitle="Error in entry" error="Please use list items only." sqref="AU116:BE143 AK3:AT33 BL40:BV61 BJ38:BT38 BJ31:BT34 BV31:CE34" xr:uid="{C261CB3F-8D0D-4743-AB7B-CC449AB9B919}"/>
    <dataValidation type="list" allowBlank="1" showInputMessage="1" showErrorMessage="1" errorTitle="Error in entry" error="Please use list items only." sqref="Y3:AH30 H3:R30" xr:uid="{A3F18FE8-F8E0-4EB0-A8FA-4464AFE2F915}">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244A-71CF-416F-883E-4DB6E6249C06}">
  <sheetPr>
    <pageSetUpPr fitToPage="1"/>
  </sheetPr>
  <dimension ref="A1:CN179"/>
  <sheetViews>
    <sheetView showGridLines="0" topLeftCell="A16" zoomScale="80" zoomScaleNormal="80" zoomScaleSheetLayoutView="80" zoomScalePageLayoutView="25" workbookViewId="0">
      <selection activeCell="CJ30" sqref="CJ30"/>
    </sheetView>
  </sheetViews>
  <sheetFormatPr defaultColWidth="0" defaultRowHeight="13.5" x14ac:dyDescent="0.35"/>
  <cols>
    <col min="1" max="1" width="1.26953125" style="359" customWidth="1"/>
    <col min="2" max="7" width="10.7265625" style="359" customWidth="1"/>
    <col min="8" max="13" width="10.7265625" style="360" customWidth="1"/>
    <col min="14" max="16" width="10.7265625" style="360" hidden="1" customWidth="1"/>
    <col min="17" max="23" width="10.7265625" style="359" hidden="1" customWidth="1"/>
    <col min="24" max="24" width="3" style="359" customWidth="1"/>
    <col min="25" max="26" width="10.7265625" style="359" customWidth="1"/>
    <col min="27" max="27" width="10.7265625" style="360" customWidth="1"/>
    <col min="28" max="28" width="10.7265625" style="359" customWidth="1"/>
    <col min="29" max="29" width="11.7265625" style="359" customWidth="1"/>
    <col min="30" max="34" width="10.7265625" style="360" hidden="1" customWidth="1"/>
    <col min="35" max="35" width="2.81640625" style="360" customWidth="1"/>
    <col min="36" max="36" width="5.453125" style="360" hidden="1" bestFit="1" customWidth="1"/>
    <col min="37" max="37" width="12.26953125" style="359" hidden="1" bestFit="1" customWidth="1"/>
    <col min="38" max="38" width="9.1796875" style="359" hidden="1" bestFit="1" customWidth="1"/>
    <col min="39" max="39" width="15.1796875" style="359" hidden="1" bestFit="1" customWidth="1"/>
    <col min="40" max="40" width="10" style="359" hidden="1" bestFit="1" customWidth="1"/>
    <col min="41" max="41" width="13.453125" style="359" hidden="1" bestFit="1" customWidth="1"/>
    <col min="42" max="42" width="15.7265625" style="359" hidden="1" bestFit="1" customWidth="1"/>
    <col min="43" max="43" width="13.81640625" style="359" hidden="1" bestFit="1" customWidth="1"/>
    <col min="44" max="44" width="12.7265625" style="359" hidden="1" bestFit="1" customWidth="1"/>
    <col min="45" max="49" width="8.81640625" style="359" hidden="1" bestFit="1" customWidth="1"/>
    <col min="50" max="50" width="16.7265625" style="359" hidden="1" bestFit="1" customWidth="1"/>
    <col min="51" max="51" width="8.81640625" style="359" hidden="1" bestFit="1" customWidth="1"/>
    <col min="52" max="53" width="11.7265625" style="359" hidden="1" bestFit="1" customWidth="1"/>
    <col min="54" max="63" width="8.81640625" style="359" hidden="1" bestFit="1" customWidth="1"/>
    <col min="64" max="64" width="13" style="360" hidden="1" bestFit="1" customWidth="1"/>
    <col min="65" max="65" width="11.26953125" style="360" hidden="1" bestFit="1" customWidth="1"/>
    <col min="66" max="68" width="8.7265625" style="360" hidden="1" bestFit="1" customWidth="1"/>
    <col min="69" max="71" width="13" style="360" hidden="1" bestFit="1" customWidth="1"/>
    <col min="72" max="72" width="11.81640625" style="360" hidden="1" bestFit="1" customWidth="1"/>
    <col min="73" max="73" width="7.453125" style="360" hidden="1" bestFit="1" customWidth="1"/>
    <col min="74" max="74" width="13.1796875" style="360" hidden="1" bestFit="1" customWidth="1"/>
    <col min="75" max="82" width="7.453125" style="360" hidden="1" bestFit="1" customWidth="1"/>
    <col min="83" max="84" width="6.81640625" style="360" hidden="1" bestFit="1" customWidth="1"/>
    <col min="85" max="85" width="8.81640625" style="359" hidden="1" bestFit="1" customWidth="1"/>
    <col min="86" max="86" width="11.26953125" style="360" hidden="1" bestFit="1" customWidth="1"/>
    <col min="87" max="87" width="8.81640625" style="359" hidden="1" bestFit="1" customWidth="1"/>
    <col min="88" max="88" width="8.7265625" style="360" hidden="1" bestFit="1" customWidth="1"/>
    <col min="89" max="89" width="8.81640625" style="359" hidden="1" bestFit="1" customWidth="1"/>
    <col min="90" max="90" width="8.7265625" style="360" hidden="1" bestFit="1" customWidth="1"/>
    <col min="91" max="91" width="8.81640625" style="359" hidden="1" bestFit="1" customWidth="1"/>
    <col min="92" max="92" width="8.7265625" style="360" hidden="1" bestFit="1" customWidth="1"/>
    <col min="93" max="16384" width="8.81640625" style="359" hidden="1"/>
  </cols>
  <sheetData>
    <row r="1" spans="2:92" ht="7.15" customHeight="1" thickBot="1" x14ac:dyDescent="0.4">
      <c r="H1" s="361"/>
      <c r="I1" s="362"/>
      <c r="J1" s="362"/>
      <c r="K1" s="362"/>
      <c r="L1" s="362"/>
      <c r="M1" s="363"/>
      <c r="N1" s="363"/>
      <c r="O1" s="363"/>
      <c r="P1" s="363"/>
      <c r="AA1" s="362"/>
      <c r="AD1" s="362"/>
      <c r="AE1" s="362"/>
      <c r="AF1" s="362"/>
      <c r="AG1" s="362"/>
      <c r="AH1" s="362"/>
      <c r="AI1" s="362"/>
      <c r="AJ1" s="362"/>
      <c r="AW1" s="364" t="s">
        <v>27</v>
      </c>
      <c r="AX1" s="364"/>
      <c r="BE1" s="359" t="s">
        <v>28</v>
      </c>
      <c r="BJ1" s="364" t="s">
        <v>29</v>
      </c>
      <c r="BK1" s="364"/>
      <c r="BL1" s="365"/>
      <c r="BM1" s="366"/>
      <c r="BN1" s="362"/>
      <c r="BO1" s="362"/>
      <c r="BP1" s="362"/>
      <c r="BT1" s="363"/>
      <c r="BU1" s="363"/>
      <c r="BV1" s="367" t="s">
        <v>30</v>
      </c>
      <c r="BW1" s="368"/>
      <c r="BX1" s="368"/>
      <c r="BY1" s="368"/>
      <c r="BZ1" s="369"/>
      <c r="CH1" s="362"/>
      <c r="CJ1" s="362"/>
      <c r="CL1" s="362"/>
      <c r="CN1" s="362"/>
    </row>
    <row r="2" spans="2:92" ht="41.5" customHeight="1" thickBot="1" x14ac:dyDescent="0.4">
      <c r="B2" s="370" t="s">
        <v>31</v>
      </c>
      <c r="C2" s="371" t="s">
        <v>32</v>
      </c>
      <c r="D2" s="372"/>
      <c r="E2" s="371" t="s">
        <v>33</v>
      </c>
      <c r="F2" s="373"/>
      <c r="G2" s="372"/>
      <c r="H2" s="374" t="s">
        <v>34</v>
      </c>
      <c r="I2" s="375" t="s">
        <v>35</v>
      </c>
      <c r="J2" s="376" t="s">
        <v>36</v>
      </c>
      <c r="K2" s="377" t="s">
        <v>37</v>
      </c>
      <c r="L2" s="378" t="s">
        <v>38</v>
      </c>
      <c r="M2" s="379" t="s">
        <v>39</v>
      </c>
      <c r="N2" s="379" t="s">
        <v>40</v>
      </c>
      <c r="O2" s="379" t="s">
        <v>41</v>
      </c>
      <c r="P2" s="379" t="s">
        <v>42</v>
      </c>
      <c r="Q2" s="379" t="s">
        <v>43</v>
      </c>
      <c r="R2" s="380" t="s">
        <v>44</v>
      </c>
      <c r="Y2" s="381" t="s">
        <v>45</v>
      </c>
      <c r="Z2" s="382" t="s">
        <v>46</v>
      </c>
      <c r="AA2" s="383" t="s">
        <v>47</v>
      </c>
      <c r="AB2" s="384" t="s">
        <v>48</v>
      </c>
      <c r="AC2" s="385" t="s">
        <v>49</v>
      </c>
      <c r="AD2" s="386" t="s">
        <v>50</v>
      </c>
      <c r="AE2" s="386" t="s">
        <v>51</v>
      </c>
      <c r="AF2" s="386" t="s">
        <v>52</v>
      </c>
      <c r="AG2" s="386" t="s">
        <v>53</v>
      </c>
      <c r="AH2" s="386" t="s">
        <v>54</v>
      </c>
      <c r="AK2" s="387" t="s">
        <v>55</v>
      </c>
      <c r="AL2" s="387" t="s">
        <v>56</v>
      </c>
      <c r="AM2" s="387" t="s">
        <v>57</v>
      </c>
      <c r="AN2" s="387" t="s">
        <v>58</v>
      </c>
      <c r="AO2" s="387" t="s">
        <v>59</v>
      </c>
      <c r="AP2" s="387" t="s">
        <v>60</v>
      </c>
      <c r="AQ2" s="387" t="s">
        <v>61</v>
      </c>
      <c r="AR2" s="387" t="s">
        <v>62</v>
      </c>
      <c r="AS2" s="387" t="s">
        <v>63</v>
      </c>
      <c r="AT2" s="387" t="s">
        <v>64</v>
      </c>
      <c r="AW2" s="388" t="s">
        <v>65</v>
      </c>
      <c r="AX2" s="388" t="s">
        <v>66</v>
      </c>
      <c r="AY2" s="388" t="s">
        <v>67</v>
      </c>
      <c r="AZ2" s="388" t="s">
        <v>68</v>
      </c>
      <c r="BA2" s="388" t="s">
        <v>69</v>
      </c>
      <c r="BB2" s="388" t="s">
        <v>70</v>
      </c>
      <c r="BC2" s="388" t="s">
        <v>71</v>
      </c>
      <c r="BE2" s="359" t="s">
        <v>72</v>
      </c>
      <c r="BF2" s="359" t="s">
        <v>73</v>
      </c>
      <c r="BJ2" s="389" t="s">
        <v>74</v>
      </c>
      <c r="BK2" s="389" t="s">
        <v>75</v>
      </c>
      <c r="BL2" s="389" t="s">
        <v>76</v>
      </c>
      <c r="BM2" s="389" t="s">
        <v>77</v>
      </c>
      <c r="BN2" s="389" t="s">
        <v>78</v>
      </c>
      <c r="BO2" s="389" t="s">
        <v>79</v>
      </c>
      <c r="BP2" s="389" t="s">
        <v>80</v>
      </c>
      <c r="BQ2" s="389" t="s">
        <v>81</v>
      </c>
      <c r="BR2" s="389" t="s">
        <v>82</v>
      </c>
      <c r="BS2" s="389" t="s">
        <v>83</v>
      </c>
      <c r="BT2" s="389" t="s">
        <v>84</v>
      </c>
      <c r="BV2" s="390" t="s">
        <v>85</v>
      </c>
      <c r="BW2" s="390" t="s">
        <v>86</v>
      </c>
      <c r="BX2" s="390" t="s">
        <v>87</v>
      </c>
      <c r="BY2" s="390" t="s">
        <v>88</v>
      </c>
      <c r="BZ2" s="390" t="s">
        <v>89</v>
      </c>
      <c r="CA2" s="390" t="s">
        <v>90</v>
      </c>
      <c r="CB2" s="390" t="s">
        <v>91</v>
      </c>
      <c r="CC2" s="390" t="s">
        <v>92</v>
      </c>
      <c r="CD2" s="390" t="s">
        <v>93</v>
      </c>
      <c r="CE2" s="390" t="s">
        <v>94</v>
      </c>
    </row>
    <row r="3" spans="2:92" ht="13.5" customHeight="1" thickBot="1" x14ac:dyDescent="0.4">
      <c r="B3" s="391">
        <v>1</v>
      </c>
      <c r="C3" s="392" t="s">
        <v>95</v>
      </c>
      <c r="D3" s="393"/>
      <c r="E3" s="394" t="s">
        <v>96</v>
      </c>
      <c r="F3" s="395"/>
      <c r="G3" s="396"/>
      <c r="H3" s="397" t="s">
        <v>97</v>
      </c>
      <c r="I3" s="398" t="s">
        <v>97</v>
      </c>
      <c r="J3" s="398" t="s">
        <v>97</v>
      </c>
      <c r="K3" s="398" t="s">
        <v>97</v>
      </c>
      <c r="L3" s="399" t="s">
        <v>97</v>
      </c>
      <c r="M3" s="399" t="s">
        <v>97</v>
      </c>
      <c r="N3" s="399" t="s">
        <v>97</v>
      </c>
      <c r="O3" s="399" t="s">
        <v>97</v>
      </c>
      <c r="P3" s="399" t="s">
        <v>97</v>
      </c>
      <c r="Q3" s="399" t="s">
        <v>97</v>
      </c>
      <c r="R3" s="400" t="s">
        <v>97</v>
      </c>
      <c r="Y3" s="398" t="s">
        <v>97</v>
      </c>
      <c r="Z3" s="398" t="s">
        <v>97</v>
      </c>
      <c r="AA3" s="398" t="s">
        <v>97</v>
      </c>
      <c r="AB3" s="398" t="s">
        <v>97</v>
      </c>
      <c r="AC3" s="397" t="s">
        <v>97</v>
      </c>
      <c r="AD3" s="401" t="s">
        <v>97</v>
      </c>
      <c r="AE3" s="401" t="s">
        <v>97</v>
      </c>
      <c r="AF3" s="401" t="s">
        <v>97</v>
      </c>
      <c r="AG3" s="401" t="s">
        <v>97</v>
      </c>
      <c r="AH3" s="401" t="s">
        <v>97</v>
      </c>
      <c r="AK3" s="402" t="str">
        <f>IFERROR(IF(I3="---","",IF(Y3="---","No Target Set",IF(BV3=BK3,"On Target",IF(BV3&gt;BK3,"Behind",IF(BV3&lt;BK3,"Ahead"))))),"")</f>
        <v/>
      </c>
      <c r="AL3" s="402" t="str">
        <f>IFERROR(IF(J3="---","",IF(Z3="---","No Target Set",IF(BW3=BL3,"On Target",IF(BW3&gt;BL3,"Behind",IF(BW3&lt;BL3,"Ahead"))))),"")</f>
        <v/>
      </c>
      <c r="AM3" s="402" t="str">
        <f>IFERROR(IF(K3="---","",IF(AA3="---","No Target Set",IF(BX3=BM3,"On Target",IF(BX3&gt;BM3,"Behind",IF(BX3&lt;BM3,"Ahead"))))),"")</f>
        <v/>
      </c>
      <c r="AN3" s="402" t="str">
        <f>IFERROR(IF(L3="---","",IF(AB3="---","No Target Set",IF(BY3=BN3,"On Target",IF(BY3&gt;BN3,"Behind",IF(BY3&lt;BN3,"Ahead"))))),"")</f>
        <v/>
      </c>
      <c r="AO3" s="402" t="str">
        <f>IFERROR(IF(M3="---","",IF(AC3="---","No Target Set",IF(BZ3=BO3,"On Target",IF(BZ3&gt;BO3,"Behind",IF(BZ3&lt;BO3,"Ahead"))))),"")</f>
        <v/>
      </c>
      <c r="AP3" s="402" t="str">
        <f>IFERROR(IF(N3="---","",IF(AD3="---","No Target Set",IF(CA3=BP3,"On Target",IF(CA3&gt;BP3,"Behind",IF(CA3&lt;BP3,"Ahead"))))),"")</f>
        <v/>
      </c>
      <c r="AQ3" s="402" t="str">
        <f>IFERROR(IF(O3="---","",IF(AE3="---","No Target Set",IF(CB3=BQ3,"On Target",IF(CB3&gt;BQ3,"Behind",IF(CB3&lt;BQ3,"Ahead"))))),"")</f>
        <v/>
      </c>
      <c r="AR3" s="402" t="str">
        <f>IFERROR(IF(P3="---","",IF(AF3="---","No Target Set",IF(CC3=BR3,"On Target",IF(CC3&gt;BR3,"Behind",IF(CC3&lt;BR3,"Ahead"))))),"")</f>
        <v/>
      </c>
      <c r="AS3" s="402" t="str">
        <f>IFERROR(IF(Q3="---","",IF(AG3="---","No Target Set",IF(CD3=BS3,"On Target",IF(CD3&gt;BS3,"Behind",IF(CD3&lt;BS3,"Ahead"))))),"")</f>
        <v/>
      </c>
      <c r="AT3" s="402" t="str">
        <f>IFERROR(IF(R3="---","",IF(AH3="---","No Target Set",IF(CE3=BT3,"On Target",IF(CE3&gt;BT3,"Behind",IF(CE3&lt;BT3,"Ahead"))))),"")</f>
        <v/>
      </c>
      <c r="AV3" s="403"/>
      <c r="AW3" s="404" t="s">
        <v>98</v>
      </c>
      <c r="AX3" s="405" t="str">
        <f>_xlfn.IFNA(LOOKUP(2,1/(H3:R3&lt;&gt;"---"),H3:R3),"---")</f>
        <v>---</v>
      </c>
      <c r="AY3" s="406" t="e">
        <f>VALUE(IF(AX3="---","",VLOOKUP(AX3,List16782[],2,FALSE)))</f>
        <v>#VALUE!</v>
      </c>
      <c r="AZ3" s="359" t="str">
        <f>_xlfn.IFNA(LOOKUP(2,1/(H3:Q3&lt;&gt;"---"),X3:AF3),"---")</f>
        <v>---</v>
      </c>
      <c r="BA3" s="359" t="e">
        <f>VALUE(IF(AZ3="---","",VLOOKUP(AZ3,List16782[],2,FALSE)))</f>
        <v>#VALUE!</v>
      </c>
      <c r="BB3" s="359" t="str">
        <f>_xlfn.IFNA(LOOKUP(2,1/(AK3:AT3&lt;&gt;""),AK3:AT3),"---")</f>
        <v>---</v>
      </c>
      <c r="BC3" s="359" t="str">
        <f>_xlfn.IFNA(LOOKUP(2,1/(H3:R3&lt;&gt;"---"),H$2:R$2),"---")</f>
        <v>---</v>
      </c>
      <c r="BE3" s="578" t="s">
        <v>97</v>
      </c>
      <c r="BI3" s="404" t="s">
        <v>98</v>
      </c>
      <c r="BJ3" s="407" t="str">
        <f>IF(H3="---","",VLOOKUP(H3,List16782[],2,FALSE))</f>
        <v/>
      </c>
      <c r="BK3" s="407" t="str">
        <f>IF(I3="---","",VLOOKUP(I3,List16782[],2,FALSE))</f>
        <v/>
      </c>
      <c r="BL3" s="407" t="str">
        <f>IF(J3="---","",VLOOKUP(J3,List16782[],2,FALSE))</f>
        <v/>
      </c>
      <c r="BM3" s="407" t="str">
        <f>IF(K3="---","",VLOOKUP(K3,List16782[],2,FALSE))</f>
        <v/>
      </c>
      <c r="BN3" s="407" t="str">
        <f>IF(L3="---","",VLOOKUP(L3,List16782[],2,FALSE))</f>
        <v/>
      </c>
      <c r="BO3" s="407" t="str">
        <f>IF(M3="---","",VLOOKUP(M3,List16782[],2,FALSE))</f>
        <v/>
      </c>
      <c r="BP3" s="407" t="str">
        <f>IF(N3="---","",VLOOKUP(N3,List16782[],2,FALSE))</f>
        <v/>
      </c>
      <c r="BQ3" s="407" t="str">
        <f>IF(O3="---","",VLOOKUP(O3,List16782[],2,FALSE))</f>
        <v/>
      </c>
      <c r="BR3" s="407" t="str">
        <f>IF(P3="---","",VLOOKUP(P3,List16782[],2,FALSE))</f>
        <v/>
      </c>
      <c r="BS3" s="407" t="str">
        <f>IF(Q3="---","",VLOOKUP(Q3,List16782[],2,FALSE))</f>
        <v/>
      </c>
      <c r="BT3" s="407" t="str">
        <f>IF(R3="---","",VLOOKUP(R3,List16782[],2,FALSE))</f>
        <v/>
      </c>
      <c r="BU3" s="404" t="s">
        <v>98</v>
      </c>
      <c r="BV3" s="407" t="str">
        <f>IF(Y3="---","",VLOOKUP(Y3,List16782[],2,FALSE))</f>
        <v/>
      </c>
      <c r="BW3" s="407" t="str">
        <f>IF(Z3="---","",VLOOKUP(Z3,List16782[],2,FALSE))</f>
        <v/>
      </c>
      <c r="BX3" s="407" t="str">
        <f>IF(AA3="---","",VLOOKUP(AA3,List16782[],2,FALSE))</f>
        <v/>
      </c>
      <c r="BY3" s="407" t="str">
        <f>IF(AB3="---","",VLOOKUP(AB3,List16782[],2,FALSE))</f>
        <v/>
      </c>
      <c r="BZ3" s="407" t="str">
        <f>IF(AC3="---","",VLOOKUP(AC3,List16782[],2,FALSE))</f>
        <v/>
      </c>
      <c r="CA3" s="407" t="str">
        <f>IF(AD3="---","",VLOOKUP(AD3,List16782[],2,FALSE))</f>
        <v/>
      </c>
      <c r="CB3" s="407" t="str">
        <f>IF(AE3="---","",VLOOKUP(AE3,List16782[],2,FALSE))</f>
        <v/>
      </c>
      <c r="CC3" s="407" t="str">
        <f>IF(AF3="---","",VLOOKUP(AF3,List16782[],2,FALSE))</f>
        <v/>
      </c>
      <c r="CD3" s="407" t="str">
        <f>IF(AG3="---","",VLOOKUP(AG3,List16782[],2,FALSE))</f>
        <v/>
      </c>
      <c r="CE3" s="407" t="str">
        <f>IF(AH3="---","",VLOOKUP(AH3,List16782[],2,FALSE))</f>
        <v/>
      </c>
    </row>
    <row r="4" spans="2:92" ht="13.5" customHeight="1" thickBot="1" x14ac:dyDescent="0.4">
      <c r="B4" s="408"/>
      <c r="C4" s="392"/>
      <c r="D4" s="393"/>
      <c r="E4" s="394" t="s">
        <v>99</v>
      </c>
      <c r="F4" s="395"/>
      <c r="G4" s="396"/>
      <c r="H4" s="398" t="s">
        <v>97</v>
      </c>
      <c r="I4" s="398" t="s">
        <v>97</v>
      </c>
      <c r="J4" s="398" t="s">
        <v>97</v>
      </c>
      <c r="K4" s="398" t="s">
        <v>97</v>
      </c>
      <c r="L4" s="398" t="s">
        <v>97</v>
      </c>
      <c r="M4" s="398" t="s">
        <v>97</v>
      </c>
      <c r="N4" s="398" t="s">
        <v>97</v>
      </c>
      <c r="O4" s="398" t="s">
        <v>97</v>
      </c>
      <c r="P4" s="398" t="s">
        <v>97</v>
      </c>
      <c r="Q4" s="398" t="s">
        <v>97</v>
      </c>
      <c r="R4" s="409" t="s">
        <v>97</v>
      </c>
      <c r="Y4" s="398" t="s">
        <v>97</v>
      </c>
      <c r="Z4" s="398" t="s">
        <v>97</v>
      </c>
      <c r="AA4" s="398" t="s">
        <v>97</v>
      </c>
      <c r="AB4" s="398" t="s">
        <v>97</v>
      </c>
      <c r="AC4" s="409" t="s">
        <v>97</v>
      </c>
      <c r="AD4" s="401" t="s">
        <v>97</v>
      </c>
      <c r="AE4" s="401" t="s">
        <v>97</v>
      </c>
      <c r="AF4" s="401" t="s">
        <v>97</v>
      </c>
      <c r="AG4" s="401" t="s">
        <v>97</v>
      </c>
      <c r="AH4" s="401" t="s">
        <v>97</v>
      </c>
      <c r="AK4" s="402" t="str">
        <f>IFERROR(IF(I4="---","",IF(Y4="---","No Target Set",IF(BV4=BK4,"On Target",IF(BV4&gt;BK4,"Behind",IF(BV4&lt;BK4,"Ahead"))))),"")</f>
        <v/>
      </c>
      <c r="AL4" s="402" t="str">
        <f>IFERROR(IF(J4="---","",IF(Z4="---","No Target Set",IF(BW4=BL4,"On Target",IF(BW4&gt;BL4,"Behind",IF(BW4&lt;BL4,"Ahead"))))),"")</f>
        <v/>
      </c>
      <c r="AM4" s="402" t="str">
        <f>IFERROR(IF(K4="---","",IF(AA4="---","No Target Set",IF(BX4=BM4,"On Target",IF(BX4&gt;BM4,"Behind",IF(BX4&lt;BM4,"Ahead"))))),"")</f>
        <v/>
      </c>
      <c r="AN4" s="402" t="str">
        <f>IFERROR(IF(L4="---","",IF(AB4="---","No Target Set",IF(BY4=BN4,"On Target",IF(BY4&gt;BN4,"Behind",IF(BY4&lt;BN4,"Ahead"))))),"")</f>
        <v/>
      </c>
      <c r="AO4" s="402" t="str">
        <f>IFERROR(IF(M4="---","",IF(AC4="---","No Target Set",IF(BZ4=BO4,"On Target",IF(BZ4&gt;BO4,"Behind",IF(BZ4&lt;BO4,"Ahead"))))),"")</f>
        <v/>
      </c>
      <c r="AP4" s="402" t="str">
        <f>IFERROR(IF(N4="---","",IF(AD4="---","No Target Set",IF(CA4=BP4,"On Target",IF(CA4&gt;BP4,"Behind",IF(CA4&lt;BP4,"Ahead"))))),"")</f>
        <v/>
      </c>
      <c r="AQ4" s="402" t="str">
        <f>IFERROR(IF(O4="---","",IF(AE4="---","No Target Set",IF(CB4=BQ4,"On Target",IF(CB4&gt;BQ4,"Behind",IF(CB4&lt;BQ4,"Ahead"))))),"")</f>
        <v/>
      </c>
      <c r="AR4" s="402" t="str">
        <f>IFERROR(IF(P4="---","",IF(AF4="---","No Target Set",IF(CC4=BR4,"On Target",IF(CC4&gt;BR4,"Behind",IF(CC4&lt;BR4,"Ahead"))))),"")</f>
        <v/>
      </c>
      <c r="AS4" s="402" t="str">
        <f>IFERROR(IF(Q4="---","",IF(AG4="---","No Target Set",IF(CD4=BS4,"On Target",IF(CD4&gt;BS4,"Behind",IF(CD4&lt;BS4,"Ahead"))))),"")</f>
        <v/>
      </c>
      <c r="AT4" s="402" t="str">
        <f>IFERROR(IF(R4="---","",IF(AH4="---","No Target Set",IF(CE4=BT4,"On Target",IF(CE4&gt;BT4,"Behind",IF(CE4&lt;BT4,"Ahead"))))),"")</f>
        <v/>
      </c>
      <c r="AV4" s="403"/>
      <c r="AW4" s="404" t="s">
        <v>100</v>
      </c>
      <c r="AX4" s="405" t="str">
        <f>_xlfn.IFNA(LOOKUP(2,1/(H4:R4&lt;&gt;"---"),H4:R4),"---")</f>
        <v>---</v>
      </c>
      <c r="AY4" s="406" t="e">
        <f>VALUE(IF(AX4="---","",VLOOKUP(AX4,List16782[],2,FALSE)))</f>
        <v>#VALUE!</v>
      </c>
      <c r="AZ4" s="359" t="str">
        <f>_xlfn.IFNA(LOOKUP(2,1/(H4:Q4&lt;&gt;"---"),X4:AF4),"---")</f>
        <v>---</v>
      </c>
      <c r="BA4" s="359" t="e">
        <f>VALUE(IF(AZ4="---","",VLOOKUP(AZ4,List16782[],2,FALSE)))</f>
        <v>#VALUE!</v>
      </c>
      <c r="BB4" s="359" t="str">
        <f>_xlfn.IFNA(LOOKUP(2,1/(AK4:AT4&lt;&gt;""),AK4:AT4),"---")</f>
        <v>---</v>
      </c>
      <c r="BC4" s="359" t="str">
        <f>_xlfn.IFNA(LOOKUP(2,1/(H4:R4&lt;&gt;"---"),H$2:R$2),"---")</f>
        <v>---</v>
      </c>
      <c r="BE4" s="410" t="s">
        <v>101</v>
      </c>
      <c r="BF4" s="359">
        <v>1</v>
      </c>
      <c r="BI4" s="404" t="s">
        <v>100</v>
      </c>
      <c r="BJ4" s="407" t="str">
        <f>IF(H4="---","",VLOOKUP(H4,List16782[],2,FALSE))</f>
        <v/>
      </c>
      <c r="BK4" s="407" t="str">
        <f>IF(I4="---","",VLOOKUP(I4,List16782[],2,FALSE))</f>
        <v/>
      </c>
      <c r="BL4" s="407" t="str">
        <f>IF(J4="---","",VLOOKUP(J4,List16782[],2,FALSE))</f>
        <v/>
      </c>
      <c r="BM4" s="407" t="str">
        <f>IF(K4="---","",VLOOKUP(K4,List16782[],2,FALSE))</f>
        <v/>
      </c>
      <c r="BN4" s="407" t="str">
        <f>IF(L4="---","",VLOOKUP(L4,List16782[],2,FALSE))</f>
        <v/>
      </c>
      <c r="BO4" s="407" t="str">
        <f>IF(M4="---","",VLOOKUP(M4,List16782[],2,FALSE))</f>
        <v/>
      </c>
      <c r="BP4" s="407" t="str">
        <f>IF(N4="---","",VLOOKUP(N4,List16782[],2,FALSE))</f>
        <v/>
      </c>
      <c r="BQ4" s="407" t="str">
        <f>IF(O4="---","",VLOOKUP(O4,List16782[],2,FALSE))</f>
        <v/>
      </c>
      <c r="BR4" s="407" t="str">
        <f>IF(P4="---","",VLOOKUP(P4,List16782[],2,FALSE))</f>
        <v/>
      </c>
      <c r="BS4" s="407" t="str">
        <f>IF(Q4="---","",VLOOKUP(Q4,List16782[],2,FALSE))</f>
        <v/>
      </c>
      <c r="BT4" s="407" t="str">
        <f>IF(R4="---","",VLOOKUP(R4,List16782[],2,FALSE))</f>
        <v/>
      </c>
      <c r="BU4" s="404" t="s">
        <v>100</v>
      </c>
      <c r="BV4" s="407" t="str">
        <f>IF(Y4="---","",VLOOKUP(Y4,List16782[],2,FALSE))</f>
        <v/>
      </c>
      <c r="BW4" s="407" t="str">
        <f>IF(Z4="---","",VLOOKUP(Z4,List16782[],2,FALSE))</f>
        <v/>
      </c>
      <c r="BX4" s="407" t="str">
        <f>IF(AA4="---","",VLOOKUP(AA4,List16782[],2,FALSE))</f>
        <v/>
      </c>
      <c r="BY4" s="407" t="str">
        <f>IF(AB4="---","",VLOOKUP(AB4,List16782[],2,FALSE))</f>
        <v/>
      </c>
      <c r="BZ4" s="407" t="str">
        <f>IF(AC4="---","",VLOOKUP(AC4,List16782[],2,FALSE))</f>
        <v/>
      </c>
      <c r="CA4" s="407" t="str">
        <f>IF(AD4="---","",VLOOKUP(AD4,List16782[],2,FALSE))</f>
        <v/>
      </c>
      <c r="CB4" s="407" t="str">
        <f>IF(AE4="---","",VLOOKUP(AE4,List16782[],2,FALSE))</f>
        <v/>
      </c>
      <c r="CC4" s="407" t="str">
        <f>IF(AF4="---","",VLOOKUP(AF4,List16782[],2,FALSE))</f>
        <v/>
      </c>
      <c r="CD4" s="407" t="str">
        <f>IF(AG4="---","",VLOOKUP(AG4,List16782[],2,FALSE))</f>
        <v/>
      </c>
      <c r="CE4" s="407" t="str">
        <f>IF(AH4="---","",VLOOKUP(AH4,List16782[],2,FALSE))</f>
        <v/>
      </c>
    </row>
    <row r="5" spans="2:92" ht="13.5" customHeight="1" thickBot="1" x14ac:dyDescent="0.4">
      <c r="B5" s="408"/>
      <c r="C5" s="392" t="s">
        <v>102</v>
      </c>
      <c r="D5" s="393"/>
      <c r="E5" s="394" t="s">
        <v>103</v>
      </c>
      <c r="F5" s="395"/>
      <c r="G5" s="396"/>
      <c r="H5" s="398" t="s">
        <v>97</v>
      </c>
      <c r="I5" s="398" t="s">
        <v>97</v>
      </c>
      <c r="J5" s="398" t="s">
        <v>97</v>
      </c>
      <c r="K5" s="398" t="s">
        <v>97</v>
      </c>
      <c r="L5" s="398" t="s">
        <v>97</v>
      </c>
      <c r="M5" s="398" t="s">
        <v>97</v>
      </c>
      <c r="N5" s="398" t="s">
        <v>97</v>
      </c>
      <c r="O5" s="398" t="s">
        <v>97</v>
      </c>
      <c r="P5" s="398" t="s">
        <v>97</v>
      </c>
      <c r="Q5" s="398" t="s">
        <v>97</v>
      </c>
      <c r="R5" s="409" t="s">
        <v>97</v>
      </c>
      <c r="Y5" s="398" t="s">
        <v>97</v>
      </c>
      <c r="Z5" s="398" t="s">
        <v>97</v>
      </c>
      <c r="AA5" s="398" t="s">
        <v>97</v>
      </c>
      <c r="AB5" s="398" t="s">
        <v>97</v>
      </c>
      <c r="AC5" s="409" t="s">
        <v>97</v>
      </c>
      <c r="AD5" s="401" t="s">
        <v>97</v>
      </c>
      <c r="AE5" s="401" t="s">
        <v>97</v>
      </c>
      <c r="AF5" s="401" t="s">
        <v>97</v>
      </c>
      <c r="AG5" s="401" t="s">
        <v>97</v>
      </c>
      <c r="AH5" s="401" t="s">
        <v>97</v>
      </c>
      <c r="AK5" s="402" t="str">
        <f>IFERROR(IF(I5="---","",IF(Y5="---","No Target Set",IF(BV5=BK5,"On Target",IF(BV5&gt;BK5,"Behind",IF(BV5&lt;BK5,"Ahead"))))),"")</f>
        <v/>
      </c>
      <c r="AL5" s="402" t="str">
        <f>IFERROR(IF(J5="---","",IF(Z5="---","No Target Set",IF(BW5=BL5,"On Target",IF(BW5&gt;BL5,"Behind",IF(BW5&lt;BL5,"Ahead"))))),"")</f>
        <v/>
      </c>
      <c r="AM5" s="402" t="str">
        <f>IFERROR(IF(K5="---","",IF(AA5="---","No Target Set",IF(BX5=BM5,"On Target",IF(BX5&gt;BM5,"Behind",IF(BX5&lt;BM5,"Ahead"))))),"")</f>
        <v/>
      </c>
      <c r="AN5" s="402" t="str">
        <f>IFERROR(IF(L5="---","",IF(AB5="---","No Target Set",IF(BY5=BN5,"On Target",IF(BY5&gt;BN5,"Behind",IF(BY5&lt;BN5,"Ahead"))))),"")</f>
        <v/>
      </c>
      <c r="AO5" s="402" t="str">
        <f>IFERROR(IF(M5="---","",IF(AC5="---","No Target Set",IF(BZ5=BO5,"On Target",IF(BZ5&gt;BO5,"Behind",IF(BZ5&lt;BO5,"Ahead"))))),"")</f>
        <v/>
      </c>
      <c r="AP5" s="402" t="str">
        <f>IFERROR(IF(N5="---","",IF(AD5="---","No Target Set",IF(CA5=BP5,"On Target",IF(CA5&gt;BP5,"Behind",IF(CA5&lt;BP5,"Ahead"))))),"")</f>
        <v/>
      </c>
      <c r="AQ5" s="402" t="str">
        <f>IFERROR(IF(O5="---","",IF(AE5="---","No Target Set",IF(CB5=BQ5,"On Target",IF(CB5&gt;BQ5,"Behind",IF(CB5&lt;BQ5,"Ahead"))))),"")</f>
        <v/>
      </c>
      <c r="AR5" s="402" t="str">
        <f>IFERROR(IF(P5="---","",IF(AF5="---","No Target Set",IF(CC5=BR5,"On Target",IF(CC5&gt;BR5,"Behind",IF(CC5&lt;BR5,"Ahead"))))),"")</f>
        <v/>
      </c>
      <c r="AS5" s="402" t="str">
        <f>IFERROR(IF(Q5="---","",IF(AG5="---","No Target Set",IF(CD5=BS5,"On Target",IF(CD5&gt;BS5,"Behind",IF(CD5&lt;BS5,"Ahead"))))),"")</f>
        <v/>
      </c>
      <c r="AT5" s="402" t="str">
        <f>IFERROR(IF(R5="---","",IF(AH5="---","No Target Set",IF(CE5=BT5,"On Target",IF(CE5&gt;BT5,"Behind",IF(CE5&lt;BT5,"Ahead"))))),"")</f>
        <v/>
      </c>
      <c r="AV5" s="403"/>
      <c r="AW5" s="404" t="s">
        <v>104</v>
      </c>
      <c r="AX5" s="405" t="str">
        <f>_xlfn.IFNA(LOOKUP(2,1/(H5:R5&lt;&gt;"---"),H5:R5),"---")</f>
        <v>---</v>
      </c>
      <c r="AY5" s="406" t="e">
        <f>VALUE(IF(AX5="---","",VLOOKUP(AX5,List16782[],2,FALSE)))</f>
        <v>#VALUE!</v>
      </c>
      <c r="AZ5" s="359" t="str">
        <f>_xlfn.IFNA(LOOKUP(2,1/(H5:Q5&lt;&gt;"---"),X5:AF5),"---")</f>
        <v>---</v>
      </c>
      <c r="BA5" s="359" t="e">
        <f>VALUE(IF(AZ5="---","",VLOOKUP(AZ5,List16782[],2,FALSE)))</f>
        <v>#VALUE!</v>
      </c>
      <c r="BB5" s="359" t="str">
        <f>_xlfn.IFNA(LOOKUP(2,1/(AK5:AT5&lt;&gt;""),AK5:AT5),"---")</f>
        <v>---</v>
      </c>
      <c r="BC5" s="359" t="str">
        <f>_xlfn.IFNA(LOOKUP(2,1/(H5:R5&lt;&gt;"---"),H$2:R$2),"---")</f>
        <v>---</v>
      </c>
      <c r="BE5" s="411" t="s">
        <v>105</v>
      </c>
      <c r="BF5" s="359">
        <v>0.5</v>
      </c>
      <c r="BI5" s="404" t="s">
        <v>104</v>
      </c>
      <c r="BJ5" s="407" t="str">
        <f>IF(H5="---","",VLOOKUP(H5,List16782[],2,FALSE))</f>
        <v/>
      </c>
      <c r="BK5" s="407" t="str">
        <f>IF(I5="---","",VLOOKUP(I5,List16782[],2,FALSE))</f>
        <v/>
      </c>
      <c r="BL5" s="407" t="str">
        <f>IF(J5="---","",VLOOKUP(J5,List16782[],2,FALSE))</f>
        <v/>
      </c>
      <c r="BM5" s="407" t="str">
        <f>IF(K5="---","",VLOOKUP(K5,List16782[],2,FALSE))</f>
        <v/>
      </c>
      <c r="BN5" s="407" t="str">
        <f>IF(L5="---","",VLOOKUP(L5,List16782[],2,FALSE))</f>
        <v/>
      </c>
      <c r="BO5" s="407" t="str">
        <f>IF(M5="---","",VLOOKUP(M5,List16782[],2,FALSE))</f>
        <v/>
      </c>
      <c r="BP5" s="407" t="str">
        <f>IF(N5="---","",VLOOKUP(N5,List16782[],2,FALSE))</f>
        <v/>
      </c>
      <c r="BQ5" s="407" t="str">
        <f>IF(O5="---","",VLOOKUP(O5,List16782[],2,FALSE))</f>
        <v/>
      </c>
      <c r="BR5" s="407" t="str">
        <f>IF(P5="---","",VLOOKUP(P5,List16782[],2,FALSE))</f>
        <v/>
      </c>
      <c r="BS5" s="407" t="str">
        <f>IF(Q5="---","",VLOOKUP(Q5,List16782[],2,FALSE))</f>
        <v/>
      </c>
      <c r="BT5" s="407" t="str">
        <f>IF(R5="---","",VLOOKUP(R5,List16782[],2,FALSE))</f>
        <v/>
      </c>
      <c r="BU5" s="404" t="s">
        <v>104</v>
      </c>
      <c r="BV5" s="407" t="str">
        <f>IF(Y5="---","",VLOOKUP(Y5,List16782[],2,FALSE))</f>
        <v/>
      </c>
      <c r="BW5" s="407" t="str">
        <f>IF(Z5="---","",VLOOKUP(Z5,List16782[],2,FALSE))</f>
        <v/>
      </c>
      <c r="BX5" s="407" t="str">
        <f>IF(AA5="---","",VLOOKUP(AA5,List16782[],2,FALSE))</f>
        <v/>
      </c>
      <c r="BY5" s="407" t="str">
        <f>IF(AB5="---","",VLOOKUP(AB5,List16782[],2,FALSE))</f>
        <v/>
      </c>
      <c r="BZ5" s="407" t="str">
        <f>IF(AC5="---","",VLOOKUP(AC5,List16782[],2,FALSE))</f>
        <v/>
      </c>
      <c r="CA5" s="407" t="str">
        <f>IF(AD5="---","",VLOOKUP(AD5,List16782[],2,FALSE))</f>
        <v/>
      </c>
      <c r="CB5" s="407" t="str">
        <f>IF(AE5="---","",VLOOKUP(AE5,List16782[],2,FALSE))</f>
        <v/>
      </c>
      <c r="CC5" s="407" t="str">
        <f>IF(AF5="---","",VLOOKUP(AF5,List16782[],2,FALSE))</f>
        <v/>
      </c>
      <c r="CD5" s="407" t="str">
        <f>IF(AG5="---","",VLOOKUP(AG5,List16782[],2,FALSE))</f>
        <v/>
      </c>
      <c r="CE5" s="407" t="str">
        <f>IF(AH5="---","",VLOOKUP(AH5,List16782[],2,FALSE))</f>
        <v/>
      </c>
    </row>
    <row r="6" spans="2:92" ht="13.5" customHeight="1" thickBot="1" x14ac:dyDescent="0.4">
      <c r="B6" s="408"/>
      <c r="C6" s="392"/>
      <c r="D6" s="393"/>
      <c r="E6" s="394" t="s">
        <v>106</v>
      </c>
      <c r="F6" s="395"/>
      <c r="G6" s="396"/>
      <c r="H6" s="398" t="s">
        <v>97</v>
      </c>
      <c r="I6" s="398" t="s">
        <v>97</v>
      </c>
      <c r="J6" s="398" t="s">
        <v>97</v>
      </c>
      <c r="K6" s="398" t="s">
        <v>97</v>
      </c>
      <c r="L6" s="398" t="s">
        <v>97</v>
      </c>
      <c r="M6" s="398" t="s">
        <v>97</v>
      </c>
      <c r="N6" s="398" t="s">
        <v>97</v>
      </c>
      <c r="O6" s="398" t="s">
        <v>97</v>
      </c>
      <c r="P6" s="398" t="s">
        <v>97</v>
      </c>
      <c r="Q6" s="398" t="s">
        <v>97</v>
      </c>
      <c r="R6" s="409" t="s">
        <v>97</v>
      </c>
      <c r="Y6" s="398" t="s">
        <v>97</v>
      </c>
      <c r="Z6" s="398" t="s">
        <v>97</v>
      </c>
      <c r="AA6" s="398" t="s">
        <v>97</v>
      </c>
      <c r="AB6" s="398" t="s">
        <v>97</v>
      </c>
      <c r="AC6" s="409" t="s">
        <v>97</v>
      </c>
      <c r="AD6" s="401" t="s">
        <v>97</v>
      </c>
      <c r="AE6" s="401" t="s">
        <v>97</v>
      </c>
      <c r="AF6" s="401" t="s">
        <v>97</v>
      </c>
      <c r="AG6" s="401" t="s">
        <v>97</v>
      </c>
      <c r="AH6" s="401" t="s">
        <v>97</v>
      </c>
      <c r="AK6" s="402" t="str">
        <f>IFERROR(IF(I6="---","",IF(Y6="---","No Target Set",IF(BV6=BK6,"On Target",IF(BV6&gt;BK6,"Behind",IF(BV6&lt;BK6,"Ahead"))))),"")</f>
        <v/>
      </c>
      <c r="AL6" s="402" t="str">
        <f>IFERROR(IF(J6="---","",IF(Z6="---","No Target Set",IF(BW6=BL6,"On Target",IF(BW6&gt;BL6,"Behind",IF(BW6&lt;BL6,"Ahead"))))),"")</f>
        <v/>
      </c>
      <c r="AM6" s="402" t="str">
        <f>IFERROR(IF(K6="---","",IF(AA6="---","No Target Set",IF(BX6=BM6,"On Target",IF(BX6&gt;BM6,"Behind",IF(BX6&lt;BM6,"Ahead"))))),"")</f>
        <v/>
      </c>
      <c r="AN6" s="402" t="str">
        <f>IFERROR(IF(L6="---","",IF(AB6="---","No Target Set",IF(BY6=BN6,"On Target",IF(BY6&gt;BN6,"Behind",IF(BY6&lt;BN6,"Ahead"))))),"")</f>
        <v/>
      </c>
      <c r="AO6" s="402" t="str">
        <f>IFERROR(IF(M6="---","",IF(AC6="---","No Target Set",IF(BZ6=BO6,"On Target",IF(BZ6&gt;BO6,"Behind",IF(BZ6&lt;BO6,"Ahead"))))),"")</f>
        <v/>
      </c>
      <c r="AP6" s="402" t="str">
        <f>IFERROR(IF(N6="---","",IF(AD6="---","No Target Set",IF(CA6=BP6,"On Target",IF(CA6&gt;BP6,"Behind",IF(CA6&lt;BP6,"Ahead"))))),"")</f>
        <v/>
      </c>
      <c r="AQ6" s="402" t="str">
        <f>IFERROR(IF(O6="---","",IF(AE6="---","No Target Set",IF(CB6=BQ6,"On Target",IF(CB6&gt;BQ6,"Behind",IF(CB6&lt;BQ6,"Ahead"))))),"")</f>
        <v/>
      </c>
      <c r="AR6" s="402" t="str">
        <f>IFERROR(IF(P6="---","",IF(AF6="---","No Target Set",IF(CC6=BR6,"On Target",IF(CC6&gt;BR6,"Behind",IF(CC6&lt;BR6,"Ahead"))))),"")</f>
        <v/>
      </c>
      <c r="AS6" s="402" t="str">
        <f>IFERROR(IF(Q6="---","",IF(AG6="---","No Target Set",IF(CD6=BS6,"On Target",IF(CD6&gt;BS6,"Behind",IF(CD6&lt;BS6,"Ahead"))))),"")</f>
        <v/>
      </c>
      <c r="AT6" s="402" t="str">
        <f>IFERROR(IF(R6="---","",IF(AH6="---","No Target Set",IF(CE6=BT6,"On Target",IF(CE6&gt;BT6,"Behind",IF(CE6&lt;BT6,"Ahead"))))),"")</f>
        <v/>
      </c>
      <c r="AV6" s="403"/>
      <c r="AW6" s="404" t="s">
        <v>107</v>
      </c>
      <c r="AX6" s="405" t="str">
        <f>_xlfn.IFNA(LOOKUP(2,1/(H6:R6&lt;&gt;"---"),H6:R6),"---")</f>
        <v>---</v>
      </c>
      <c r="AY6" s="406" t="e">
        <f>VALUE(IF(AX6="---","",VLOOKUP(AX6,List16782[],2,FALSE)))</f>
        <v>#VALUE!</v>
      </c>
      <c r="AZ6" s="359" t="str">
        <f>_xlfn.IFNA(LOOKUP(2,1/(H6:Q6&lt;&gt;"---"),X6:AF6),"---")</f>
        <v>---</v>
      </c>
      <c r="BA6" s="359" t="e">
        <f>VALUE(IF(AZ6="---","",VLOOKUP(AZ6,List16782[],2,FALSE)))</f>
        <v>#VALUE!</v>
      </c>
      <c r="BB6" s="359" t="str">
        <f>_xlfn.IFNA(LOOKUP(2,1/(AK6:AT6&lt;&gt;""),AK6:AT6),"---")</f>
        <v>---</v>
      </c>
      <c r="BC6" s="359" t="str">
        <f>_xlfn.IFNA(LOOKUP(2,1/(H6:R6&lt;&gt;"---"),H$2:R$2),"---")</f>
        <v>---</v>
      </c>
      <c r="BE6" s="412" t="s">
        <v>108</v>
      </c>
      <c r="BF6" s="359">
        <v>0</v>
      </c>
      <c r="BI6" s="404" t="s">
        <v>107</v>
      </c>
      <c r="BJ6" s="407" t="str">
        <f>IF(H6="---","",VLOOKUP(H6,List16782[],2,FALSE))</f>
        <v/>
      </c>
      <c r="BK6" s="407" t="str">
        <f>IF(I6="---","",VLOOKUP(I6,List16782[],2,FALSE))</f>
        <v/>
      </c>
      <c r="BL6" s="407" t="str">
        <f>IF(J6="---","",VLOOKUP(J6,List16782[],2,FALSE))</f>
        <v/>
      </c>
      <c r="BM6" s="407" t="str">
        <f>IF(K6="---","",VLOOKUP(K6,List16782[],2,FALSE))</f>
        <v/>
      </c>
      <c r="BN6" s="407" t="str">
        <f>IF(L6="---","",VLOOKUP(L6,List16782[],2,FALSE))</f>
        <v/>
      </c>
      <c r="BO6" s="407" t="str">
        <f>IF(M6="---","",VLOOKUP(M6,List16782[],2,FALSE))</f>
        <v/>
      </c>
      <c r="BP6" s="407" t="str">
        <f>IF(N6="---","",VLOOKUP(N6,List16782[],2,FALSE))</f>
        <v/>
      </c>
      <c r="BQ6" s="407" t="str">
        <f>IF(O6="---","",VLOOKUP(O6,List16782[],2,FALSE))</f>
        <v/>
      </c>
      <c r="BR6" s="407" t="str">
        <f>IF(P6="---","",VLOOKUP(P6,List16782[],2,FALSE))</f>
        <v/>
      </c>
      <c r="BS6" s="407" t="str">
        <f>IF(Q6="---","",VLOOKUP(Q6,List16782[],2,FALSE))</f>
        <v/>
      </c>
      <c r="BT6" s="407" t="str">
        <f>IF(R6="---","",VLOOKUP(R6,List16782[],2,FALSE))</f>
        <v/>
      </c>
      <c r="BU6" s="404" t="s">
        <v>107</v>
      </c>
      <c r="BV6" s="407" t="str">
        <f>IF(Y6="---","",VLOOKUP(Y6,List16782[],2,FALSE))</f>
        <v/>
      </c>
      <c r="BW6" s="407" t="str">
        <f>IF(Z6="---","",VLOOKUP(Z6,List16782[],2,FALSE))</f>
        <v/>
      </c>
      <c r="BX6" s="407" t="str">
        <f>IF(AA6="---","",VLOOKUP(AA6,List16782[],2,FALSE))</f>
        <v/>
      </c>
      <c r="BY6" s="407" t="str">
        <f>IF(AB6="---","",VLOOKUP(AB6,List16782[],2,FALSE))</f>
        <v/>
      </c>
      <c r="BZ6" s="407" t="str">
        <f>IF(AC6="---","",VLOOKUP(AC6,List16782[],2,FALSE))</f>
        <v/>
      </c>
      <c r="CA6" s="407" t="str">
        <f>IF(AD6="---","",VLOOKUP(AD6,List16782[],2,FALSE))</f>
        <v/>
      </c>
      <c r="CB6" s="407" t="str">
        <f>IF(AE6="---","",VLOOKUP(AE6,List16782[],2,FALSE))</f>
        <v/>
      </c>
      <c r="CC6" s="407" t="str">
        <f>IF(AF6="---","",VLOOKUP(AF6,List16782[],2,FALSE))</f>
        <v/>
      </c>
      <c r="CD6" s="407" t="str">
        <f>IF(AG6="---","",VLOOKUP(AG6,List16782[],2,FALSE))</f>
        <v/>
      </c>
      <c r="CE6" s="407" t="str">
        <f>IF(AH6="---","",VLOOKUP(AH6,List16782[],2,FALSE))</f>
        <v/>
      </c>
    </row>
    <row r="7" spans="2:92" ht="13.5" customHeight="1" thickBot="1" x14ac:dyDescent="0.4">
      <c r="B7" s="408"/>
      <c r="C7" s="392"/>
      <c r="D7" s="393"/>
      <c r="E7" s="394" t="s">
        <v>109</v>
      </c>
      <c r="F7" s="395"/>
      <c r="G7" s="396"/>
      <c r="H7" s="398" t="s">
        <v>97</v>
      </c>
      <c r="I7" s="398" t="s">
        <v>97</v>
      </c>
      <c r="J7" s="398" t="s">
        <v>97</v>
      </c>
      <c r="K7" s="398" t="s">
        <v>97</v>
      </c>
      <c r="L7" s="398" t="s">
        <v>97</v>
      </c>
      <c r="M7" s="398" t="s">
        <v>97</v>
      </c>
      <c r="N7" s="398" t="s">
        <v>97</v>
      </c>
      <c r="O7" s="398" t="s">
        <v>97</v>
      </c>
      <c r="P7" s="398" t="s">
        <v>97</v>
      </c>
      <c r="Q7" s="398" t="s">
        <v>97</v>
      </c>
      <c r="R7" s="409" t="s">
        <v>97</v>
      </c>
      <c r="Y7" s="398" t="s">
        <v>97</v>
      </c>
      <c r="Z7" s="398" t="s">
        <v>97</v>
      </c>
      <c r="AA7" s="398" t="s">
        <v>97</v>
      </c>
      <c r="AB7" s="398" t="s">
        <v>97</v>
      </c>
      <c r="AC7" s="409" t="s">
        <v>97</v>
      </c>
      <c r="AD7" s="401" t="s">
        <v>97</v>
      </c>
      <c r="AE7" s="401" t="s">
        <v>97</v>
      </c>
      <c r="AF7" s="401" t="s">
        <v>97</v>
      </c>
      <c r="AG7" s="401" t="s">
        <v>97</v>
      </c>
      <c r="AH7" s="401" t="s">
        <v>97</v>
      </c>
      <c r="AK7" s="402" t="str">
        <f>IFERROR(IF(I7="---","",IF(Y7="---","No Target Set",IF(BV7=BK7,"On Target",IF(BV7&gt;BK7,"Behind",IF(BV7&lt;BK7,"Ahead"))))),"")</f>
        <v/>
      </c>
      <c r="AL7" s="402" t="str">
        <f>IFERROR(IF(J7="---","",IF(Z7="---","No Target Set",IF(BW7=BL7,"On Target",IF(BW7&gt;BL7,"Behind",IF(BW7&lt;BL7,"Ahead"))))),"")</f>
        <v/>
      </c>
      <c r="AM7" s="402" t="str">
        <f>IFERROR(IF(K7="---","",IF(AA7="---","No Target Set",IF(BX7=BM7,"On Target",IF(BX7&gt;BM7,"Behind",IF(BX7&lt;BM7,"Ahead"))))),"")</f>
        <v/>
      </c>
      <c r="AN7" s="402" t="str">
        <f>IFERROR(IF(L7="---","",IF(AB7="---","No Target Set",IF(BY7=BN7,"On Target",IF(BY7&gt;BN7,"Behind",IF(BY7&lt;BN7,"Ahead"))))),"")</f>
        <v/>
      </c>
      <c r="AO7" s="402" t="str">
        <f>IFERROR(IF(M7="---","",IF(AC7="---","No Target Set",IF(BZ7=BO7,"On Target",IF(BZ7&gt;BO7,"Behind",IF(BZ7&lt;BO7,"Ahead"))))),"")</f>
        <v/>
      </c>
      <c r="AP7" s="402" t="str">
        <f>IFERROR(IF(N7="---","",IF(AD7="---","No Target Set",IF(CA7=BP7,"On Target",IF(CA7&gt;BP7,"Behind",IF(CA7&lt;BP7,"Ahead"))))),"")</f>
        <v/>
      </c>
      <c r="AQ7" s="402" t="str">
        <f>IFERROR(IF(O7="---","",IF(AE7="---","No Target Set",IF(CB7=BQ7,"On Target",IF(CB7&gt;BQ7,"Behind",IF(CB7&lt;BQ7,"Ahead"))))),"")</f>
        <v/>
      </c>
      <c r="AR7" s="402" t="str">
        <f>IFERROR(IF(P7="---","",IF(AF7="---","No Target Set",IF(CC7=BR7,"On Target",IF(CC7&gt;BR7,"Behind",IF(CC7&lt;BR7,"Ahead"))))),"")</f>
        <v/>
      </c>
      <c r="AS7" s="402" t="str">
        <f>IFERROR(IF(Q7="---","",IF(AG7="---","No Target Set",IF(CD7=BS7,"On Target",IF(CD7&gt;BS7,"Behind",IF(CD7&lt;BS7,"Ahead"))))),"")</f>
        <v/>
      </c>
      <c r="AT7" s="402" t="str">
        <f>IFERROR(IF(R7="---","",IF(AH7="---","No Target Set",IF(CE7=BT7,"On Target",IF(CE7&gt;BT7,"Behind",IF(CE7&lt;BT7,"Ahead"))))),"")</f>
        <v/>
      </c>
      <c r="AV7" s="403"/>
      <c r="AW7" s="404" t="s">
        <v>110</v>
      </c>
      <c r="AX7" s="405" t="str">
        <f>_xlfn.IFNA(LOOKUP(2,1/(H7:R7&lt;&gt;"---"),H7:R7),"---")</f>
        <v>---</v>
      </c>
      <c r="AY7" s="406" t="e">
        <f>VALUE(IF(AX7="---","",VLOOKUP(AX7,List16782[],2,FALSE)))</f>
        <v>#VALUE!</v>
      </c>
      <c r="AZ7" s="359" t="str">
        <f>_xlfn.IFNA(LOOKUP(2,1/(H7:Q7&lt;&gt;"---"),X7:AF7),"---")</f>
        <v>---</v>
      </c>
      <c r="BA7" s="359" t="e">
        <f>VALUE(IF(AZ7="---","",VLOOKUP(AZ7,List16782[],2,FALSE)))</f>
        <v>#VALUE!</v>
      </c>
      <c r="BB7" s="359" t="str">
        <f>_xlfn.IFNA(LOOKUP(2,1/(AK7:AT7&lt;&gt;""),AK7:AT7),"---")</f>
        <v>---</v>
      </c>
      <c r="BC7" s="359" t="str">
        <f>_xlfn.IFNA(LOOKUP(2,1/(H7:R7&lt;&gt;"---"),H$2:R$2),"---")</f>
        <v>---</v>
      </c>
      <c r="BI7" s="404" t="s">
        <v>110</v>
      </c>
      <c r="BJ7" s="407" t="str">
        <f>IF(H7="---","",VLOOKUP(H7,List16782[],2,FALSE))</f>
        <v/>
      </c>
      <c r="BK7" s="407" t="str">
        <f>IF(I7="---","",VLOOKUP(I7,List16782[],2,FALSE))</f>
        <v/>
      </c>
      <c r="BL7" s="407" t="str">
        <f>IF(J7="---","",VLOOKUP(J7,List16782[],2,FALSE))</f>
        <v/>
      </c>
      <c r="BM7" s="407" t="str">
        <f>IF(K7="---","",VLOOKUP(K7,List16782[],2,FALSE))</f>
        <v/>
      </c>
      <c r="BN7" s="407" t="str">
        <f>IF(L7="---","",VLOOKUP(L7,List16782[],2,FALSE))</f>
        <v/>
      </c>
      <c r="BO7" s="407" t="str">
        <f>IF(M7="---","",VLOOKUP(M7,List16782[],2,FALSE))</f>
        <v/>
      </c>
      <c r="BP7" s="407" t="str">
        <f>IF(N7="---","",VLOOKUP(N7,List16782[],2,FALSE))</f>
        <v/>
      </c>
      <c r="BQ7" s="407" t="str">
        <f>IF(O7="---","",VLOOKUP(O7,List16782[],2,FALSE))</f>
        <v/>
      </c>
      <c r="BR7" s="407" t="str">
        <f>IF(P7="---","",VLOOKUP(P7,List16782[],2,FALSE))</f>
        <v/>
      </c>
      <c r="BS7" s="407" t="str">
        <f>IF(Q7="---","",VLOOKUP(Q7,List16782[],2,FALSE))</f>
        <v/>
      </c>
      <c r="BT7" s="407" t="str">
        <f>IF(R7="---","",VLOOKUP(R7,List16782[],2,FALSE))</f>
        <v/>
      </c>
      <c r="BU7" s="404" t="s">
        <v>110</v>
      </c>
      <c r="BV7" s="407" t="str">
        <f>IF(Y7="---","",VLOOKUP(Y7,List16782[],2,FALSE))</f>
        <v/>
      </c>
      <c r="BW7" s="407" t="str">
        <f>IF(Z7="---","",VLOOKUP(Z7,List16782[],2,FALSE))</f>
        <v/>
      </c>
      <c r="BX7" s="407" t="str">
        <f>IF(AA7="---","",VLOOKUP(AA7,List16782[],2,FALSE))</f>
        <v/>
      </c>
      <c r="BY7" s="407" t="str">
        <f>IF(AB7="---","",VLOOKUP(AB7,List16782[],2,FALSE))</f>
        <v/>
      </c>
      <c r="BZ7" s="407" t="str">
        <f>IF(AC7="---","",VLOOKUP(AC7,List16782[],2,FALSE))</f>
        <v/>
      </c>
      <c r="CA7" s="407" t="str">
        <f>IF(AD7="---","",VLOOKUP(AD7,List16782[],2,FALSE))</f>
        <v/>
      </c>
      <c r="CB7" s="407" t="str">
        <f>IF(AE7="---","",VLOOKUP(AE7,List16782[],2,FALSE))</f>
        <v/>
      </c>
      <c r="CC7" s="407" t="str">
        <f>IF(AF7="---","",VLOOKUP(AF7,List16782[],2,FALSE))</f>
        <v/>
      </c>
      <c r="CD7" s="407" t="str">
        <f>IF(AG7="---","",VLOOKUP(AG7,List16782[],2,FALSE))</f>
        <v/>
      </c>
      <c r="CE7" s="407" t="str">
        <f>IF(AH7="---","",VLOOKUP(AH7,List16782[],2,FALSE))</f>
        <v/>
      </c>
    </row>
    <row r="8" spans="2:92" ht="13.5" customHeight="1" thickBot="1" x14ac:dyDescent="0.4">
      <c r="B8" s="413"/>
      <c r="C8" s="392"/>
      <c r="D8" s="393"/>
      <c r="E8" s="394" t="s">
        <v>111</v>
      </c>
      <c r="F8" s="395"/>
      <c r="G8" s="396"/>
      <c r="H8" s="398" t="s">
        <v>97</v>
      </c>
      <c r="I8" s="398" t="s">
        <v>97</v>
      </c>
      <c r="J8" s="398" t="s">
        <v>97</v>
      </c>
      <c r="K8" s="398" t="s">
        <v>97</v>
      </c>
      <c r="L8" s="398" t="s">
        <v>97</v>
      </c>
      <c r="M8" s="398" t="s">
        <v>97</v>
      </c>
      <c r="N8" s="398" t="s">
        <v>97</v>
      </c>
      <c r="O8" s="398" t="s">
        <v>97</v>
      </c>
      <c r="P8" s="398" t="s">
        <v>97</v>
      </c>
      <c r="Q8" s="398" t="s">
        <v>97</v>
      </c>
      <c r="R8" s="409" t="s">
        <v>97</v>
      </c>
      <c r="Y8" s="398" t="s">
        <v>97</v>
      </c>
      <c r="Z8" s="398" t="s">
        <v>97</v>
      </c>
      <c r="AA8" s="398" t="s">
        <v>97</v>
      </c>
      <c r="AB8" s="398" t="s">
        <v>97</v>
      </c>
      <c r="AC8" s="409" t="s">
        <v>97</v>
      </c>
      <c r="AD8" s="401" t="s">
        <v>97</v>
      </c>
      <c r="AE8" s="401" t="s">
        <v>97</v>
      </c>
      <c r="AF8" s="401" t="s">
        <v>97</v>
      </c>
      <c r="AG8" s="401" t="s">
        <v>97</v>
      </c>
      <c r="AH8" s="401" t="s">
        <v>97</v>
      </c>
      <c r="AK8" s="402" t="str">
        <f>IFERROR(IF(I8="---","",IF(Y8="---","No Target Set",IF(BV8=BK8,"On Target",IF(BV8&gt;BK8,"Behind",IF(BV8&lt;BK8,"Ahead"))))),"")</f>
        <v/>
      </c>
      <c r="AL8" s="402" t="str">
        <f>IFERROR(IF(J8="---","",IF(Z8="---","No Target Set",IF(BW8=BL8,"On Target",IF(BW8&gt;BL8,"Behind",IF(BW8&lt;BL8,"Ahead"))))),"")</f>
        <v/>
      </c>
      <c r="AM8" s="402" t="str">
        <f>IFERROR(IF(K8="---","",IF(AA8="---","No Target Set",IF(BX8=BM8,"On Target",IF(BX8&gt;BM8,"Behind",IF(BX8&lt;BM8,"Ahead"))))),"")</f>
        <v/>
      </c>
      <c r="AN8" s="402" t="str">
        <f>IFERROR(IF(L8="---","",IF(AB8="---","No Target Set",IF(BY8=BN8,"On Target",IF(BY8&gt;BN8,"Behind",IF(BY8&lt;BN8,"Ahead"))))),"")</f>
        <v/>
      </c>
      <c r="AO8" s="402" t="str">
        <f>IFERROR(IF(M8="---","",IF(AC8="---","No Target Set",IF(BZ8=BO8,"On Target",IF(BZ8&gt;BO8,"Behind",IF(BZ8&lt;BO8,"Ahead"))))),"")</f>
        <v/>
      </c>
      <c r="AP8" s="402" t="str">
        <f>IFERROR(IF(N8="---","",IF(AD8="---","No Target Set",IF(CA8=BP8,"On Target",IF(CA8&gt;BP8,"Behind",IF(CA8&lt;BP8,"Ahead"))))),"")</f>
        <v/>
      </c>
      <c r="AQ8" s="402" t="str">
        <f>IFERROR(IF(O8="---","",IF(AE8="---","No Target Set",IF(CB8=BQ8,"On Target",IF(CB8&gt;BQ8,"Behind",IF(CB8&lt;BQ8,"Ahead"))))),"")</f>
        <v/>
      </c>
      <c r="AR8" s="402" t="str">
        <f>IFERROR(IF(P8="---","",IF(AF8="---","No Target Set",IF(CC8=BR8,"On Target",IF(CC8&gt;BR8,"Behind",IF(CC8&lt;BR8,"Ahead"))))),"")</f>
        <v/>
      </c>
      <c r="AS8" s="402" t="str">
        <f>IFERROR(IF(Q8="---","",IF(AG8="---","No Target Set",IF(CD8=BS8,"On Target",IF(CD8&gt;BS8,"Behind",IF(CD8&lt;BS8,"Ahead"))))),"")</f>
        <v/>
      </c>
      <c r="AT8" s="402" t="str">
        <f>IFERROR(IF(R8="---","",IF(AH8="---","No Target Set",IF(CE8=BT8,"On Target",IF(CE8&gt;BT8,"Behind",IF(CE8&lt;BT8,"Ahead"))))),"")</f>
        <v/>
      </c>
      <c r="AV8" s="403"/>
      <c r="AW8" s="404" t="s">
        <v>112</v>
      </c>
      <c r="AX8" s="405" t="str">
        <f>_xlfn.IFNA(LOOKUP(2,1/(H8:R8&lt;&gt;"---"),H8:R8),"---")</f>
        <v>---</v>
      </c>
      <c r="AY8" s="406" t="e">
        <f>VALUE(IF(AX8="---","",VLOOKUP(AX8,List16782[],2,FALSE)))</f>
        <v>#VALUE!</v>
      </c>
      <c r="AZ8" s="359" t="str">
        <f>_xlfn.IFNA(LOOKUP(2,1/(H8:Q8&lt;&gt;"---"),X8:AF8),"---")</f>
        <v>---</v>
      </c>
      <c r="BA8" s="359" t="e">
        <f>VALUE(IF(AZ8="---","",VLOOKUP(AZ8,List16782[],2,FALSE)))</f>
        <v>#VALUE!</v>
      </c>
      <c r="BB8" s="359" t="str">
        <f>_xlfn.IFNA(LOOKUP(2,1/(AK8:AT8&lt;&gt;""),AK8:AT8),"---")</f>
        <v>---</v>
      </c>
      <c r="BC8" s="359" t="str">
        <f>_xlfn.IFNA(LOOKUP(2,1/(H8:R8&lt;&gt;"---"),H$2:R$2),"---")</f>
        <v>---</v>
      </c>
      <c r="BI8" s="404" t="s">
        <v>112</v>
      </c>
      <c r="BJ8" s="407" t="str">
        <f>IF(H8="---","",VLOOKUP(H8,List16782[],2,FALSE))</f>
        <v/>
      </c>
      <c r="BK8" s="407" t="str">
        <f>IF(I8="---","",VLOOKUP(I8,List16782[],2,FALSE))</f>
        <v/>
      </c>
      <c r="BL8" s="407" t="str">
        <f>IF(J8="---","",VLOOKUP(J8,List16782[],2,FALSE))</f>
        <v/>
      </c>
      <c r="BM8" s="407" t="str">
        <f>IF(K8="---","",VLOOKUP(K8,List16782[],2,FALSE))</f>
        <v/>
      </c>
      <c r="BN8" s="407" t="str">
        <f>IF(L8="---","",VLOOKUP(L8,List16782[],2,FALSE))</f>
        <v/>
      </c>
      <c r="BO8" s="407" t="str">
        <f>IF(M8="---","",VLOOKUP(M8,List16782[],2,FALSE))</f>
        <v/>
      </c>
      <c r="BP8" s="407" t="str">
        <f>IF(N8="---","",VLOOKUP(N8,List16782[],2,FALSE))</f>
        <v/>
      </c>
      <c r="BQ8" s="407" t="str">
        <f>IF(O8="---","",VLOOKUP(O8,List16782[],2,FALSE))</f>
        <v/>
      </c>
      <c r="BR8" s="407" t="str">
        <f>IF(P8="---","",VLOOKUP(P8,List16782[],2,FALSE))</f>
        <v/>
      </c>
      <c r="BS8" s="407" t="str">
        <f>IF(Q8="---","",VLOOKUP(Q8,List16782[],2,FALSE))</f>
        <v/>
      </c>
      <c r="BT8" s="407" t="str">
        <f>IF(R8="---","",VLOOKUP(R8,List16782[],2,FALSE))</f>
        <v/>
      </c>
      <c r="BU8" s="404" t="s">
        <v>112</v>
      </c>
      <c r="BV8" s="407" t="str">
        <f>IF(Y8="---","",VLOOKUP(Y8,List16782[],2,FALSE))</f>
        <v/>
      </c>
      <c r="BW8" s="407" t="str">
        <f>IF(Z8="---","",VLOOKUP(Z8,List16782[],2,FALSE))</f>
        <v/>
      </c>
      <c r="BX8" s="407" t="str">
        <f>IF(AA8="---","",VLOOKUP(AA8,List16782[],2,FALSE))</f>
        <v/>
      </c>
      <c r="BY8" s="407" t="str">
        <f>IF(AB8="---","",VLOOKUP(AB8,List16782[],2,FALSE))</f>
        <v/>
      </c>
      <c r="BZ8" s="407" t="str">
        <f>IF(AC8="---","",VLOOKUP(AC8,List16782[],2,FALSE))</f>
        <v/>
      </c>
      <c r="CA8" s="407" t="str">
        <f>IF(AD8="---","",VLOOKUP(AD8,List16782[],2,FALSE))</f>
        <v/>
      </c>
      <c r="CB8" s="407" t="str">
        <f>IF(AE8="---","",VLOOKUP(AE8,List16782[],2,FALSE))</f>
        <v/>
      </c>
      <c r="CC8" s="407" t="str">
        <f>IF(AF8="---","",VLOOKUP(AF8,List16782[],2,FALSE))</f>
        <v/>
      </c>
      <c r="CD8" s="407" t="str">
        <f>IF(AG8="---","",VLOOKUP(AG8,List16782[],2,FALSE))</f>
        <v/>
      </c>
      <c r="CE8" s="407" t="str">
        <f>IF(AH8="---","",VLOOKUP(AH8,List16782[],2,FALSE))</f>
        <v/>
      </c>
    </row>
    <row r="9" spans="2:92" ht="13.5" customHeight="1" thickBot="1" x14ac:dyDescent="0.4">
      <c r="B9" s="391">
        <v>2</v>
      </c>
      <c r="C9" s="392" t="s">
        <v>113</v>
      </c>
      <c r="D9" s="393"/>
      <c r="E9" s="394" t="s">
        <v>114</v>
      </c>
      <c r="F9" s="395"/>
      <c r="G9" s="396"/>
      <c r="H9" s="398" t="s">
        <v>97</v>
      </c>
      <c r="I9" s="398" t="s">
        <v>97</v>
      </c>
      <c r="J9" s="398" t="s">
        <v>97</v>
      </c>
      <c r="K9" s="398" t="s">
        <v>97</v>
      </c>
      <c r="L9" s="398" t="s">
        <v>97</v>
      </c>
      <c r="M9" s="398" t="s">
        <v>97</v>
      </c>
      <c r="N9" s="398" t="s">
        <v>97</v>
      </c>
      <c r="O9" s="398" t="s">
        <v>97</v>
      </c>
      <c r="P9" s="398" t="s">
        <v>97</v>
      </c>
      <c r="Q9" s="398" t="s">
        <v>97</v>
      </c>
      <c r="R9" s="409" t="s">
        <v>97</v>
      </c>
      <c r="Y9" s="398" t="s">
        <v>97</v>
      </c>
      <c r="Z9" s="398" t="s">
        <v>97</v>
      </c>
      <c r="AA9" s="398" t="s">
        <v>97</v>
      </c>
      <c r="AB9" s="398" t="s">
        <v>97</v>
      </c>
      <c r="AC9" s="409" t="s">
        <v>97</v>
      </c>
      <c r="AD9" s="401" t="s">
        <v>97</v>
      </c>
      <c r="AE9" s="401" t="s">
        <v>97</v>
      </c>
      <c r="AF9" s="401" t="s">
        <v>97</v>
      </c>
      <c r="AG9" s="401" t="s">
        <v>97</v>
      </c>
      <c r="AH9" s="401" t="s">
        <v>97</v>
      </c>
      <c r="AK9" s="402" t="str">
        <f>IFERROR(IF(I9="---","",IF(Y9="---","No Target Set",IF(BV9=BK9,"On Target",IF(BV9&gt;BK9,"Behind",IF(BV9&lt;BK9,"Ahead"))))),"")</f>
        <v/>
      </c>
      <c r="AL9" s="402" t="str">
        <f>IFERROR(IF(J9="---","",IF(Z9="---","No Target Set",IF(BW9=BL9,"On Target",IF(BW9&gt;BL9,"Behind",IF(BW9&lt;BL9,"Ahead"))))),"")</f>
        <v/>
      </c>
      <c r="AM9" s="402" t="str">
        <f>IFERROR(IF(K9="---","",IF(AA9="---","No Target Set",IF(BX9=BM9,"On Target",IF(BX9&gt;BM9,"Behind",IF(BX9&lt;BM9,"Ahead"))))),"")</f>
        <v/>
      </c>
      <c r="AN9" s="402" t="str">
        <f>IFERROR(IF(L9="---","",IF(AB9="---","No Target Set",IF(BY9=BN9,"On Target",IF(BY9&gt;BN9,"Behind",IF(BY9&lt;BN9,"Ahead"))))),"")</f>
        <v/>
      </c>
      <c r="AO9" s="402" t="str">
        <f>IFERROR(IF(M9="---","",IF(AC9="---","No Target Set",IF(BZ9=BO9,"On Target",IF(BZ9&gt;BO9,"Behind",IF(BZ9&lt;BO9,"Ahead"))))),"")</f>
        <v/>
      </c>
      <c r="AP9" s="402" t="str">
        <f>IFERROR(IF(N9="---","",IF(AD9="---","No Target Set",IF(CA9=BP9,"On Target",IF(CA9&gt;BP9,"Behind",IF(CA9&lt;BP9,"Ahead"))))),"")</f>
        <v/>
      </c>
      <c r="AQ9" s="402" t="str">
        <f>IFERROR(IF(O9="---","",IF(AE9="---","No Target Set",IF(CB9=BQ9,"On Target",IF(CB9&gt;BQ9,"Behind",IF(CB9&lt;BQ9,"Ahead"))))),"")</f>
        <v/>
      </c>
      <c r="AR9" s="402" t="str">
        <f>IFERROR(IF(P9="---","",IF(AF9="---","No Target Set",IF(CC9=BR9,"On Target",IF(CC9&gt;BR9,"Behind",IF(CC9&lt;BR9,"Ahead"))))),"")</f>
        <v/>
      </c>
      <c r="AS9" s="402" t="str">
        <f>IFERROR(IF(Q9="---","",IF(AG9="---","No Target Set",IF(CD9=BS9,"On Target",IF(CD9&gt;BS9,"Behind",IF(CD9&lt;BS9,"Ahead"))))),"")</f>
        <v/>
      </c>
      <c r="AT9" s="402" t="str">
        <f>IFERROR(IF(R9="---","",IF(AH9="---","No Target Set",IF(CE9=BT9,"On Target",IF(CE9&gt;BT9,"Behind",IF(CE9&lt;BT9,"Ahead"))))),"")</f>
        <v/>
      </c>
      <c r="AV9" s="403"/>
      <c r="AW9" s="404" t="s">
        <v>115</v>
      </c>
      <c r="AX9" s="405" t="str">
        <f>_xlfn.IFNA(LOOKUP(2,1/(H9:R9&lt;&gt;"---"),H9:R9),"---")</f>
        <v>---</v>
      </c>
      <c r="AY9" s="406" t="e">
        <f>VALUE(IF(AX9="---","",VLOOKUP(AX9,List16782[],2,FALSE)))</f>
        <v>#VALUE!</v>
      </c>
      <c r="AZ9" s="359" t="str">
        <f>_xlfn.IFNA(LOOKUP(2,1/(H9:Q9&lt;&gt;"---"),X9:AF9),"---")</f>
        <v>---</v>
      </c>
      <c r="BA9" s="359" t="e">
        <f>VALUE(IF(AZ9="---","",VLOOKUP(AZ9,List16782[],2,FALSE)))</f>
        <v>#VALUE!</v>
      </c>
      <c r="BB9" s="359" t="str">
        <f>_xlfn.IFNA(LOOKUP(2,1/(AK9:AT9&lt;&gt;""),AK9:AT9),"---")</f>
        <v>---</v>
      </c>
      <c r="BC9" s="359" t="str">
        <f>_xlfn.IFNA(LOOKUP(2,1/(H9:R9&lt;&gt;"---"),H$2:R$2),"---")</f>
        <v>---</v>
      </c>
      <c r="BI9" s="404" t="s">
        <v>115</v>
      </c>
      <c r="BJ9" s="407" t="str">
        <f>IF(H9="---","",VLOOKUP(H9,List16782[],2,FALSE))</f>
        <v/>
      </c>
      <c r="BK9" s="407" t="str">
        <f>IF(I9="---","",VLOOKUP(I9,List16782[],2,FALSE))</f>
        <v/>
      </c>
      <c r="BL9" s="407" t="str">
        <f>IF(J9="---","",VLOOKUP(J9,List16782[],2,FALSE))</f>
        <v/>
      </c>
      <c r="BM9" s="407" t="str">
        <f>IF(K9="---","",VLOOKUP(K9,List16782[],2,FALSE))</f>
        <v/>
      </c>
      <c r="BN9" s="407" t="str">
        <f>IF(L9="---","",VLOOKUP(L9,List16782[],2,FALSE))</f>
        <v/>
      </c>
      <c r="BO9" s="407" t="str">
        <f>IF(M9="---","",VLOOKUP(M9,List16782[],2,FALSE))</f>
        <v/>
      </c>
      <c r="BP9" s="407" t="str">
        <f>IF(N9="---","",VLOOKUP(N9,List16782[],2,FALSE))</f>
        <v/>
      </c>
      <c r="BQ9" s="407" t="str">
        <f>IF(O9="---","",VLOOKUP(O9,List16782[],2,FALSE))</f>
        <v/>
      </c>
      <c r="BR9" s="407" t="str">
        <f>IF(P9="---","",VLOOKUP(P9,List16782[],2,FALSE))</f>
        <v/>
      </c>
      <c r="BS9" s="407" t="str">
        <f>IF(Q9="---","",VLOOKUP(Q9,List16782[],2,FALSE))</f>
        <v/>
      </c>
      <c r="BT9" s="407" t="str">
        <f>IF(R9="---","",VLOOKUP(R9,List16782[],2,FALSE))</f>
        <v/>
      </c>
      <c r="BU9" s="404" t="s">
        <v>115</v>
      </c>
      <c r="BV9" s="407" t="str">
        <f>IF(Y9="---","",VLOOKUP(Y9,List16782[],2,FALSE))</f>
        <v/>
      </c>
      <c r="BW9" s="407" t="str">
        <f>IF(Z9="---","",VLOOKUP(Z9,List16782[],2,FALSE))</f>
        <v/>
      </c>
      <c r="BX9" s="407" t="str">
        <f>IF(AA9="---","",VLOOKUP(AA9,List16782[],2,FALSE))</f>
        <v/>
      </c>
      <c r="BY9" s="407" t="str">
        <f>IF(AB9="---","",VLOOKUP(AB9,List16782[],2,FALSE))</f>
        <v/>
      </c>
      <c r="BZ9" s="407" t="str">
        <f>IF(AC9="---","",VLOOKUP(AC9,List16782[],2,FALSE))</f>
        <v/>
      </c>
      <c r="CA9" s="407" t="str">
        <f>IF(AD9="---","",VLOOKUP(AD9,List16782[],2,FALSE))</f>
        <v/>
      </c>
      <c r="CB9" s="407" t="str">
        <f>IF(AE9="---","",VLOOKUP(AE9,List16782[],2,FALSE))</f>
        <v/>
      </c>
      <c r="CC9" s="407" t="str">
        <f>IF(AF9="---","",VLOOKUP(AF9,List16782[],2,FALSE))</f>
        <v/>
      </c>
      <c r="CD9" s="407" t="str">
        <f>IF(AG9="---","",VLOOKUP(AG9,List16782[],2,FALSE))</f>
        <v/>
      </c>
      <c r="CE9" s="407" t="str">
        <f>IF(AH9="---","",VLOOKUP(AH9,List16782[],2,FALSE))</f>
        <v/>
      </c>
    </row>
    <row r="10" spans="2:92" ht="13.5" customHeight="1" thickBot="1" x14ac:dyDescent="0.4">
      <c r="B10" s="408"/>
      <c r="C10" s="392"/>
      <c r="D10" s="393"/>
      <c r="E10" s="394" t="s">
        <v>116</v>
      </c>
      <c r="F10" s="395"/>
      <c r="G10" s="396"/>
      <c r="H10" s="398" t="s">
        <v>97</v>
      </c>
      <c r="I10" s="398" t="s">
        <v>97</v>
      </c>
      <c r="J10" s="398" t="s">
        <v>97</v>
      </c>
      <c r="K10" s="398" t="s">
        <v>97</v>
      </c>
      <c r="L10" s="398" t="s">
        <v>97</v>
      </c>
      <c r="M10" s="398" t="s">
        <v>97</v>
      </c>
      <c r="N10" s="398" t="s">
        <v>97</v>
      </c>
      <c r="O10" s="398" t="s">
        <v>97</v>
      </c>
      <c r="P10" s="398" t="s">
        <v>97</v>
      </c>
      <c r="Q10" s="398" t="s">
        <v>97</v>
      </c>
      <c r="R10" s="409" t="s">
        <v>97</v>
      </c>
      <c r="Y10" s="398" t="s">
        <v>97</v>
      </c>
      <c r="Z10" s="398" t="s">
        <v>97</v>
      </c>
      <c r="AA10" s="398" t="s">
        <v>97</v>
      </c>
      <c r="AB10" s="398" t="s">
        <v>97</v>
      </c>
      <c r="AC10" s="409" t="s">
        <v>97</v>
      </c>
      <c r="AD10" s="401" t="s">
        <v>97</v>
      </c>
      <c r="AE10" s="401" t="s">
        <v>97</v>
      </c>
      <c r="AF10" s="401" t="s">
        <v>97</v>
      </c>
      <c r="AG10" s="401" t="s">
        <v>97</v>
      </c>
      <c r="AH10" s="401" t="s">
        <v>97</v>
      </c>
      <c r="AK10" s="402" t="str">
        <f>IFERROR(IF(I10="---","",IF(Y10="---","No Target Set",IF(BV10=BK10,"On Target",IF(BV10&gt;BK10,"Behind",IF(BV10&lt;BK10,"Ahead"))))),"")</f>
        <v/>
      </c>
      <c r="AL10" s="402" t="str">
        <f>IFERROR(IF(J10="---","",IF(Z10="---","No Target Set",IF(BW10=BL10,"On Target",IF(BW10&gt;BL10,"Behind",IF(BW10&lt;BL10,"Ahead"))))),"")</f>
        <v/>
      </c>
      <c r="AM10" s="402" t="str">
        <f>IFERROR(IF(K10="---","",IF(AA10="---","No Target Set",IF(BX10=BM10,"On Target",IF(BX10&gt;BM10,"Behind",IF(BX10&lt;BM10,"Ahead"))))),"")</f>
        <v/>
      </c>
      <c r="AN10" s="402" t="str">
        <f>IFERROR(IF(L10="---","",IF(AB10="---","No Target Set",IF(BY10=BN10,"On Target",IF(BY10&gt;BN10,"Behind",IF(BY10&lt;BN10,"Ahead"))))),"")</f>
        <v/>
      </c>
      <c r="AO10" s="402" t="str">
        <f>IFERROR(IF(M10="---","",IF(AC10="---","No Target Set",IF(BZ10=BO10,"On Target",IF(BZ10&gt;BO10,"Behind",IF(BZ10&lt;BO10,"Ahead"))))),"")</f>
        <v/>
      </c>
      <c r="AP10" s="402" t="str">
        <f>IFERROR(IF(N10="---","",IF(AD10="---","No Target Set",IF(CA10=BP10,"On Target",IF(CA10&gt;BP10,"Behind",IF(CA10&lt;BP10,"Ahead"))))),"")</f>
        <v/>
      </c>
      <c r="AQ10" s="402" t="str">
        <f>IFERROR(IF(O10="---","",IF(AE10="---","No Target Set",IF(CB10=BQ10,"On Target",IF(CB10&gt;BQ10,"Behind",IF(CB10&lt;BQ10,"Ahead"))))),"")</f>
        <v/>
      </c>
      <c r="AR10" s="402" t="str">
        <f>IFERROR(IF(P10="---","",IF(AF10="---","No Target Set",IF(CC10=BR10,"On Target",IF(CC10&gt;BR10,"Behind",IF(CC10&lt;BR10,"Ahead"))))),"")</f>
        <v/>
      </c>
      <c r="AS10" s="402" t="str">
        <f>IFERROR(IF(Q10="---","",IF(AG10="---","No Target Set",IF(CD10=BS10,"On Target",IF(CD10&gt;BS10,"Behind",IF(CD10&lt;BS10,"Ahead"))))),"")</f>
        <v/>
      </c>
      <c r="AT10" s="402" t="str">
        <f>IFERROR(IF(R10="---","",IF(AH10="---","No Target Set",IF(CE10=BT10,"On Target",IF(CE10&gt;BT10,"Behind",IF(CE10&lt;BT10,"Ahead"))))),"")</f>
        <v/>
      </c>
      <c r="AV10" s="403"/>
      <c r="AW10" s="404" t="s">
        <v>117</v>
      </c>
      <c r="AX10" s="405" t="str">
        <f>_xlfn.IFNA(LOOKUP(2,1/(H10:R10&lt;&gt;"---"),H10:R10),"---")</f>
        <v>---</v>
      </c>
      <c r="AY10" s="406" t="e">
        <f>VALUE(IF(AX10="---","",VLOOKUP(AX10,List16782[],2,FALSE)))</f>
        <v>#VALUE!</v>
      </c>
      <c r="AZ10" s="359" t="str">
        <f>_xlfn.IFNA(LOOKUP(2,1/(H10:Q10&lt;&gt;"---"),X10:AF10),"---")</f>
        <v>---</v>
      </c>
      <c r="BA10" s="359" t="e">
        <f>VALUE(IF(AZ10="---","",VLOOKUP(AZ10,List16782[],2,FALSE)))</f>
        <v>#VALUE!</v>
      </c>
      <c r="BB10" s="359" t="str">
        <f>_xlfn.IFNA(LOOKUP(2,1/(AK10:AT10&lt;&gt;""),AK10:AT10),"---")</f>
        <v>---</v>
      </c>
      <c r="BC10" s="359" t="str">
        <f>_xlfn.IFNA(LOOKUP(2,1/(H10:R10&lt;&gt;"---"),H$2:R$2),"---")</f>
        <v>---</v>
      </c>
      <c r="BI10" s="404" t="s">
        <v>117</v>
      </c>
      <c r="BJ10" s="407" t="str">
        <f>IF(H10="---","",VLOOKUP(H10,List16782[],2,FALSE))</f>
        <v/>
      </c>
      <c r="BK10" s="407" t="str">
        <f>IF(I10="---","",VLOOKUP(I10,List16782[],2,FALSE))</f>
        <v/>
      </c>
      <c r="BL10" s="407" t="str">
        <f>IF(J10="---","",VLOOKUP(J10,List16782[],2,FALSE))</f>
        <v/>
      </c>
      <c r="BM10" s="407" t="str">
        <f>IF(K10="---","",VLOOKUP(K10,List16782[],2,FALSE))</f>
        <v/>
      </c>
      <c r="BN10" s="407" t="str">
        <f>IF(L10="---","",VLOOKUP(L10,List16782[],2,FALSE))</f>
        <v/>
      </c>
      <c r="BO10" s="407" t="str">
        <f>IF(M10="---","",VLOOKUP(M10,List16782[],2,FALSE))</f>
        <v/>
      </c>
      <c r="BP10" s="407" t="str">
        <f>IF(N10="---","",VLOOKUP(N10,List16782[],2,FALSE))</f>
        <v/>
      </c>
      <c r="BQ10" s="407" t="str">
        <f>IF(O10="---","",VLOOKUP(O10,List16782[],2,FALSE))</f>
        <v/>
      </c>
      <c r="BR10" s="407" t="str">
        <f>IF(P10="---","",VLOOKUP(P10,List16782[],2,FALSE))</f>
        <v/>
      </c>
      <c r="BS10" s="407" t="str">
        <f>IF(Q10="---","",VLOOKUP(Q10,List16782[],2,FALSE))</f>
        <v/>
      </c>
      <c r="BT10" s="407" t="str">
        <f>IF(R10="---","",VLOOKUP(R10,List16782[],2,FALSE))</f>
        <v/>
      </c>
      <c r="BU10" s="404" t="s">
        <v>117</v>
      </c>
      <c r="BV10" s="407" t="str">
        <f>IF(Y10="---","",VLOOKUP(Y10,List16782[],2,FALSE))</f>
        <v/>
      </c>
      <c r="BW10" s="407" t="str">
        <f>IF(Z10="---","",VLOOKUP(Z10,List16782[],2,FALSE))</f>
        <v/>
      </c>
      <c r="BX10" s="407" t="str">
        <f>IF(AA10="---","",VLOOKUP(AA10,List16782[],2,FALSE))</f>
        <v/>
      </c>
      <c r="BY10" s="407" t="str">
        <f>IF(AB10="---","",VLOOKUP(AB10,List16782[],2,FALSE))</f>
        <v/>
      </c>
      <c r="BZ10" s="407" t="str">
        <f>IF(AC10="---","",VLOOKUP(AC10,List16782[],2,FALSE))</f>
        <v/>
      </c>
      <c r="CA10" s="407" t="str">
        <f>IF(AD10="---","",VLOOKUP(AD10,List16782[],2,FALSE))</f>
        <v/>
      </c>
      <c r="CB10" s="407" t="str">
        <f>IF(AE10="---","",VLOOKUP(AE10,List16782[],2,FALSE))</f>
        <v/>
      </c>
      <c r="CC10" s="407" t="str">
        <f>IF(AF10="---","",VLOOKUP(AF10,List16782[],2,FALSE))</f>
        <v/>
      </c>
      <c r="CD10" s="407" t="str">
        <f>IF(AG10="---","",VLOOKUP(AG10,List16782[],2,FALSE))</f>
        <v/>
      </c>
      <c r="CE10" s="407" t="str">
        <f>IF(AH10="---","",VLOOKUP(AH10,List16782[],2,FALSE))</f>
        <v/>
      </c>
    </row>
    <row r="11" spans="2:92" ht="13.5" customHeight="1" thickBot="1" x14ac:dyDescent="0.4">
      <c r="B11" s="408"/>
      <c r="C11" s="392"/>
      <c r="D11" s="393"/>
      <c r="E11" s="394" t="s">
        <v>118</v>
      </c>
      <c r="F11" s="395"/>
      <c r="G11" s="396"/>
      <c r="H11" s="398" t="s">
        <v>97</v>
      </c>
      <c r="I11" s="398" t="s">
        <v>97</v>
      </c>
      <c r="J11" s="398" t="s">
        <v>97</v>
      </c>
      <c r="K11" s="398" t="s">
        <v>97</v>
      </c>
      <c r="L11" s="398" t="s">
        <v>97</v>
      </c>
      <c r="M11" s="398" t="s">
        <v>97</v>
      </c>
      <c r="N11" s="398" t="s">
        <v>97</v>
      </c>
      <c r="O11" s="398" t="s">
        <v>97</v>
      </c>
      <c r="P11" s="398" t="s">
        <v>97</v>
      </c>
      <c r="Q11" s="398" t="s">
        <v>97</v>
      </c>
      <c r="R11" s="409" t="s">
        <v>97</v>
      </c>
      <c r="Y11" s="398" t="s">
        <v>97</v>
      </c>
      <c r="Z11" s="398" t="s">
        <v>97</v>
      </c>
      <c r="AA11" s="398" t="s">
        <v>97</v>
      </c>
      <c r="AB11" s="398" t="s">
        <v>97</v>
      </c>
      <c r="AC11" s="409" t="s">
        <v>97</v>
      </c>
      <c r="AD11" s="401" t="s">
        <v>97</v>
      </c>
      <c r="AE11" s="401" t="s">
        <v>97</v>
      </c>
      <c r="AF11" s="401" t="s">
        <v>97</v>
      </c>
      <c r="AG11" s="401" t="s">
        <v>97</v>
      </c>
      <c r="AH11" s="401" t="s">
        <v>97</v>
      </c>
      <c r="AK11" s="402" t="str">
        <f>IFERROR(IF(I11="---","",IF(Y11="---","No Target Set",IF(BV11=BK11,"On Target",IF(BV11&gt;BK11,"Behind",IF(BV11&lt;BK11,"Ahead"))))),"")</f>
        <v/>
      </c>
      <c r="AL11" s="402" t="str">
        <f>IFERROR(IF(J11="---","",IF(Z11="---","No Target Set",IF(BW11=BL11,"On Target",IF(BW11&gt;BL11,"Behind",IF(BW11&lt;BL11,"Ahead"))))),"")</f>
        <v/>
      </c>
      <c r="AM11" s="402" t="str">
        <f>IFERROR(IF(K11="---","",IF(AA11="---","No Target Set",IF(BX11=BM11,"On Target",IF(BX11&gt;BM11,"Behind",IF(BX11&lt;BM11,"Ahead"))))),"")</f>
        <v/>
      </c>
      <c r="AN11" s="402" t="str">
        <f>IFERROR(IF(L11="---","",IF(AB11="---","No Target Set",IF(BY11=BN11,"On Target",IF(BY11&gt;BN11,"Behind",IF(BY11&lt;BN11,"Ahead"))))),"")</f>
        <v/>
      </c>
      <c r="AO11" s="402" t="str">
        <f>IFERROR(IF(M11="---","",IF(AC11="---","No Target Set",IF(BZ11=BO11,"On Target",IF(BZ11&gt;BO11,"Behind",IF(BZ11&lt;BO11,"Ahead"))))),"")</f>
        <v/>
      </c>
      <c r="AP11" s="402" t="str">
        <f>IFERROR(IF(N11="---","",IF(AD11="---","No Target Set",IF(CA11=BP11,"On Target",IF(CA11&gt;BP11,"Behind",IF(CA11&lt;BP11,"Ahead"))))),"")</f>
        <v/>
      </c>
      <c r="AQ11" s="402" t="str">
        <f>IFERROR(IF(O11="---","",IF(AE11="---","No Target Set",IF(CB11=BQ11,"On Target",IF(CB11&gt;BQ11,"Behind",IF(CB11&lt;BQ11,"Ahead"))))),"")</f>
        <v/>
      </c>
      <c r="AR11" s="402" t="str">
        <f>IFERROR(IF(P11="---","",IF(AF11="---","No Target Set",IF(CC11=BR11,"On Target",IF(CC11&gt;BR11,"Behind",IF(CC11&lt;BR11,"Ahead"))))),"")</f>
        <v/>
      </c>
      <c r="AS11" s="402" t="str">
        <f>IFERROR(IF(Q11="---","",IF(AG11="---","No Target Set",IF(CD11=BS11,"On Target",IF(CD11&gt;BS11,"Behind",IF(CD11&lt;BS11,"Ahead"))))),"")</f>
        <v/>
      </c>
      <c r="AT11" s="402" t="str">
        <f>IFERROR(IF(R11="---","",IF(AH11="---","No Target Set",IF(CE11=BT11,"On Target",IF(CE11&gt;BT11,"Behind",IF(CE11&lt;BT11,"Ahead"))))),"")</f>
        <v/>
      </c>
      <c r="AV11" s="403"/>
      <c r="AW11" s="404" t="s">
        <v>119</v>
      </c>
      <c r="AX11" s="405" t="str">
        <f>_xlfn.IFNA(LOOKUP(2,1/(H11:R11&lt;&gt;"---"),H11:R11),"---")</f>
        <v>---</v>
      </c>
      <c r="AY11" s="406" t="e">
        <f>VALUE(IF(AX11="---","",VLOOKUP(AX11,List16782[],2,FALSE)))</f>
        <v>#VALUE!</v>
      </c>
      <c r="AZ11" s="359" t="str">
        <f>_xlfn.IFNA(LOOKUP(2,1/(H11:Q11&lt;&gt;"---"),X11:AF11),"---")</f>
        <v>---</v>
      </c>
      <c r="BA11" s="359" t="e">
        <f>VALUE(IF(AZ11="---","",VLOOKUP(AZ11,List16782[],2,FALSE)))</f>
        <v>#VALUE!</v>
      </c>
      <c r="BB11" s="359" t="str">
        <f>_xlfn.IFNA(LOOKUP(2,1/(AK11:AT11&lt;&gt;""),AK11:AT11),"---")</f>
        <v>---</v>
      </c>
      <c r="BC11" s="359" t="str">
        <f>_xlfn.IFNA(LOOKUP(2,1/(H11:R11&lt;&gt;"---"),H$2:R$2),"---")</f>
        <v>---</v>
      </c>
      <c r="BI11" s="404" t="s">
        <v>119</v>
      </c>
      <c r="BJ11" s="407" t="str">
        <f>IF(H11="---","",VLOOKUP(H11,List16782[],2,FALSE))</f>
        <v/>
      </c>
      <c r="BK11" s="407" t="str">
        <f>IF(I11="---","",VLOOKUP(I11,List16782[],2,FALSE))</f>
        <v/>
      </c>
      <c r="BL11" s="407" t="str">
        <f>IF(J11="---","",VLOOKUP(J11,List16782[],2,FALSE))</f>
        <v/>
      </c>
      <c r="BM11" s="407" t="str">
        <f>IF(K11="---","",VLOOKUP(K11,List16782[],2,FALSE))</f>
        <v/>
      </c>
      <c r="BN11" s="407" t="str">
        <f>IF(L11="---","",VLOOKUP(L11,List16782[],2,FALSE))</f>
        <v/>
      </c>
      <c r="BO11" s="407" t="str">
        <f>IF(M11="---","",VLOOKUP(M11,List16782[],2,FALSE))</f>
        <v/>
      </c>
      <c r="BP11" s="407" t="str">
        <f>IF(N11="---","",VLOOKUP(N11,List16782[],2,FALSE))</f>
        <v/>
      </c>
      <c r="BQ11" s="407" t="str">
        <f>IF(O11="---","",VLOOKUP(O11,List16782[],2,FALSE))</f>
        <v/>
      </c>
      <c r="BR11" s="407" t="str">
        <f>IF(P11="---","",VLOOKUP(P11,List16782[],2,FALSE))</f>
        <v/>
      </c>
      <c r="BS11" s="407" t="str">
        <f>IF(Q11="---","",VLOOKUP(Q11,List16782[],2,FALSE))</f>
        <v/>
      </c>
      <c r="BT11" s="407" t="str">
        <f>IF(R11="---","",VLOOKUP(R11,List16782[],2,FALSE))</f>
        <v/>
      </c>
      <c r="BU11" s="404" t="s">
        <v>119</v>
      </c>
      <c r="BV11" s="407" t="str">
        <f>IF(Y11="---","",VLOOKUP(Y11,List16782[],2,FALSE))</f>
        <v/>
      </c>
      <c r="BW11" s="407" t="str">
        <f>IF(Z11="---","",VLOOKUP(Z11,List16782[],2,FALSE))</f>
        <v/>
      </c>
      <c r="BX11" s="407" t="str">
        <f>IF(AA11="---","",VLOOKUP(AA11,List16782[],2,FALSE))</f>
        <v/>
      </c>
      <c r="BY11" s="407" t="str">
        <f>IF(AB11="---","",VLOOKUP(AB11,List16782[],2,FALSE))</f>
        <v/>
      </c>
      <c r="BZ11" s="407" t="str">
        <f>IF(AC11="---","",VLOOKUP(AC11,List16782[],2,FALSE))</f>
        <v/>
      </c>
      <c r="CA11" s="407" t="str">
        <f>IF(AD11="---","",VLOOKUP(AD11,List16782[],2,FALSE))</f>
        <v/>
      </c>
      <c r="CB11" s="407" t="str">
        <f>IF(AE11="---","",VLOOKUP(AE11,List16782[],2,FALSE))</f>
        <v/>
      </c>
      <c r="CC11" s="407" t="str">
        <f>IF(AF11="---","",VLOOKUP(AF11,List16782[],2,FALSE))</f>
        <v/>
      </c>
      <c r="CD11" s="407" t="str">
        <f>IF(AG11="---","",VLOOKUP(AG11,List16782[],2,FALSE))</f>
        <v/>
      </c>
      <c r="CE11" s="407" t="str">
        <f>IF(AH11="---","",VLOOKUP(AH11,List16782[],2,FALSE))</f>
        <v/>
      </c>
    </row>
    <row r="12" spans="2:92" ht="13.5" customHeight="1" thickBot="1" x14ac:dyDescent="0.4">
      <c r="B12" s="408"/>
      <c r="C12" s="392" t="s">
        <v>120</v>
      </c>
      <c r="D12" s="393"/>
      <c r="E12" s="394" t="s">
        <v>121</v>
      </c>
      <c r="F12" s="395"/>
      <c r="G12" s="396"/>
      <c r="H12" s="398" t="s">
        <v>97</v>
      </c>
      <c r="I12" s="398" t="s">
        <v>97</v>
      </c>
      <c r="J12" s="398" t="s">
        <v>97</v>
      </c>
      <c r="K12" s="398" t="s">
        <v>97</v>
      </c>
      <c r="L12" s="398" t="s">
        <v>97</v>
      </c>
      <c r="M12" s="398" t="s">
        <v>97</v>
      </c>
      <c r="N12" s="398" t="s">
        <v>97</v>
      </c>
      <c r="O12" s="398" t="s">
        <v>97</v>
      </c>
      <c r="P12" s="398" t="s">
        <v>97</v>
      </c>
      <c r="Q12" s="398" t="s">
        <v>97</v>
      </c>
      <c r="R12" s="409" t="s">
        <v>97</v>
      </c>
      <c r="Y12" s="398" t="s">
        <v>97</v>
      </c>
      <c r="Z12" s="398" t="s">
        <v>97</v>
      </c>
      <c r="AA12" s="398" t="s">
        <v>97</v>
      </c>
      <c r="AB12" s="398" t="s">
        <v>97</v>
      </c>
      <c r="AC12" s="409" t="s">
        <v>97</v>
      </c>
      <c r="AD12" s="401" t="s">
        <v>97</v>
      </c>
      <c r="AE12" s="401" t="s">
        <v>97</v>
      </c>
      <c r="AF12" s="401" t="s">
        <v>97</v>
      </c>
      <c r="AG12" s="401" t="s">
        <v>97</v>
      </c>
      <c r="AH12" s="401" t="s">
        <v>97</v>
      </c>
      <c r="AK12" s="402" t="str">
        <f>IFERROR(IF(I12="---","",IF(Y12="---","No Target Set",IF(BV12=BK12,"On Target",IF(BV12&gt;BK12,"Behind",IF(BV12&lt;BK12,"Ahead"))))),"")</f>
        <v/>
      </c>
      <c r="AL12" s="402" t="str">
        <f>IFERROR(IF(J12="---","",IF(Z12="---","No Target Set",IF(BW12=BL12,"On Target",IF(BW12&gt;BL12,"Behind",IF(BW12&lt;BL12,"Ahead"))))),"")</f>
        <v/>
      </c>
      <c r="AM12" s="402" t="str">
        <f>IFERROR(IF(K12="---","",IF(AA12="---","No Target Set",IF(BX12=BM12,"On Target",IF(BX12&gt;BM12,"Behind",IF(BX12&lt;BM12,"Ahead"))))),"")</f>
        <v/>
      </c>
      <c r="AN12" s="402" t="str">
        <f>IFERROR(IF(L12="---","",IF(AB12="---","No Target Set",IF(BY12=BN12,"On Target",IF(BY12&gt;BN12,"Behind",IF(BY12&lt;BN12,"Ahead"))))),"")</f>
        <v/>
      </c>
      <c r="AO12" s="402" t="str">
        <f>IFERROR(IF(M12="---","",IF(AC12="---","No Target Set",IF(BZ12=BO12,"On Target",IF(BZ12&gt;BO12,"Behind",IF(BZ12&lt;BO12,"Ahead"))))),"")</f>
        <v/>
      </c>
      <c r="AP12" s="402" t="str">
        <f>IFERROR(IF(N12="---","",IF(AD12="---","No Target Set",IF(CA12=BP12,"On Target",IF(CA12&gt;BP12,"Behind",IF(CA12&lt;BP12,"Ahead"))))),"")</f>
        <v/>
      </c>
      <c r="AQ12" s="402" t="str">
        <f>IFERROR(IF(O12="---","",IF(AE12="---","No Target Set",IF(CB12=BQ12,"On Target",IF(CB12&gt;BQ12,"Behind",IF(CB12&lt;BQ12,"Ahead"))))),"")</f>
        <v/>
      </c>
      <c r="AR12" s="402" t="str">
        <f>IFERROR(IF(P12="---","",IF(AF12="---","No Target Set",IF(CC12=BR12,"On Target",IF(CC12&gt;BR12,"Behind",IF(CC12&lt;BR12,"Ahead"))))),"")</f>
        <v/>
      </c>
      <c r="AS12" s="402" t="str">
        <f>IFERROR(IF(Q12="---","",IF(AG12="---","No Target Set",IF(CD12=BS12,"On Target",IF(CD12&gt;BS12,"Behind",IF(CD12&lt;BS12,"Ahead"))))),"")</f>
        <v/>
      </c>
      <c r="AT12" s="402" t="str">
        <f>IFERROR(IF(R12="---","",IF(AH12="---","No Target Set",IF(CE12=BT12,"On Target",IF(CE12&gt;BT12,"Behind",IF(CE12&lt;BT12,"Ahead"))))),"")</f>
        <v/>
      </c>
      <c r="AV12" s="403"/>
      <c r="AW12" s="404" t="s">
        <v>122</v>
      </c>
      <c r="AX12" s="405" t="str">
        <f>_xlfn.IFNA(LOOKUP(2,1/(H12:R12&lt;&gt;"---"),H12:R12),"---")</f>
        <v>---</v>
      </c>
      <c r="AY12" s="406" t="e">
        <f>VALUE(IF(AX12="---","",VLOOKUP(AX12,List16782[],2,FALSE)))</f>
        <v>#VALUE!</v>
      </c>
      <c r="AZ12" s="359" t="str">
        <f>_xlfn.IFNA(LOOKUP(2,1/(H12:Q12&lt;&gt;"---"),X12:AF12),"---")</f>
        <v>---</v>
      </c>
      <c r="BA12" s="359" t="e">
        <f>VALUE(IF(AZ12="---","",VLOOKUP(AZ12,List16782[],2,FALSE)))</f>
        <v>#VALUE!</v>
      </c>
      <c r="BB12" s="359" t="str">
        <f>_xlfn.IFNA(LOOKUP(2,1/(AK12:AT12&lt;&gt;""),AK12:AT12),"---")</f>
        <v>---</v>
      </c>
      <c r="BC12" s="359" t="str">
        <f>_xlfn.IFNA(LOOKUP(2,1/(H12:R12&lt;&gt;"---"),H$2:R$2),"---")</f>
        <v>---</v>
      </c>
      <c r="BI12" s="404" t="s">
        <v>122</v>
      </c>
      <c r="BJ12" s="407" t="str">
        <f>IF(H12="---","",VLOOKUP(H12,List16782[],2,FALSE))</f>
        <v/>
      </c>
      <c r="BK12" s="407" t="str">
        <f>IF(I12="---","",VLOOKUP(I12,List16782[],2,FALSE))</f>
        <v/>
      </c>
      <c r="BL12" s="407" t="str">
        <f>IF(J12="---","",VLOOKUP(J12,List16782[],2,FALSE))</f>
        <v/>
      </c>
      <c r="BM12" s="407" t="str">
        <f>IF(K12="---","",VLOOKUP(K12,List16782[],2,FALSE))</f>
        <v/>
      </c>
      <c r="BN12" s="407" t="str">
        <f>IF(L12="---","",VLOOKUP(L12,List16782[],2,FALSE))</f>
        <v/>
      </c>
      <c r="BO12" s="407" t="str">
        <f>IF(M12="---","",VLOOKUP(M12,List16782[],2,FALSE))</f>
        <v/>
      </c>
      <c r="BP12" s="407" t="str">
        <f>IF(N12="---","",VLOOKUP(N12,List16782[],2,FALSE))</f>
        <v/>
      </c>
      <c r="BQ12" s="407" t="str">
        <f>IF(O12="---","",VLOOKUP(O12,List16782[],2,FALSE))</f>
        <v/>
      </c>
      <c r="BR12" s="407" t="str">
        <f>IF(P12="---","",VLOOKUP(P12,List16782[],2,FALSE))</f>
        <v/>
      </c>
      <c r="BS12" s="407" t="str">
        <f>IF(Q12="---","",VLOOKUP(Q12,List16782[],2,FALSE))</f>
        <v/>
      </c>
      <c r="BT12" s="407" t="str">
        <f>IF(R12="---","",VLOOKUP(R12,List16782[],2,FALSE))</f>
        <v/>
      </c>
      <c r="BU12" s="404" t="s">
        <v>122</v>
      </c>
      <c r="BV12" s="407" t="str">
        <f>IF(Y12="---","",VLOOKUP(Y12,List16782[],2,FALSE))</f>
        <v/>
      </c>
      <c r="BW12" s="407" t="str">
        <f>IF(Z12="---","",VLOOKUP(Z12,List16782[],2,FALSE))</f>
        <v/>
      </c>
      <c r="BX12" s="407" t="str">
        <f>IF(AA12="---","",VLOOKUP(AA12,List16782[],2,FALSE))</f>
        <v/>
      </c>
      <c r="BY12" s="407" t="str">
        <f>IF(AB12="---","",VLOOKUP(AB12,List16782[],2,FALSE))</f>
        <v/>
      </c>
      <c r="BZ12" s="407" t="str">
        <f>IF(AC12="---","",VLOOKUP(AC12,List16782[],2,FALSE))</f>
        <v/>
      </c>
      <c r="CA12" s="407" t="str">
        <f>IF(AD12="---","",VLOOKUP(AD12,List16782[],2,FALSE))</f>
        <v/>
      </c>
      <c r="CB12" s="407" t="str">
        <f>IF(AE12="---","",VLOOKUP(AE12,List16782[],2,FALSE))</f>
        <v/>
      </c>
      <c r="CC12" s="407" t="str">
        <f>IF(AF12="---","",VLOOKUP(AF12,List16782[],2,FALSE))</f>
        <v/>
      </c>
      <c r="CD12" s="407" t="str">
        <f>IF(AG12="---","",VLOOKUP(AG12,List16782[],2,FALSE))</f>
        <v/>
      </c>
      <c r="CE12" s="407" t="str">
        <f>IF(AH12="---","",VLOOKUP(AH12,List16782[],2,FALSE))</f>
        <v/>
      </c>
    </row>
    <row r="13" spans="2:92" ht="13.5" customHeight="1" thickBot="1" x14ac:dyDescent="0.4">
      <c r="B13" s="408"/>
      <c r="C13" s="392"/>
      <c r="D13" s="393"/>
      <c r="E13" s="394" t="s">
        <v>123</v>
      </c>
      <c r="F13" s="395"/>
      <c r="G13" s="396"/>
      <c r="H13" s="398" t="s">
        <v>97</v>
      </c>
      <c r="I13" s="398" t="s">
        <v>97</v>
      </c>
      <c r="J13" s="398" t="s">
        <v>97</v>
      </c>
      <c r="K13" s="398" t="s">
        <v>97</v>
      </c>
      <c r="L13" s="398" t="s">
        <v>97</v>
      </c>
      <c r="M13" s="398" t="s">
        <v>97</v>
      </c>
      <c r="N13" s="398" t="s">
        <v>97</v>
      </c>
      <c r="O13" s="398" t="s">
        <v>97</v>
      </c>
      <c r="P13" s="398" t="s">
        <v>97</v>
      </c>
      <c r="Q13" s="398" t="s">
        <v>97</v>
      </c>
      <c r="R13" s="409" t="s">
        <v>97</v>
      </c>
      <c r="Y13" s="398" t="s">
        <v>97</v>
      </c>
      <c r="Z13" s="398" t="s">
        <v>97</v>
      </c>
      <c r="AA13" s="398" t="s">
        <v>97</v>
      </c>
      <c r="AB13" s="398" t="s">
        <v>97</v>
      </c>
      <c r="AC13" s="409" t="s">
        <v>97</v>
      </c>
      <c r="AD13" s="401" t="s">
        <v>97</v>
      </c>
      <c r="AE13" s="401" t="s">
        <v>97</v>
      </c>
      <c r="AF13" s="401" t="s">
        <v>97</v>
      </c>
      <c r="AG13" s="401" t="s">
        <v>97</v>
      </c>
      <c r="AH13" s="401" t="s">
        <v>97</v>
      </c>
      <c r="AK13" s="402" t="str">
        <f>IFERROR(IF(I13="---","",IF(Y13="---","No Target Set",IF(BV13=BK13,"On Target",IF(BV13&gt;BK13,"Behind",IF(BV13&lt;BK13,"Ahead"))))),"")</f>
        <v/>
      </c>
      <c r="AL13" s="402" t="str">
        <f>IFERROR(IF(J13="---","",IF(Z13="---","No Target Set",IF(BW13=BL13,"On Target",IF(BW13&gt;BL13,"Behind",IF(BW13&lt;BL13,"Ahead"))))),"")</f>
        <v/>
      </c>
      <c r="AM13" s="402" t="str">
        <f>IFERROR(IF(K13="---","",IF(AA13="---","No Target Set",IF(BX13=BM13,"On Target",IF(BX13&gt;BM13,"Behind",IF(BX13&lt;BM13,"Ahead"))))),"")</f>
        <v/>
      </c>
      <c r="AN13" s="402" t="str">
        <f>IFERROR(IF(L13="---","",IF(AB13="---","No Target Set",IF(BY13=BN13,"On Target",IF(BY13&gt;BN13,"Behind",IF(BY13&lt;BN13,"Ahead"))))),"")</f>
        <v/>
      </c>
      <c r="AO13" s="402" t="str">
        <f>IFERROR(IF(M13="---","",IF(AC13="---","No Target Set",IF(BZ13=BO13,"On Target",IF(BZ13&gt;BO13,"Behind",IF(BZ13&lt;BO13,"Ahead"))))),"")</f>
        <v/>
      </c>
      <c r="AP13" s="402" t="str">
        <f>IFERROR(IF(N13="---","",IF(AD13="---","No Target Set",IF(CA13=BP13,"On Target",IF(CA13&gt;BP13,"Behind",IF(CA13&lt;BP13,"Ahead"))))),"")</f>
        <v/>
      </c>
      <c r="AQ13" s="402" t="str">
        <f>IFERROR(IF(O13="---","",IF(AE13="---","No Target Set",IF(CB13=BQ13,"On Target",IF(CB13&gt;BQ13,"Behind",IF(CB13&lt;BQ13,"Ahead"))))),"")</f>
        <v/>
      </c>
      <c r="AR13" s="402" t="str">
        <f>IFERROR(IF(P13="---","",IF(AF13="---","No Target Set",IF(CC13=BR13,"On Target",IF(CC13&gt;BR13,"Behind",IF(CC13&lt;BR13,"Ahead"))))),"")</f>
        <v/>
      </c>
      <c r="AS13" s="402" t="str">
        <f>IFERROR(IF(Q13="---","",IF(AG13="---","No Target Set",IF(CD13=BS13,"On Target",IF(CD13&gt;BS13,"Behind",IF(CD13&lt;BS13,"Ahead"))))),"")</f>
        <v/>
      </c>
      <c r="AT13" s="402" t="str">
        <f>IFERROR(IF(R13="---","",IF(AH13="---","No Target Set",IF(CE13=BT13,"On Target",IF(CE13&gt;BT13,"Behind",IF(CE13&lt;BT13,"Ahead"))))),"")</f>
        <v/>
      </c>
      <c r="AV13" s="403"/>
      <c r="AW13" s="404" t="s">
        <v>124</v>
      </c>
      <c r="AX13" s="405" t="str">
        <f>_xlfn.IFNA(LOOKUP(2,1/(H13:R13&lt;&gt;"---"),H13:R13),"---")</f>
        <v>---</v>
      </c>
      <c r="AY13" s="406" t="e">
        <f>VALUE(IF(AX13="---","",VLOOKUP(AX13,List16782[],2,FALSE)))</f>
        <v>#VALUE!</v>
      </c>
      <c r="AZ13" s="359" t="str">
        <f>_xlfn.IFNA(LOOKUP(2,1/(H13:Q13&lt;&gt;"---"),X13:AF13),"---")</f>
        <v>---</v>
      </c>
      <c r="BA13" s="359" t="e">
        <f>VALUE(IF(AZ13="---","",VLOOKUP(AZ13,List16782[],2,FALSE)))</f>
        <v>#VALUE!</v>
      </c>
      <c r="BB13" s="359" t="str">
        <f>_xlfn.IFNA(LOOKUP(2,1/(AK13:AT13&lt;&gt;""),AK13:AT13),"---")</f>
        <v>---</v>
      </c>
      <c r="BC13" s="359" t="str">
        <f>_xlfn.IFNA(LOOKUP(2,1/(H13:R13&lt;&gt;"---"),H$2:R$2),"---")</f>
        <v>---</v>
      </c>
      <c r="BI13" s="404" t="s">
        <v>124</v>
      </c>
      <c r="BJ13" s="407" t="str">
        <f>IF(H13="---","",VLOOKUP(H13,List16782[],2,FALSE))</f>
        <v/>
      </c>
      <c r="BK13" s="407" t="str">
        <f>IF(I13="---","",VLOOKUP(I13,List16782[],2,FALSE))</f>
        <v/>
      </c>
      <c r="BL13" s="407" t="str">
        <f>IF(J13="---","",VLOOKUP(J13,List16782[],2,FALSE))</f>
        <v/>
      </c>
      <c r="BM13" s="407" t="str">
        <f>IF(K13="---","",VLOOKUP(K13,List16782[],2,FALSE))</f>
        <v/>
      </c>
      <c r="BN13" s="407" t="str">
        <f>IF(L13="---","",VLOOKUP(L13,List16782[],2,FALSE))</f>
        <v/>
      </c>
      <c r="BO13" s="407" t="str">
        <f>IF(M13="---","",VLOOKUP(M13,List16782[],2,FALSE))</f>
        <v/>
      </c>
      <c r="BP13" s="407" t="str">
        <f>IF(N13="---","",VLOOKUP(N13,List16782[],2,FALSE))</f>
        <v/>
      </c>
      <c r="BQ13" s="407" t="str">
        <f>IF(O13="---","",VLOOKUP(O13,List16782[],2,FALSE))</f>
        <v/>
      </c>
      <c r="BR13" s="407" t="str">
        <f>IF(P13="---","",VLOOKUP(P13,List16782[],2,FALSE))</f>
        <v/>
      </c>
      <c r="BS13" s="407" t="str">
        <f>IF(Q13="---","",VLOOKUP(Q13,List16782[],2,FALSE))</f>
        <v/>
      </c>
      <c r="BT13" s="407" t="str">
        <f>IF(R13="---","",VLOOKUP(R13,List16782[],2,FALSE))</f>
        <v/>
      </c>
      <c r="BU13" s="404" t="s">
        <v>124</v>
      </c>
      <c r="BV13" s="407" t="str">
        <f>IF(Y13="---","",VLOOKUP(Y13,List16782[],2,FALSE))</f>
        <v/>
      </c>
      <c r="BW13" s="407" t="str">
        <f>IF(Z13="---","",VLOOKUP(Z13,List16782[],2,FALSE))</f>
        <v/>
      </c>
      <c r="BX13" s="407" t="str">
        <f>IF(AA13="---","",VLOOKUP(AA13,List16782[],2,FALSE))</f>
        <v/>
      </c>
      <c r="BY13" s="407" t="str">
        <f>IF(AB13="---","",VLOOKUP(AB13,List16782[],2,FALSE))</f>
        <v/>
      </c>
      <c r="BZ13" s="407" t="str">
        <f>IF(AC13="---","",VLOOKUP(AC13,List16782[],2,FALSE))</f>
        <v/>
      </c>
      <c r="CA13" s="407" t="str">
        <f>IF(AD13="---","",VLOOKUP(AD13,List16782[],2,FALSE))</f>
        <v/>
      </c>
      <c r="CB13" s="407" t="str">
        <f>IF(AE13="---","",VLOOKUP(AE13,List16782[],2,FALSE))</f>
        <v/>
      </c>
      <c r="CC13" s="407" t="str">
        <f>IF(AF13="---","",VLOOKUP(AF13,List16782[],2,FALSE))</f>
        <v/>
      </c>
      <c r="CD13" s="407" t="str">
        <f>IF(AG13="---","",VLOOKUP(AG13,List16782[],2,FALSE))</f>
        <v/>
      </c>
      <c r="CE13" s="407" t="str">
        <f>IF(AH13="---","",VLOOKUP(AH13,List16782[],2,FALSE))</f>
        <v/>
      </c>
    </row>
    <row r="14" spans="2:92" ht="13.5" customHeight="1" thickBot="1" x14ac:dyDescent="0.4">
      <c r="B14" s="408"/>
      <c r="C14" s="392"/>
      <c r="D14" s="393"/>
      <c r="E14" s="394" t="s">
        <v>125</v>
      </c>
      <c r="F14" s="395"/>
      <c r="G14" s="396"/>
      <c r="H14" s="398" t="s">
        <v>97</v>
      </c>
      <c r="I14" s="398" t="s">
        <v>97</v>
      </c>
      <c r="J14" s="398" t="s">
        <v>97</v>
      </c>
      <c r="K14" s="398" t="s">
        <v>97</v>
      </c>
      <c r="L14" s="398" t="s">
        <v>97</v>
      </c>
      <c r="M14" s="398" t="s">
        <v>97</v>
      </c>
      <c r="N14" s="398" t="s">
        <v>97</v>
      </c>
      <c r="O14" s="398" t="s">
        <v>97</v>
      </c>
      <c r="P14" s="398" t="s">
        <v>97</v>
      </c>
      <c r="Q14" s="398" t="s">
        <v>97</v>
      </c>
      <c r="R14" s="409" t="s">
        <v>97</v>
      </c>
      <c r="Y14" s="398" t="s">
        <v>97</v>
      </c>
      <c r="Z14" s="398" t="s">
        <v>97</v>
      </c>
      <c r="AA14" s="398" t="s">
        <v>97</v>
      </c>
      <c r="AB14" s="398" t="s">
        <v>97</v>
      </c>
      <c r="AC14" s="409" t="s">
        <v>97</v>
      </c>
      <c r="AD14" s="401" t="s">
        <v>97</v>
      </c>
      <c r="AE14" s="401" t="s">
        <v>97</v>
      </c>
      <c r="AF14" s="401" t="s">
        <v>97</v>
      </c>
      <c r="AG14" s="401" t="s">
        <v>97</v>
      </c>
      <c r="AH14" s="401" t="s">
        <v>97</v>
      </c>
      <c r="AK14" s="402" t="str">
        <f>IFERROR(IF(I14="---","",IF(Y14="---","No Target Set",IF(BV14=BK14,"On Target",IF(BV14&gt;BK14,"Behind",IF(BV14&lt;BK14,"Ahead"))))),"")</f>
        <v/>
      </c>
      <c r="AL14" s="402" t="str">
        <f>IFERROR(IF(J14="---","",IF(Z14="---","No Target Set",IF(BW14=BL14,"On Target",IF(BW14&gt;BL14,"Behind",IF(BW14&lt;BL14,"Ahead"))))),"")</f>
        <v/>
      </c>
      <c r="AM14" s="402" t="str">
        <f>IFERROR(IF(K14="---","",IF(AA14="---","No Target Set",IF(BX14=BM14,"On Target",IF(BX14&gt;BM14,"Behind",IF(BX14&lt;BM14,"Ahead"))))),"")</f>
        <v/>
      </c>
      <c r="AN14" s="402" t="str">
        <f>IFERROR(IF(L14="---","",IF(AB14="---","No Target Set",IF(BY14=BN14,"On Target",IF(BY14&gt;BN14,"Behind",IF(BY14&lt;BN14,"Ahead"))))),"")</f>
        <v/>
      </c>
      <c r="AO14" s="402" t="str">
        <f>IFERROR(IF(M14="---","",IF(AC14="---","No Target Set",IF(BZ14=BO14,"On Target",IF(BZ14&gt;BO14,"Behind",IF(BZ14&lt;BO14,"Ahead"))))),"")</f>
        <v/>
      </c>
      <c r="AP14" s="402" t="str">
        <f>IFERROR(IF(N14="---","",IF(AD14="---","No Target Set",IF(CA14=BP14,"On Target",IF(CA14&gt;BP14,"Behind",IF(CA14&lt;BP14,"Ahead"))))),"")</f>
        <v/>
      </c>
      <c r="AQ14" s="402" t="str">
        <f>IFERROR(IF(O14="---","",IF(AE14="---","No Target Set",IF(CB14=BQ14,"On Target",IF(CB14&gt;BQ14,"Behind",IF(CB14&lt;BQ14,"Ahead"))))),"")</f>
        <v/>
      </c>
      <c r="AR14" s="402" t="str">
        <f>IFERROR(IF(P14="---","",IF(AF14="---","No Target Set",IF(CC14=BR14,"On Target",IF(CC14&gt;BR14,"Behind",IF(CC14&lt;BR14,"Ahead"))))),"")</f>
        <v/>
      </c>
      <c r="AS14" s="402" t="str">
        <f>IFERROR(IF(Q14="---","",IF(AG14="---","No Target Set",IF(CD14=BS14,"On Target",IF(CD14&gt;BS14,"Behind",IF(CD14&lt;BS14,"Ahead"))))),"")</f>
        <v/>
      </c>
      <c r="AT14" s="402" t="str">
        <f>IFERROR(IF(R14="---","",IF(AH14="---","No Target Set",IF(CE14=BT14,"On Target",IF(CE14&gt;BT14,"Behind",IF(CE14&lt;BT14,"Ahead"))))),"")</f>
        <v/>
      </c>
      <c r="AV14" s="403"/>
      <c r="AW14" s="404" t="s">
        <v>126</v>
      </c>
      <c r="AX14" s="405" t="str">
        <f>_xlfn.IFNA(LOOKUP(2,1/(H14:R14&lt;&gt;"---"),H14:R14),"---")</f>
        <v>---</v>
      </c>
      <c r="AY14" s="406" t="e">
        <f>VALUE(IF(AX14="---","",VLOOKUP(AX14,List16782[],2,FALSE)))</f>
        <v>#VALUE!</v>
      </c>
      <c r="AZ14" s="359" t="str">
        <f>_xlfn.IFNA(LOOKUP(2,1/(H14:Q14&lt;&gt;"---"),X14:AF14),"---")</f>
        <v>---</v>
      </c>
      <c r="BA14" s="359" t="e">
        <f>VALUE(IF(AZ14="---","",VLOOKUP(AZ14,List16782[],2,FALSE)))</f>
        <v>#VALUE!</v>
      </c>
      <c r="BB14" s="359" t="str">
        <f>_xlfn.IFNA(LOOKUP(2,1/(AK14:AT14&lt;&gt;""),AK14:AT14),"---")</f>
        <v>---</v>
      </c>
      <c r="BC14" s="359" t="str">
        <f>_xlfn.IFNA(LOOKUP(2,1/(H14:R14&lt;&gt;"---"),H$2:R$2),"---")</f>
        <v>---</v>
      </c>
      <c r="BI14" s="404" t="s">
        <v>126</v>
      </c>
      <c r="BJ14" s="407" t="str">
        <f>IF(H14="---","",VLOOKUP(H14,List16782[],2,FALSE))</f>
        <v/>
      </c>
      <c r="BK14" s="407" t="str">
        <f>IF(I14="---","",VLOOKUP(I14,List16782[],2,FALSE))</f>
        <v/>
      </c>
      <c r="BL14" s="407" t="str">
        <f>IF(J14="---","",VLOOKUP(J14,List16782[],2,FALSE))</f>
        <v/>
      </c>
      <c r="BM14" s="407" t="str">
        <f>IF(K14="---","",VLOOKUP(K14,List16782[],2,FALSE))</f>
        <v/>
      </c>
      <c r="BN14" s="407" t="str">
        <f>IF(L14="---","",VLOOKUP(L14,List16782[],2,FALSE))</f>
        <v/>
      </c>
      <c r="BO14" s="407" t="str">
        <f>IF(M14="---","",VLOOKUP(M14,List16782[],2,FALSE))</f>
        <v/>
      </c>
      <c r="BP14" s="407" t="str">
        <f>IF(N14="---","",VLOOKUP(N14,List16782[],2,FALSE))</f>
        <v/>
      </c>
      <c r="BQ14" s="407" t="str">
        <f>IF(O14="---","",VLOOKUP(O14,List16782[],2,FALSE))</f>
        <v/>
      </c>
      <c r="BR14" s="407" t="str">
        <f>IF(P14="---","",VLOOKUP(P14,List16782[],2,FALSE))</f>
        <v/>
      </c>
      <c r="BS14" s="407" t="str">
        <f>IF(Q14="---","",VLOOKUP(Q14,List16782[],2,FALSE))</f>
        <v/>
      </c>
      <c r="BT14" s="407" t="str">
        <f>IF(R14="---","",VLOOKUP(R14,List16782[],2,FALSE))</f>
        <v/>
      </c>
      <c r="BU14" s="404" t="s">
        <v>126</v>
      </c>
      <c r="BV14" s="407" t="str">
        <f>IF(Y14="---","",VLOOKUP(Y14,List16782[],2,FALSE))</f>
        <v/>
      </c>
      <c r="BW14" s="407" t="str">
        <f>IF(Z14="---","",VLOOKUP(Z14,List16782[],2,FALSE))</f>
        <v/>
      </c>
      <c r="BX14" s="407" t="str">
        <f>IF(AA14="---","",VLOOKUP(AA14,List16782[],2,FALSE))</f>
        <v/>
      </c>
      <c r="BY14" s="407" t="str">
        <f>IF(AB14="---","",VLOOKUP(AB14,List16782[],2,FALSE))</f>
        <v/>
      </c>
      <c r="BZ14" s="407" t="str">
        <f>IF(AC14="---","",VLOOKUP(AC14,List16782[],2,FALSE))</f>
        <v/>
      </c>
      <c r="CA14" s="407" t="str">
        <f>IF(AD14="---","",VLOOKUP(AD14,List16782[],2,FALSE))</f>
        <v/>
      </c>
      <c r="CB14" s="407" t="str">
        <f>IF(AE14="---","",VLOOKUP(AE14,List16782[],2,FALSE))</f>
        <v/>
      </c>
      <c r="CC14" s="407" t="str">
        <f>IF(AF14="---","",VLOOKUP(AF14,List16782[],2,FALSE))</f>
        <v/>
      </c>
      <c r="CD14" s="407" t="str">
        <f>IF(AG14="---","",VLOOKUP(AG14,List16782[],2,FALSE))</f>
        <v/>
      </c>
      <c r="CE14" s="407" t="str">
        <f>IF(AH14="---","",VLOOKUP(AH14,List16782[],2,FALSE))</f>
        <v/>
      </c>
    </row>
    <row r="15" spans="2:92" ht="13.5" customHeight="1" thickBot="1" x14ac:dyDescent="0.4">
      <c r="B15" s="408"/>
      <c r="C15" s="392" t="s">
        <v>127</v>
      </c>
      <c r="D15" s="393"/>
      <c r="E15" s="394" t="s">
        <v>128</v>
      </c>
      <c r="F15" s="395"/>
      <c r="G15" s="396"/>
      <c r="H15" s="398" t="s">
        <v>97</v>
      </c>
      <c r="I15" s="398" t="s">
        <v>97</v>
      </c>
      <c r="J15" s="398" t="s">
        <v>97</v>
      </c>
      <c r="K15" s="398" t="s">
        <v>97</v>
      </c>
      <c r="L15" s="398" t="s">
        <v>97</v>
      </c>
      <c r="M15" s="398" t="s">
        <v>97</v>
      </c>
      <c r="N15" s="398" t="s">
        <v>97</v>
      </c>
      <c r="O15" s="398" t="s">
        <v>97</v>
      </c>
      <c r="P15" s="398" t="s">
        <v>97</v>
      </c>
      <c r="Q15" s="398" t="s">
        <v>97</v>
      </c>
      <c r="R15" s="409" t="s">
        <v>97</v>
      </c>
      <c r="Y15" s="398" t="s">
        <v>97</v>
      </c>
      <c r="Z15" s="398" t="s">
        <v>97</v>
      </c>
      <c r="AA15" s="398" t="s">
        <v>97</v>
      </c>
      <c r="AB15" s="398" t="s">
        <v>97</v>
      </c>
      <c r="AC15" s="409" t="s">
        <v>97</v>
      </c>
      <c r="AD15" s="401" t="s">
        <v>97</v>
      </c>
      <c r="AE15" s="401" t="s">
        <v>97</v>
      </c>
      <c r="AF15" s="401" t="s">
        <v>97</v>
      </c>
      <c r="AG15" s="401" t="s">
        <v>97</v>
      </c>
      <c r="AH15" s="401" t="s">
        <v>97</v>
      </c>
      <c r="AK15" s="402" t="str">
        <f>IFERROR(IF(I15="---","",IF(Y15="---","No Target Set",IF(BV15=BK15,"On Target",IF(BV15&gt;BK15,"Behind",IF(BV15&lt;BK15,"Ahead"))))),"")</f>
        <v/>
      </c>
      <c r="AL15" s="402" t="str">
        <f>IFERROR(IF(J15="---","",IF(Z15="---","No Target Set",IF(BW15=BL15,"On Target",IF(BW15&gt;BL15,"Behind",IF(BW15&lt;BL15,"Ahead"))))),"")</f>
        <v/>
      </c>
      <c r="AM15" s="402" t="str">
        <f>IFERROR(IF(K15="---","",IF(AA15="---","No Target Set",IF(BX15=BM15,"On Target",IF(BX15&gt;BM15,"Behind",IF(BX15&lt;BM15,"Ahead"))))),"")</f>
        <v/>
      </c>
      <c r="AN15" s="402" t="str">
        <f>IFERROR(IF(L15="---","",IF(AB15="---","No Target Set",IF(BY15=BN15,"On Target",IF(BY15&gt;BN15,"Behind",IF(BY15&lt;BN15,"Ahead"))))),"")</f>
        <v/>
      </c>
      <c r="AO15" s="402" t="str">
        <f>IFERROR(IF(M15="---","",IF(AC15="---","No Target Set",IF(BZ15=BO15,"On Target",IF(BZ15&gt;BO15,"Behind",IF(BZ15&lt;BO15,"Ahead"))))),"")</f>
        <v/>
      </c>
      <c r="AP15" s="402" t="str">
        <f>IFERROR(IF(N15="---","",IF(AD15="---","No Target Set",IF(CA15=BP15,"On Target",IF(CA15&gt;BP15,"Behind",IF(CA15&lt;BP15,"Ahead"))))),"")</f>
        <v/>
      </c>
      <c r="AQ15" s="402" t="str">
        <f>IFERROR(IF(O15="---","",IF(AE15="---","No Target Set",IF(CB15=BQ15,"On Target",IF(CB15&gt;BQ15,"Behind",IF(CB15&lt;BQ15,"Ahead"))))),"")</f>
        <v/>
      </c>
      <c r="AR15" s="402" t="str">
        <f>IFERROR(IF(P15="---","",IF(AF15="---","No Target Set",IF(CC15=BR15,"On Target",IF(CC15&gt;BR15,"Behind",IF(CC15&lt;BR15,"Ahead"))))),"")</f>
        <v/>
      </c>
      <c r="AS15" s="402" t="str">
        <f>IFERROR(IF(Q15="---","",IF(AG15="---","No Target Set",IF(CD15=BS15,"On Target",IF(CD15&gt;BS15,"Behind",IF(CD15&lt;BS15,"Ahead"))))),"")</f>
        <v/>
      </c>
      <c r="AT15" s="402" t="str">
        <f>IFERROR(IF(R15="---","",IF(AH15="---","No Target Set",IF(CE15=BT15,"On Target",IF(CE15&gt;BT15,"Behind",IF(CE15&lt;BT15,"Ahead"))))),"")</f>
        <v/>
      </c>
      <c r="AV15" s="403"/>
      <c r="AW15" s="404" t="s">
        <v>129</v>
      </c>
      <c r="AX15" s="405" t="str">
        <f>_xlfn.IFNA(LOOKUP(2,1/(H15:R15&lt;&gt;"---"),H15:R15),"---")</f>
        <v>---</v>
      </c>
      <c r="AY15" s="406" t="e">
        <f>VALUE(IF(AX15="---","",VLOOKUP(AX15,List16782[],2,FALSE)))</f>
        <v>#VALUE!</v>
      </c>
      <c r="AZ15" s="359" t="str">
        <f>_xlfn.IFNA(LOOKUP(2,1/(H15:Q15&lt;&gt;"---"),X15:AF15),"---")</f>
        <v>---</v>
      </c>
      <c r="BA15" s="359" t="e">
        <f>VALUE(IF(AZ15="---","",VLOOKUP(AZ15,List16782[],2,FALSE)))</f>
        <v>#VALUE!</v>
      </c>
      <c r="BB15" s="359" t="str">
        <f>_xlfn.IFNA(LOOKUP(2,1/(AK15:AT15&lt;&gt;""),AK15:AT15),"---")</f>
        <v>---</v>
      </c>
      <c r="BC15" s="359" t="str">
        <f>_xlfn.IFNA(LOOKUP(2,1/(H15:R15&lt;&gt;"---"),H$2:R$2),"---")</f>
        <v>---</v>
      </c>
      <c r="BI15" s="404" t="s">
        <v>129</v>
      </c>
      <c r="BJ15" s="407" t="str">
        <f>IF(H15="---","",VLOOKUP(H15,List16782[],2,FALSE))</f>
        <v/>
      </c>
      <c r="BK15" s="407" t="str">
        <f>IF(I15="---","",VLOOKUP(I15,List16782[],2,FALSE))</f>
        <v/>
      </c>
      <c r="BL15" s="407" t="str">
        <f>IF(J15="---","",VLOOKUP(J15,List16782[],2,FALSE))</f>
        <v/>
      </c>
      <c r="BM15" s="407" t="str">
        <f>IF(K15="---","",VLOOKUP(K15,List16782[],2,FALSE))</f>
        <v/>
      </c>
      <c r="BN15" s="407" t="str">
        <f>IF(L15="---","",VLOOKUP(L15,List16782[],2,FALSE))</f>
        <v/>
      </c>
      <c r="BO15" s="407" t="str">
        <f>IF(M15="---","",VLOOKUP(M15,List16782[],2,FALSE))</f>
        <v/>
      </c>
      <c r="BP15" s="407" t="str">
        <f>IF(N15="---","",VLOOKUP(N15,List16782[],2,FALSE))</f>
        <v/>
      </c>
      <c r="BQ15" s="407" t="str">
        <f>IF(O15="---","",VLOOKUP(O15,List16782[],2,FALSE))</f>
        <v/>
      </c>
      <c r="BR15" s="407" t="str">
        <f>IF(P15="---","",VLOOKUP(P15,List16782[],2,FALSE))</f>
        <v/>
      </c>
      <c r="BS15" s="407" t="str">
        <f>IF(Q15="---","",VLOOKUP(Q15,List16782[],2,FALSE))</f>
        <v/>
      </c>
      <c r="BT15" s="407" t="str">
        <f>IF(R15="---","",VLOOKUP(R15,List16782[],2,FALSE))</f>
        <v/>
      </c>
      <c r="BU15" s="404" t="s">
        <v>129</v>
      </c>
      <c r="BV15" s="407" t="str">
        <f>IF(Y15="---","",VLOOKUP(Y15,List16782[],2,FALSE))</f>
        <v/>
      </c>
      <c r="BW15" s="407" t="str">
        <f>IF(Z15="---","",VLOOKUP(Z15,List16782[],2,FALSE))</f>
        <v/>
      </c>
      <c r="BX15" s="407" t="str">
        <f>IF(AA15="---","",VLOOKUP(AA15,List16782[],2,FALSE))</f>
        <v/>
      </c>
      <c r="BY15" s="407" t="str">
        <f>IF(AB15="---","",VLOOKUP(AB15,List16782[],2,FALSE))</f>
        <v/>
      </c>
      <c r="BZ15" s="407" t="str">
        <f>IF(AC15="---","",VLOOKUP(AC15,List16782[],2,FALSE))</f>
        <v/>
      </c>
      <c r="CA15" s="407" t="str">
        <f>IF(AD15="---","",VLOOKUP(AD15,List16782[],2,FALSE))</f>
        <v/>
      </c>
      <c r="CB15" s="407" t="str">
        <f>IF(AE15="---","",VLOOKUP(AE15,List16782[],2,FALSE))</f>
        <v/>
      </c>
      <c r="CC15" s="407" t="str">
        <f>IF(AF15="---","",VLOOKUP(AF15,List16782[],2,FALSE))</f>
        <v/>
      </c>
      <c r="CD15" s="407" t="str">
        <f>IF(AG15="---","",VLOOKUP(AG15,List16782[],2,FALSE))</f>
        <v/>
      </c>
      <c r="CE15" s="407" t="str">
        <f>IF(AH15="---","",VLOOKUP(AH15,List16782[],2,FALSE))</f>
        <v/>
      </c>
    </row>
    <row r="16" spans="2:92" ht="13.5" customHeight="1" thickBot="1" x14ac:dyDescent="0.4">
      <c r="B16" s="408"/>
      <c r="C16" s="392"/>
      <c r="D16" s="393"/>
      <c r="E16" s="394" t="s">
        <v>130</v>
      </c>
      <c r="F16" s="395"/>
      <c r="G16" s="396"/>
      <c r="H16" s="398" t="s">
        <v>97</v>
      </c>
      <c r="I16" s="398" t="s">
        <v>97</v>
      </c>
      <c r="J16" s="398" t="s">
        <v>97</v>
      </c>
      <c r="K16" s="398" t="s">
        <v>97</v>
      </c>
      <c r="L16" s="398" t="s">
        <v>97</v>
      </c>
      <c r="M16" s="398" t="s">
        <v>97</v>
      </c>
      <c r="N16" s="398" t="s">
        <v>97</v>
      </c>
      <c r="O16" s="398" t="s">
        <v>97</v>
      </c>
      <c r="P16" s="398" t="s">
        <v>97</v>
      </c>
      <c r="Q16" s="398" t="s">
        <v>97</v>
      </c>
      <c r="R16" s="409" t="s">
        <v>97</v>
      </c>
      <c r="Y16" s="398" t="s">
        <v>97</v>
      </c>
      <c r="Z16" s="398" t="s">
        <v>97</v>
      </c>
      <c r="AA16" s="398" t="s">
        <v>97</v>
      </c>
      <c r="AB16" s="398" t="s">
        <v>97</v>
      </c>
      <c r="AC16" s="409" t="s">
        <v>97</v>
      </c>
      <c r="AD16" s="401" t="s">
        <v>97</v>
      </c>
      <c r="AE16" s="401" t="s">
        <v>97</v>
      </c>
      <c r="AF16" s="401" t="s">
        <v>97</v>
      </c>
      <c r="AG16" s="401" t="s">
        <v>97</v>
      </c>
      <c r="AH16" s="401" t="s">
        <v>97</v>
      </c>
      <c r="AK16" s="402" t="str">
        <f>IFERROR(IF(I16="---","",IF(Y16="---","No Target Set",IF(BV16=BK16,"On Target",IF(BV16&gt;BK16,"Behind",IF(BV16&lt;BK16,"Ahead"))))),"")</f>
        <v/>
      </c>
      <c r="AL16" s="402" t="str">
        <f>IFERROR(IF(J16="---","",IF(Z16="---","No Target Set",IF(BW16=BL16,"On Target",IF(BW16&gt;BL16,"Behind",IF(BW16&lt;BL16,"Ahead"))))),"")</f>
        <v/>
      </c>
      <c r="AM16" s="402" t="str">
        <f>IFERROR(IF(K16="---","",IF(AA16="---","No Target Set",IF(BX16=BM16,"On Target",IF(BX16&gt;BM16,"Behind",IF(BX16&lt;BM16,"Ahead"))))),"")</f>
        <v/>
      </c>
      <c r="AN16" s="402" t="str">
        <f>IFERROR(IF(L16="---","",IF(AB16="---","No Target Set",IF(BY16=BN16,"On Target",IF(BY16&gt;BN16,"Behind",IF(BY16&lt;BN16,"Ahead"))))),"")</f>
        <v/>
      </c>
      <c r="AO16" s="402" t="str">
        <f>IFERROR(IF(M16="---","",IF(AC16="---","No Target Set",IF(BZ16=BO16,"On Target",IF(BZ16&gt;BO16,"Behind",IF(BZ16&lt;BO16,"Ahead"))))),"")</f>
        <v/>
      </c>
      <c r="AP16" s="402" t="str">
        <f>IFERROR(IF(N16="---","",IF(AD16="---","No Target Set",IF(CA16=BP16,"On Target",IF(CA16&gt;BP16,"Behind",IF(CA16&lt;BP16,"Ahead"))))),"")</f>
        <v/>
      </c>
      <c r="AQ16" s="402" t="str">
        <f>IFERROR(IF(O16="---","",IF(AE16="---","No Target Set",IF(CB16=BQ16,"On Target",IF(CB16&gt;BQ16,"Behind",IF(CB16&lt;BQ16,"Ahead"))))),"")</f>
        <v/>
      </c>
      <c r="AR16" s="402" t="str">
        <f>IFERROR(IF(P16="---","",IF(AF16="---","No Target Set",IF(CC16=BR16,"On Target",IF(CC16&gt;BR16,"Behind",IF(CC16&lt;BR16,"Ahead"))))),"")</f>
        <v/>
      </c>
      <c r="AS16" s="402" t="str">
        <f>IFERROR(IF(Q16="---","",IF(AG16="---","No Target Set",IF(CD16=BS16,"On Target",IF(CD16&gt;BS16,"Behind",IF(CD16&lt;BS16,"Ahead"))))),"")</f>
        <v/>
      </c>
      <c r="AT16" s="402" t="str">
        <f>IFERROR(IF(R16="---","",IF(AH16="---","No Target Set",IF(CE16=BT16,"On Target",IF(CE16&gt;BT16,"Behind",IF(CE16&lt;BT16,"Ahead"))))),"")</f>
        <v/>
      </c>
      <c r="AV16" s="403"/>
      <c r="AW16" s="404" t="s">
        <v>131</v>
      </c>
      <c r="AX16" s="405" t="str">
        <f>_xlfn.IFNA(LOOKUP(2,1/(H16:R16&lt;&gt;"---"),H16:R16),"---")</f>
        <v>---</v>
      </c>
      <c r="AY16" s="406" t="e">
        <f>VALUE(IF(AX16="---","",VLOOKUP(AX16,List16782[],2,FALSE)))</f>
        <v>#VALUE!</v>
      </c>
      <c r="AZ16" s="359" t="str">
        <f>_xlfn.IFNA(LOOKUP(2,1/(H16:Q16&lt;&gt;"---"),X16:AF16),"---")</f>
        <v>---</v>
      </c>
      <c r="BA16" s="359" t="e">
        <f>VALUE(IF(AZ16="---","",VLOOKUP(AZ16,List16782[],2,FALSE)))</f>
        <v>#VALUE!</v>
      </c>
      <c r="BB16" s="359" t="str">
        <f>_xlfn.IFNA(LOOKUP(2,1/(AK16:AT16&lt;&gt;""),AK16:AT16),"---")</f>
        <v>---</v>
      </c>
      <c r="BC16" s="359" t="str">
        <f>_xlfn.IFNA(LOOKUP(2,1/(H16:R16&lt;&gt;"---"),H$2:R$2),"---")</f>
        <v>---</v>
      </c>
      <c r="BI16" s="404" t="s">
        <v>131</v>
      </c>
      <c r="BJ16" s="407" t="str">
        <f>IF(H16="---","",VLOOKUP(H16,List16782[],2,FALSE))</f>
        <v/>
      </c>
      <c r="BK16" s="407" t="str">
        <f>IF(I16="---","",VLOOKUP(I16,List16782[],2,FALSE))</f>
        <v/>
      </c>
      <c r="BL16" s="407" t="str">
        <f>IF(J16="---","",VLOOKUP(J16,List16782[],2,FALSE))</f>
        <v/>
      </c>
      <c r="BM16" s="407" t="str">
        <f>IF(K16="---","",VLOOKUP(K16,List16782[],2,FALSE))</f>
        <v/>
      </c>
      <c r="BN16" s="407" t="str">
        <f>IF(L16="---","",VLOOKUP(L16,List16782[],2,FALSE))</f>
        <v/>
      </c>
      <c r="BO16" s="407" t="str">
        <f>IF(M16="---","",VLOOKUP(M16,List16782[],2,FALSE))</f>
        <v/>
      </c>
      <c r="BP16" s="407" t="str">
        <f>IF(N16="---","",VLOOKUP(N16,List16782[],2,FALSE))</f>
        <v/>
      </c>
      <c r="BQ16" s="407" t="str">
        <f>IF(O16="---","",VLOOKUP(O16,List16782[],2,FALSE))</f>
        <v/>
      </c>
      <c r="BR16" s="407" t="str">
        <f>IF(P16="---","",VLOOKUP(P16,List16782[],2,FALSE))</f>
        <v/>
      </c>
      <c r="BS16" s="407" t="str">
        <f>IF(Q16="---","",VLOOKUP(Q16,List16782[],2,FALSE))</f>
        <v/>
      </c>
      <c r="BT16" s="407" t="str">
        <f>IF(R16="---","",VLOOKUP(R16,List16782[],2,FALSE))</f>
        <v/>
      </c>
      <c r="BU16" s="404" t="s">
        <v>131</v>
      </c>
      <c r="BV16" s="407" t="str">
        <f>IF(Y16="---","",VLOOKUP(Y16,List16782[],2,FALSE))</f>
        <v/>
      </c>
      <c r="BW16" s="407" t="str">
        <f>IF(Z16="---","",VLOOKUP(Z16,List16782[],2,FALSE))</f>
        <v/>
      </c>
      <c r="BX16" s="407" t="str">
        <f>IF(AA16="---","",VLOOKUP(AA16,List16782[],2,FALSE))</f>
        <v/>
      </c>
      <c r="BY16" s="407" t="str">
        <f>IF(AB16="---","",VLOOKUP(AB16,List16782[],2,FALSE))</f>
        <v/>
      </c>
      <c r="BZ16" s="407" t="str">
        <f>IF(AC16="---","",VLOOKUP(AC16,List16782[],2,FALSE))</f>
        <v/>
      </c>
      <c r="CA16" s="407" t="str">
        <f>IF(AD16="---","",VLOOKUP(AD16,List16782[],2,FALSE))</f>
        <v/>
      </c>
      <c r="CB16" s="407" t="str">
        <f>IF(AE16="---","",VLOOKUP(AE16,List16782[],2,FALSE))</f>
        <v/>
      </c>
      <c r="CC16" s="407" t="str">
        <f>IF(AF16="---","",VLOOKUP(AF16,List16782[],2,FALSE))</f>
        <v/>
      </c>
      <c r="CD16" s="407" t="str">
        <f>IF(AG16="---","",VLOOKUP(AG16,List16782[],2,FALSE))</f>
        <v/>
      </c>
      <c r="CE16" s="407" t="str">
        <f>IF(AH16="---","",VLOOKUP(AH16,List16782[],2,FALSE))</f>
        <v/>
      </c>
    </row>
    <row r="17" spans="2:91" s="360" customFormat="1" ht="13.5" customHeight="1" thickBot="1" x14ac:dyDescent="0.4">
      <c r="B17" s="408"/>
      <c r="C17" s="392"/>
      <c r="D17" s="393"/>
      <c r="E17" s="394" t="s">
        <v>132</v>
      </c>
      <c r="F17" s="395"/>
      <c r="G17" s="396"/>
      <c r="H17" s="398" t="s">
        <v>97</v>
      </c>
      <c r="I17" s="398" t="s">
        <v>97</v>
      </c>
      <c r="J17" s="398" t="s">
        <v>97</v>
      </c>
      <c r="K17" s="398" t="s">
        <v>97</v>
      </c>
      <c r="L17" s="398" t="s">
        <v>97</v>
      </c>
      <c r="M17" s="398" t="s">
        <v>97</v>
      </c>
      <c r="N17" s="398" t="s">
        <v>97</v>
      </c>
      <c r="O17" s="398" t="s">
        <v>97</v>
      </c>
      <c r="P17" s="398" t="s">
        <v>97</v>
      </c>
      <c r="Q17" s="398" t="s">
        <v>97</v>
      </c>
      <c r="R17" s="409" t="s">
        <v>97</v>
      </c>
      <c r="S17" s="359"/>
      <c r="T17" s="359"/>
      <c r="U17" s="359"/>
      <c r="V17" s="359"/>
      <c r="W17" s="359"/>
      <c r="X17" s="359"/>
      <c r="Y17" s="398" t="s">
        <v>97</v>
      </c>
      <c r="Z17" s="398" t="s">
        <v>97</v>
      </c>
      <c r="AA17" s="398" t="s">
        <v>97</v>
      </c>
      <c r="AB17" s="398" t="s">
        <v>97</v>
      </c>
      <c r="AC17" s="409" t="s">
        <v>97</v>
      </c>
      <c r="AD17" s="401" t="s">
        <v>97</v>
      </c>
      <c r="AE17" s="401" t="s">
        <v>97</v>
      </c>
      <c r="AF17" s="401" t="s">
        <v>97</v>
      </c>
      <c r="AG17" s="401" t="s">
        <v>97</v>
      </c>
      <c r="AH17" s="401" t="s">
        <v>97</v>
      </c>
      <c r="AK17" s="402" t="str">
        <f>IFERROR(IF(I17="---","",IF(Y17="---","No Target Set",IF(BV17=BK17,"On Target",IF(BV17&gt;BK17,"Behind",IF(BV17&lt;BK17,"Ahead"))))),"")</f>
        <v/>
      </c>
      <c r="AL17" s="402" t="str">
        <f>IFERROR(IF(J17="---","",IF(Z17="---","No Target Set",IF(BW17=BL17,"On Target",IF(BW17&gt;BL17,"Behind",IF(BW17&lt;BL17,"Ahead"))))),"")</f>
        <v/>
      </c>
      <c r="AM17" s="402" t="str">
        <f>IFERROR(IF(K17="---","",IF(AA17="---","No Target Set",IF(BX17=BM17,"On Target",IF(BX17&gt;BM17,"Behind",IF(BX17&lt;BM17,"Ahead"))))),"")</f>
        <v/>
      </c>
      <c r="AN17" s="402" t="str">
        <f>IFERROR(IF(L17="---","",IF(AB17="---","No Target Set",IF(BY17=BN17,"On Target",IF(BY17&gt;BN17,"Behind",IF(BY17&lt;BN17,"Ahead"))))),"")</f>
        <v/>
      </c>
      <c r="AO17" s="402" t="str">
        <f>IFERROR(IF(M17="---","",IF(AC17="---","No Target Set",IF(BZ17=BO17,"On Target",IF(BZ17&gt;BO17,"Behind",IF(BZ17&lt;BO17,"Ahead"))))),"")</f>
        <v/>
      </c>
      <c r="AP17" s="402" t="str">
        <f>IFERROR(IF(N17="---","",IF(AD17="---","No Target Set",IF(CA17=BP17,"On Target",IF(CA17&gt;BP17,"Behind",IF(CA17&lt;BP17,"Ahead"))))),"")</f>
        <v/>
      </c>
      <c r="AQ17" s="402" t="str">
        <f>IFERROR(IF(O17="---","",IF(AE17="---","No Target Set",IF(CB17=BQ17,"On Target",IF(CB17&gt;BQ17,"Behind",IF(CB17&lt;BQ17,"Ahead"))))),"")</f>
        <v/>
      </c>
      <c r="AR17" s="402" t="str">
        <f>IFERROR(IF(P17="---","",IF(AF17="---","No Target Set",IF(CC17=BR17,"On Target",IF(CC17&gt;BR17,"Behind",IF(CC17&lt;BR17,"Ahead"))))),"")</f>
        <v/>
      </c>
      <c r="AS17" s="402" t="str">
        <f>IFERROR(IF(Q17="---","",IF(AG17="---","No Target Set",IF(CD17=BS17,"On Target",IF(CD17&gt;BS17,"Behind",IF(CD17&lt;BS17,"Ahead"))))),"")</f>
        <v/>
      </c>
      <c r="AT17" s="402" t="str">
        <f>IFERROR(IF(R17="---","",IF(AH17="---","No Target Set",IF(CE17=BT17,"On Target",IF(CE17&gt;BT17,"Behind",IF(CE17&lt;BT17,"Ahead"))))),"")</f>
        <v/>
      </c>
      <c r="AU17" s="359"/>
      <c r="AV17" s="403"/>
      <c r="AW17" s="404" t="s">
        <v>133</v>
      </c>
      <c r="AX17" s="405" t="str">
        <f>_xlfn.IFNA(LOOKUP(2,1/(H17:R17&lt;&gt;"---"),H17:R17),"---")</f>
        <v>---</v>
      </c>
      <c r="AY17" s="406" t="e">
        <f>VALUE(IF(AX17="---","",VLOOKUP(AX17,List16782[],2,FALSE)))</f>
        <v>#VALUE!</v>
      </c>
      <c r="AZ17" s="359" t="str">
        <f>_xlfn.IFNA(LOOKUP(2,1/(H17:Q17&lt;&gt;"---"),X17:AF17),"---")</f>
        <v>---</v>
      </c>
      <c r="BA17" s="359" t="e">
        <f>VALUE(IF(AZ17="---","",VLOOKUP(AZ17,List16782[],2,FALSE)))</f>
        <v>#VALUE!</v>
      </c>
      <c r="BB17" s="359" t="str">
        <f>_xlfn.IFNA(LOOKUP(2,1/(AK17:AT17&lt;&gt;""),AK17:AT17),"---")</f>
        <v>---</v>
      </c>
      <c r="BC17" s="359" t="str">
        <f>_xlfn.IFNA(LOOKUP(2,1/(H17:R17&lt;&gt;"---"),H$2:R$2),"---")</f>
        <v>---</v>
      </c>
      <c r="BD17" s="359"/>
      <c r="BE17" s="359"/>
      <c r="BF17" s="359"/>
      <c r="BG17" s="359"/>
      <c r="BH17" s="359"/>
      <c r="BI17" s="404" t="s">
        <v>133</v>
      </c>
      <c r="BJ17" s="407" t="str">
        <f>IF(H17="---","",VLOOKUP(H17,List16782[],2,FALSE))</f>
        <v/>
      </c>
      <c r="BK17" s="407" t="str">
        <f>IF(I17="---","",VLOOKUP(I17,List16782[],2,FALSE))</f>
        <v/>
      </c>
      <c r="BL17" s="407" t="str">
        <f>IF(J17="---","",VLOOKUP(J17,List16782[],2,FALSE))</f>
        <v/>
      </c>
      <c r="BM17" s="407" t="str">
        <f>IF(K17="---","",VLOOKUP(K17,List16782[],2,FALSE))</f>
        <v/>
      </c>
      <c r="BN17" s="407" t="str">
        <f>IF(L17="---","",VLOOKUP(L17,List16782[],2,FALSE))</f>
        <v/>
      </c>
      <c r="BO17" s="407" t="str">
        <f>IF(M17="---","",VLOOKUP(M17,List16782[],2,FALSE))</f>
        <v/>
      </c>
      <c r="BP17" s="407" t="str">
        <f>IF(N17="---","",VLOOKUP(N17,List16782[],2,FALSE))</f>
        <v/>
      </c>
      <c r="BQ17" s="407" t="str">
        <f>IF(O17="---","",VLOOKUP(O17,List16782[],2,FALSE))</f>
        <v/>
      </c>
      <c r="BR17" s="407" t="str">
        <f>IF(P17="---","",VLOOKUP(P17,List16782[],2,FALSE))</f>
        <v/>
      </c>
      <c r="BS17" s="407" t="str">
        <f>IF(Q17="---","",VLOOKUP(Q17,List16782[],2,FALSE))</f>
        <v/>
      </c>
      <c r="BT17" s="407" t="str">
        <f>IF(R17="---","",VLOOKUP(R17,List16782[],2,FALSE))</f>
        <v/>
      </c>
      <c r="BU17" s="404" t="s">
        <v>133</v>
      </c>
      <c r="BV17" s="407" t="str">
        <f>IF(Y17="---","",VLOOKUP(Y17,List16782[],2,FALSE))</f>
        <v/>
      </c>
      <c r="BW17" s="407" t="str">
        <f>IF(Z17="---","",VLOOKUP(Z17,List16782[],2,FALSE))</f>
        <v/>
      </c>
      <c r="BX17" s="407" t="str">
        <f>IF(AA17="---","",VLOOKUP(AA17,List16782[],2,FALSE))</f>
        <v/>
      </c>
      <c r="BY17" s="407" t="str">
        <f>IF(AB17="---","",VLOOKUP(AB17,List16782[],2,FALSE))</f>
        <v/>
      </c>
      <c r="BZ17" s="407" t="str">
        <f>IF(AC17="---","",VLOOKUP(AC17,List16782[],2,FALSE))</f>
        <v/>
      </c>
      <c r="CA17" s="407" t="str">
        <f>IF(AD17="---","",VLOOKUP(AD17,List16782[],2,FALSE))</f>
        <v/>
      </c>
      <c r="CB17" s="407" t="str">
        <f>IF(AE17="---","",VLOOKUP(AE17,List16782[],2,FALSE))</f>
        <v/>
      </c>
      <c r="CC17" s="407" t="str">
        <f>IF(AF17="---","",VLOOKUP(AF17,List16782[],2,FALSE))</f>
        <v/>
      </c>
      <c r="CD17" s="407" t="str">
        <f>IF(AG17="---","",VLOOKUP(AG17,List16782[],2,FALSE))</f>
        <v/>
      </c>
      <c r="CE17" s="407" t="str">
        <f>IF(AH17="---","",VLOOKUP(AH17,List16782[],2,FALSE))</f>
        <v/>
      </c>
      <c r="CG17" s="359"/>
      <c r="CI17" s="359"/>
      <c r="CK17" s="359"/>
      <c r="CM17" s="359"/>
    </row>
    <row r="18" spans="2:91" s="360" customFormat="1" ht="13.5" customHeight="1" thickBot="1" x14ac:dyDescent="0.4">
      <c r="B18" s="408"/>
      <c r="C18" s="392" t="s">
        <v>134</v>
      </c>
      <c r="D18" s="393"/>
      <c r="E18" s="394" t="s">
        <v>135</v>
      </c>
      <c r="F18" s="395"/>
      <c r="G18" s="396"/>
      <c r="H18" s="398" t="s">
        <v>97</v>
      </c>
      <c r="I18" s="398" t="s">
        <v>97</v>
      </c>
      <c r="J18" s="398" t="s">
        <v>97</v>
      </c>
      <c r="K18" s="398" t="s">
        <v>97</v>
      </c>
      <c r="L18" s="398" t="s">
        <v>97</v>
      </c>
      <c r="M18" s="398" t="s">
        <v>97</v>
      </c>
      <c r="N18" s="398" t="s">
        <v>97</v>
      </c>
      <c r="O18" s="398" t="s">
        <v>97</v>
      </c>
      <c r="P18" s="398" t="s">
        <v>97</v>
      </c>
      <c r="Q18" s="398" t="s">
        <v>97</v>
      </c>
      <c r="R18" s="409" t="s">
        <v>97</v>
      </c>
      <c r="S18" s="359"/>
      <c r="T18" s="359"/>
      <c r="U18" s="359"/>
      <c r="V18" s="359"/>
      <c r="W18" s="359"/>
      <c r="X18" s="359"/>
      <c r="Y18" s="398" t="s">
        <v>97</v>
      </c>
      <c r="Z18" s="398" t="s">
        <v>97</v>
      </c>
      <c r="AA18" s="398" t="s">
        <v>97</v>
      </c>
      <c r="AB18" s="398" t="s">
        <v>97</v>
      </c>
      <c r="AC18" s="409" t="s">
        <v>97</v>
      </c>
      <c r="AD18" s="401" t="s">
        <v>97</v>
      </c>
      <c r="AE18" s="401" t="s">
        <v>97</v>
      </c>
      <c r="AF18" s="401" t="s">
        <v>97</v>
      </c>
      <c r="AG18" s="401" t="s">
        <v>97</v>
      </c>
      <c r="AH18" s="401" t="s">
        <v>97</v>
      </c>
      <c r="AK18" s="402" t="str">
        <f>IFERROR(IF(I18="---","",IF(Y18="---","No Target Set",IF(BV18=BK18,"On Target",IF(BV18&gt;BK18,"Behind",IF(BV18&lt;BK18,"Ahead"))))),"")</f>
        <v/>
      </c>
      <c r="AL18" s="402" t="str">
        <f>IFERROR(IF(J18="---","",IF(Z18="---","No Target Set",IF(BW18=BL18,"On Target",IF(BW18&gt;BL18,"Behind",IF(BW18&lt;BL18,"Ahead"))))),"")</f>
        <v/>
      </c>
      <c r="AM18" s="402" t="str">
        <f>IFERROR(IF(K18="---","",IF(AA18="---","No Target Set",IF(BX18=BM18,"On Target",IF(BX18&gt;BM18,"Behind",IF(BX18&lt;BM18,"Ahead"))))),"")</f>
        <v/>
      </c>
      <c r="AN18" s="402" t="str">
        <f>IFERROR(IF(L18="---","",IF(AB18="---","No Target Set",IF(BY18=BN18,"On Target",IF(BY18&gt;BN18,"Behind",IF(BY18&lt;BN18,"Ahead"))))),"")</f>
        <v/>
      </c>
      <c r="AO18" s="402" t="str">
        <f>IFERROR(IF(M18="---","",IF(AC18="---","No Target Set",IF(BZ18=BO18,"On Target",IF(BZ18&gt;BO18,"Behind",IF(BZ18&lt;BO18,"Ahead"))))),"")</f>
        <v/>
      </c>
      <c r="AP18" s="402" t="str">
        <f>IFERROR(IF(N18="---","",IF(AD18="---","No Target Set",IF(CA18=BP18,"On Target",IF(CA18&gt;BP18,"Behind",IF(CA18&lt;BP18,"Ahead"))))),"")</f>
        <v/>
      </c>
      <c r="AQ18" s="402" t="str">
        <f>IFERROR(IF(O18="---","",IF(AE18="---","No Target Set",IF(CB18=BQ18,"On Target",IF(CB18&gt;BQ18,"Behind",IF(CB18&lt;BQ18,"Ahead"))))),"")</f>
        <v/>
      </c>
      <c r="AR18" s="402" t="str">
        <f>IFERROR(IF(P18="---","",IF(AF18="---","No Target Set",IF(CC18=BR18,"On Target",IF(CC18&gt;BR18,"Behind",IF(CC18&lt;BR18,"Ahead"))))),"")</f>
        <v/>
      </c>
      <c r="AS18" s="402" t="str">
        <f>IFERROR(IF(Q18="---","",IF(AG18="---","No Target Set",IF(CD18=BS18,"On Target",IF(CD18&gt;BS18,"Behind",IF(CD18&lt;BS18,"Ahead"))))),"")</f>
        <v/>
      </c>
      <c r="AT18" s="402" t="str">
        <f>IFERROR(IF(R18="---","",IF(AH18="---","No Target Set",IF(CE18=BT18,"On Target",IF(CE18&gt;BT18,"Behind",IF(CE18&lt;BT18,"Ahead"))))),"")</f>
        <v/>
      </c>
      <c r="AU18" s="359"/>
      <c r="AV18" s="403"/>
      <c r="AW18" s="404" t="s">
        <v>136</v>
      </c>
      <c r="AX18" s="405" t="str">
        <f>_xlfn.IFNA(LOOKUP(2,1/(H18:R18&lt;&gt;"---"),H18:R18),"---")</f>
        <v>---</v>
      </c>
      <c r="AY18" s="406" t="e">
        <f>VALUE(IF(AX18="---","",VLOOKUP(AX18,List16782[],2,FALSE)))</f>
        <v>#VALUE!</v>
      </c>
      <c r="AZ18" s="359" t="str">
        <f>_xlfn.IFNA(LOOKUP(2,1/(H18:Q18&lt;&gt;"---"),X18:AF18),"---")</f>
        <v>---</v>
      </c>
      <c r="BA18" s="359" t="e">
        <f>VALUE(IF(AZ18="---","",VLOOKUP(AZ18,List16782[],2,FALSE)))</f>
        <v>#VALUE!</v>
      </c>
      <c r="BB18" s="359" t="str">
        <f>_xlfn.IFNA(LOOKUP(2,1/(AK18:AT18&lt;&gt;""),AK18:AT18),"---")</f>
        <v>---</v>
      </c>
      <c r="BC18" s="359" t="str">
        <f>_xlfn.IFNA(LOOKUP(2,1/(H18:R18&lt;&gt;"---"),H$2:R$2),"---")</f>
        <v>---</v>
      </c>
      <c r="BD18" s="359"/>
      <c r="BE18" s="359"/>
      <c r="BF18" s="359"/>
      <c r="BG18" s="359"/>
      <c r="BH18" s="359"/>
      <c r="BI18" s="404" t="s">
        <v>136</v>
      </c>
      <c r="BJ18" s="407" t="str">
        <f>IF(H18="---","",VLOOKUP(H18,List16782[],2,FALSE))</f>
        <v/>
      </c>
      <c r="BK18" s="407" t="str">
        <f>IF(I18="---","",VLOOKUP(I18,List16782[],2,FALSE))</f>
        <v/>
      </c>
      <c r="BL18" s="407" t="str">
        <f>IF(J18="---","",VLOOKUP(J18,List16782[],2,FALSE))</f>
        <v/>
      </c>
      <c r="BM18" s="407" t="str">
        <f>IF(K18="---","",VLOOKUP(K18,List16782[],2,FALSE))</f>
        <v/>
      </c>
      <c r="BN18" s="407" t="str">
        <f>IF(L18="---","",VLOOKUP(L18,List16782[],2,FALSE))</f>
        <v/>
      </c>
      <c r="BO18" s="407" t="str">
        <f>IF(M18="---","",VLOOKUP(M18,List16782[],2,FALSE))</f>
        <v/>
      </c>
      <c r="BP18" s="407" t="str">
        <f>IF(N18="---","",VLOOKUP(N18,List16782[],2,FALSE))</f>
        <v/>
      </c>
      <c r="BQ18" s="407" t="str">
        <f>IF(O18="---","",VLOOKUP(O18,List16782[],2,FALSE))</f>
        <v/>
      </c>
      <c r="BR18" s="407" t="str">
        <f>IF(P18="---","",VLOOKUP(P18,List16782[],2,FALSE))</f>
        <v/>
      </c>
      <c r="BS18" s="407" t="str">
        <f>IF(Q18="---","",VLOOKUP(Q18,List16782[],2,FALSE))</f>
        <v/>
      </c>
      <c r="BT18" s="407" t="str">
        <f>IF(R18="---","",VLOOKUP(R18,List16782[],2,FALSE))</f>
        <v/>
      </c>
      <c r="BU18" s="404" t="s">
        <v>136</v>
      </c>
      <c r="BV18" s="407" t="str">
        <f>IF(Y18="---","",VLOOKUP(Y18,List16782[],2,FALSE))</f>
        <v/>
      </c>
      <c r="BW18" s="407" t="str">
        <f>IF(Z18="---","",VLOOKUP(Z18,List16782[],2,FALSE))</f>
        <v/>
      </c>
      <c r="BX18" s="407" t="str">
        <f>IF(AA18="---","",VLOOKUP(AA18,List16782[],2,FALSE))</f>
        <v/>
      </c>
      <c r="BY18" s="407" t="str">
        <f>IF(AB18="---","",VLOOKUP(AB18,List16782[],2,FALSE))</f>
        <v/>
      </c>
      <c r="BZ18" s="407" t="str">
        <f>IF(AC18="---","",VLOOKUP(AC18,List16782[],2,FALSE))</f>
        <v/>
      </c>
      <c r="CA18" s="407" t="str">
        <f>IF(AD18="---","",VLOOKUP(AD18,List16782[],2,FALSE))</f>
        <v/>
      </c>
      <c r="CB18" s="407" t="str">
        <f>IF(AE18="---","",VLOOKUP(AE18,List16782[],2,FALSE))</f>
        <v/>
      </c>
      <c r="CC18" s="407" t="str">
        <f>IF(AF18="---","",VLOOKUP(AF18,List16782[],2,FALSE))</f>
        <v/>
      </c>
      <c r="CD18" s="407" t="str">
        <f>IF(AG18="---","",VLOOKUP(AG18,List16782[],2,FALSE))</f>
        <v/>
      </c>
      <c r="CE18" s="407" t="str">
        <f>IF(AH18="---","",VLOOKUP(AH18,List16782[],2,FALSE))</f>
        <v/>
      </c>
      <c r="CG18" s="359"/>
      <c r="CI18" s="359"/>
      <c r="CK18" s="359"/>
      <c r="CM18" s="359"/>
    </row>
    <row r="19" spans="2:91" s="360" customFormat="1" ht="13.5" customHeight="1" thickBot="1" x14ac:dyDescent="0.4">
      <c r="B19" s="408"/>
      <c r="C19" s="392"/>
      <c r="D19" s="393"/>
      <c r="E19" s="394" t="s">
        <v>137</v>
      </c>
      <c r="F19" s="395"/>
      <c r="G19" s="396"/>
      <c r="H19" s="398" t="s">
        <v>97</v>
      </c>
      <c r="I19" s="398" t="s">
        <v>97</v>
      </c>
      <c r="J19" s="398" t="s">
        <v>97</v>
      </c>
      <c r="K19" s="398" t="s">
        <v>97</v>
      </c>
      <c r="L19" s="398" t="s">
        <v>97</v>
      </c>
      <c r="M19" s="398" t="s">
        <v>97</v>
      </c>
      <c r="N19" s="398" t="s">
        <v>97</v>
      </c>
      <c r="O19" s="398" t="s">
        <v>97</v>
      </c>
      <c r="P19" s="398" t="s">
        <v>97</v>
      </c>
      <c r="Q19" s="398" t="s">
        <v>97</v>
      </c>
      <c r="R19" s="409" t="s">
        <v>97</v>
      </c>
      <c r="S19" s="359"/>
      <c r="T19" s="359"/>
      <c r="U19" s="359"/>
      <c r="V19" s="359"/>
      <c r="W19" s="359"/>
      <c r="X19" s="359"/>
      <c r="Y19" s="398" t="s">
        <v>97</v>
      </c>
      <c r="Z19" s="398" t="s">
        <v>97</v>
      </c>
      <c r="AA19" s="398" t="s">
        <v>97</v>
      </c>
      <c r="AB19" s="398" t="s">
        <v>97</v>
      </c>
      <c r="AC19" s="409" t="s">
        <v>97</v>
      </c>
      <c r="AD19" s="401" t="s">
        <v>97</v>
      </c>
      <c r="AE19" s="401" t="s">
        <v>97</v>
      </c>
      <c r="AF19" s="401" t="s">
        <v>97</v>
      </c>
      <c r="AG19" s="401" t="s">
        <v>97</v>
      </c>
      <c r="AH19" s="401" t="s">
        <v>97</v>
      </c>
      <c r="AK19" s="402" t="str">
        <f>IFERROR(IF(I19="---","",IF(Y19="---","No Target Set",IF(BV19=BK19,"On Target",IF(BV19&gt;BK19,"Behind",IF(BV19&lt;BK19,"Ahead"))))),"")</f>
        <v/>
      </c>
      <c r="AL19" s="402" t="str">
        <f>IFERROR(IF(J19="---","",IF(Z19="---","No Target Set",IF(BW19=BL19,"On Target",IF(BW19&gt;BL19,"Behind",IF(BW19&lt;BL19,"Ahead"))))),"")</f>
        <v/>
      </c>
      <c r="AM19" s="402" t="str">
        <f>IFERROR(IF(K19="---","",IF(AA19="---","No Target Set",IF(BX19=BM19,"On Target",IF(BX19&gt;BM19,"Behind",IF(BX19&lt;BM19,"Ahead"))))),"")</f>
        <v/>
      </c>
      <c r="AN19" s="402" t="str">
        <f>IFERROR(IF(L19="---","",IF(AB19="---","No Target Set",IF(BY19=BN19,"On Target",IF(BY19&gt;BN19,"Behind",IF(BY19&lt;BN19,"Ahead"))))),"")</f>
        <v/>
      </c>
      <c r="AO19" s="402" t="str">
        <f>IFERROR(IF(M19="---","",IF(AC19="---","No Target Set",IF(BZ19=BO19,"On Target",IF(BZ19&gt;BO19,"Behind",IF(BZ19&lt;BO19,"Ahead"))))),"")</f>
        <v/>
      </c>
      <c r="AP19" s="402" t="str">
        <f>IFERROR(IF(N19="---","",IF(AD19="---","No Target Set",IF(CA19=BP19,"On Target",IF(CA19&gt;BP19,"Behind",IF(CA19&lt;BP19,"Ahead"))))),"")</f>
        <v/>
      </c>
      <c r="AQ19" s="402" t="str">
        <f>IFERROR(IF(O19="---","",IF(AE19="---","No Target Set",IF(CB19=BQ19,"On Target",IF(CB19&gt;BQ19,"Behind",IF(CB19&lt;BQ19,"Ahead"))))),"")</f>
        <v/>
      </c>
      <c r="AR19" s="402" t="str">
        <f>IFERROR(IF(P19="---","",IF(AF19="---","No Target Set",IF(CC19=BR19,"On Target",IF(CC19&gt;BR19,"Behind",IF(CC19&lt;BR19,"Ahead"))))),"")</f>
        <v/>
      </c>
      <c r="AS19" s="402" t="str">
        <f>IFERROR(IF(Q19="---","",IF(AG19="---","No Target Set",IF(CD19=BS19,"On Target",IF(CD19&gt;BS19,"Behind",IF(CD19&lt;BS19,"Ahead"))))),"")</f>
        <v/>
      </c>
      <c r="AT19" s="402" t="str">
        <f>IFERROR(IF(R19="---","",IF(AH19="---","No Target Set",IF(CE19=BT19,"On Target",IF(CE19&gt;BT19,"Behind",IF(CE19&lt;BT19,"Ahead"))))),"")</f>
        <v/>
      </c>
      <c r="AU19" s="359"/>
      <c r="AV19" s="403"/>
      <c r="AW19" s="404" t="s">
        <v>138</v>
      </c>
      <c r="AX19" s="405" t="str">
        <f>_xlfn.IFNA(LOOKUP(2,1/(H19:R19&lt;&gt;"---"),H19:R19),"---")</f>
        <v>---</v>
      </c>
      <c r="AY19" s="406" t="e">
        <f>VALUE(IF(AX19="---","",VLOOKUP(AX19,List16782[],2,FALSE)))</f>
        <v>#VALUE!</v>
      </c>
      <c r="AZ19" s="359" t="str">
        <f>_xlfn.IFNA(LOOKUP(2,1/(H19:Q19&lt;&gt;"---"),X19:AF19),"---")</f>
        <v>---</v>
      </c>
      <c r="BA19" s="359" t="e">
        <f>VALUE(IF(AZ19="---","",VLOOKUP(AZ19,List16782[],2,FALSE)))</f>
        <v>#VALUE!</v>
      </c>
      <c r="BB19" s="359" t="str">
        <f>_xlfn.IFNA(LOOKUP(2,1/(AK19:AT19&lt;&gt;""),AK19:AT19),"---")</f>
        <v>---</v>
      </c>
      <c r="BC19" s="359" t="str">
        <f>_xlfn.IFNA(LOOKUP(2,1/(H19:R19&lt;&gt;"---"),H$2:R$2),"---")</f>
        <v>---</v>
      </c>
      <c r="BD19" s="359"/>
      <c r="BE19" s="359"/>
      <c r="BF19" s="359"/>
      <c r="BG19" s="359"/>
      <c r="BH19" s="359"/>
      <c r="BI19" s="404" t="s">
        <v>138</v>
      </c>
      <c r="BJ19" s="407" t="str">
        <f>IF(H19="---","",VLOOKUP(H19,List16782[],2,FALSE))</f>
        <v/>
      </c>
      <c r="BK19" s="407" t="str">
        <f>IF(I19="---","",VLOOKUP(I19,List16782[],2,FALSE))</f>
        <v/>
      </c>
      <c r="BL19" s="407" t="str">
        <f>IF(J19="---","",VLOOKUP(J19,List16782[],2,FALSE))</f>
        <v/>
      </c>
      <c r="BM19" s="407" t="str">
        <f>IF(K19="---","",VLOOKUP(K19,List16782[],2,FALSE))</f>
        <v/>
      </c>
      <c r="BN19" s="407" t="str">
        <f>IF(L19="---","",VLOOKUP(L19,List16782[],2,FALSE))</f>
        <v/>
      </c>
      <c r="BO19" s="407" t="str">
        <f>IF(M19="---","",VLOOKUP(M19,List16782[],2,FALSE))</f>
        <v/>
      </c>
      <c r="BP19" s="407" t="str">
        <f>IF(N19="---","",VLOOKUP(N19,List16782[],2,FALSE))</f>
        <v/>
      </c>
      <c r="BQ19" s="407" t="str">
        <f>IF(O19="---","",VLOOKUP(O19,List16782[],2,FALSE))</f>
        <v/>
      </c>
      <c r="BR19" s="407" t="str">
        <f>IF(P19="---","",VLOOKUP(P19,List16782[],2,FALSE))</f>
        <v/>
      </c>
      <c r="BS19" s="407" t="str">
        <f>IF(Q19="---","",VLOOKUP(Q19,List16782[],2,FALSE))</f>
        <v/>
      </c>
      <c r="BT19" s="407" t="str">
        <f>IF(R19="---","",VLOOKUP(R19,List16782[],2,FALSE))</f>
        <v/>
      </c>
      <c r="BU19" s="404" t="s">
        <v>138</v>
      </c>
      <c r="BV19" s="407" t="str">
        <f>IF(Y19="---","",VLOOKUP(Y19,List16782[],2,FALSE))</f>
        <v/>
      </c>
      <c r="BW19" s="407" t="str">
        <f>IF(Z19="---","",VLOOKUP(Z19,List16782[],2,FALSE))</f>
        <v/>
      </c>
      <c r="BX19" s="407" t="str">
        <f>IF(AA19="---","",VLOOKUP(AA19,List16782[],2,FALSE))</f>
        <v/>
      </c>
      <c r="BY19" s="407" t="str">
        <f>IF(AB19="---","",VLOOKUP(AB19,List16782[],2,FALSE))</f>
        <v/>
      </c>
      <c r="BZ19" s="407" t="str">
        <f>IF(AC19="---","",VLOOKUP(AC19,List16782[],2,FALSE))</f>
        <v/>
      </c>
      <c r="CA19" s="407" t="str">
        <f>IF(AD19="---","",VLOOKUP(AD19,List16782[],2,FALSE))</f>
        <v/>
      </c>
      <c r="CB19" s="407" t="str">
        <f>IF(AE19="---","",VLOOKUP(AE19,List16782[],2,FALSE))</f>
        <v/>
      </c>
      <c r="CC19" s="407" t="str">
        <f>IF(AF19="---","",VLOOKUP(AF19,List16782[],2,FALSE))</f>
        <v/>
      </c>
      <c r="CD19" s="407" t="str">
        <f>IF(AG19="---","",VLOOKUP(AG19,List16782[],2,FALSE))</f>
        <v/>
      </c>
      <c r="CE19" s="407" t="str">
        <f>IF(AH19="---","",VLOOKUP(AH19,List16782[],2,FALSE))</f>
        <v/>
      </c>
      <c r="CG19" s="359"/>
      <c r="CI19" s="359"/>
      <c r="CK19" s="359"/>
      <c r="CM19" s="359"/>
    </row>
    <row r="20" spans="2:91" s="360" customFormat="1" ht="13.5" customHeight="1" thickBot="1" x14ac:dyDescent="0.4">
      <c r="B20" s="408"/>
      <c r="C20" s="392"/>
      <c r="D20" s="393"/>
      <c r="E20" s="394" t="s">
        <v>139</v>
      </c>
      <c r="F20" s="395"/>
      <c r="G20" s="396"/>
      <c r="H20" s="398" t="s">
        <v>97</v>
      </c>
      <c r="I20" s="398" t="s">
        <v>97</v>
      </c>
      <c r="J20" s="398" t="s">
        <v>97</v>
      </c>
      <c r="K20" s="398" t="s">
        <v>97</v>
      </c>
      <c r="L20" s="398" t="s">
        <v>97</v>
      </c>
      <c r="M20" s="398" t="s">
        <v>97</v>
      </c>
      <c r="N20" s="398" t="s">
        <v>97</v>
      </c>
      <c r="O20" s="398" t="s">
        <v>97</v>
      </c>
      <c r="P20" s="398" t="s">
        <v>97</v>
      </c>
      <c r="Q20" s="398" t="s">
        <v>97</v>
      </c>
      <c r="R20" s="409" t="s">
        <v>97</v>
      </c>
      <c r="S20" s="359"/>
      <c r="T20" s="359"/>
      <c r="U20" s="359"/>
      <c r="V20" s="359"/>
      <c r="W20" s="359"/>
      <c r="X20" s="359"/>
      <c r="Y20" s="398" t="s">
        <v>97</v>
      </c>
      <c r="Z20" s="398" t="s">
        <v>97</v>
      </c>
      <c r="AA20" s="398" t="s">
        <v>97</v>
      </c>
      <c r="AB20" s="398" t="s">
        <v>97</v>
      </c>
      <c r="AC20" s="409" t="s">
        <v>97</v>
      </c>
      <c r="AD20" s="401" t="s">
        <v>97</v>
      </c>
      <c r="AE20" s="401" t="s">
        <v>97</v>
      </c>
      <c r="AF20" s="401" t="s">
        <v>97</v>
      </c>
      <c r="AG20" s="401" t="s">
        <v>97</v>
      </c>
      <c r="AH20" s="401" t="s">
        <v>97</v>
      </c>
      <c r="AK20" s="402" t="str">
        <f>IFERROR(IF(I20="---","",IF(Y20="---","No Target Set",IF(BV20=BK20,"On Target",IF(BV20&gt;BK20,"Behind",IF(BV20&lt;BK20,"Ahead"))))),"")</f>
        <v/>
      </c>
      <c r="AL20" s="402" t="str">
        <f>IFERROR(IF(J20="---","",IF(Z20="---","No Target Set",IF(BW20=BL20,"On Target",IF(BW20&gt;BL20,"Behind",IF(BW20&lt;BL20,"Ahead"))))),"")</f>
        <v/>
      </c>
      <c r="AM20" s="402" t="str">
        <f>IFERROR(IF(K20="---","",IF(AA20="---","No Target Set",IF(BX20=BM20,"On Target",IF(BX20&gt;BM20,"Behind",IF(BX20&lt;BM20,"Ahead"))))),"")</f>
        <v/>
      </c>
      <c r="AN20" s="402" t="str">
        <f>IFERROR(IF(L20="---","",IF(AB20="---","No Target Set",IF(BY20=BN20,"On Target",IF(BY20&gt;BN20,"Behind",IF(BY20&lt;BN20,"Ahead"))))),"")</f>
        <v/>
      </c>
      <c r="AO20" s="402" t="str">
        <f>IFERROR(IF(M20="---","",IF(AC20="---","No Target Set",IF(BZ20=BO20,"On Target",IF(BZ20&gt;BO20,"Behind",IF(BZ20&lt;BO20,"Ahead"))))),"")</f>
        <v/>
      </c>
      <c r="AP20" s="402" t="str">
        <f>IFERROR(IF(N20="---","",IF(AD20="---","No Target Set",IF(CA20=BP20,"On Target",IF(CA20&gt;BP20,"Behind",IF(CA20&lt;BP20,"Ahead"))))),"")</f>
        <v/>
      </c>
      <c r="AQ20" s="402" t="str">
        <f>IFERROR(IF(O20="---","",IF(AE20="---","No Target Set",IF(CB20=BQ20,"On Target",IF(CB20&gt;BQ20,"Behind",IF(CB20&lt;BQ20,"Ahead"))))),"")</f>
        <v/>
      </c>
      <c r="AR20" s="402" t="str">
        <f>IFERROR(IF(P20="---","",IF(AF20="---","No Target Set",IF(CC20=BR20,"On Target",IF(CC20&gt;BR20,"Behind",IF(CC20&lt;BR20,"Ahead"))))),"")</f>
        <v/>
      </c>
      <c r="AS20" s="402" t="str">
        <f>IFERROR(IF(Q20="---","",IF(AG20="---","No Target Set",IF(CD20=BS20,"On Target",IF(CD20&gt;BS20,"Behind",IF(CD20&lt;BS20,"Ahead"))))),"")</f>
        <v/>
      </c>
      <c r="AT20" s="402" t="str">
        <f>IFERROR(IF(R20="---","",IF(AH20="---","No Target Set",IF(CE20=BT20,"On Target",IF(CE20&gt;BT20,"Behind",IF(CE20&lt;BT20,"Ahead"))))),"")</f>
        <v/>
      </c>
      <c r="AU20" s="359"/>
      <c r="AV20" s="403"/>
      <c r="AW20" s="404" t="s">
        <v>140</v>
      </c>
      <c r="AX20" s="405" t="str">
        <f>_xlfn.IFNA(LOOKUP(2,1/(H20:R20&lt;&gt;"---"),H20:R20),"---")</f>
        <v>---</v>
      </c>
      <c r="AY20" s="406" t="e">
        <f>VALUE(IF(AX20="---","",VLOOKUP(AX20,List16782[],2,FALSE)))</f>
        <v>#VALUE!</v>
      </c>
      <c r="AZ20" s="359" t="str">
        <f>_xlfn.IFNA(LOOKUP(2,1/(H20:Q20&lt;&gt;"---"),X20:AF20),"---")</f>
        <v>---</v>
      </c>
      <c r="BA20" s="359" t="e">
        <f>VALUE(IF(AZ20="---","",VLOOKUP(AZ20,List16782[],2,FALSE)))</f>
        <v>#VALUE!</v>
      </c>
      <c r="BB20" s="359" t="str">
        <f>_xlfn.IFNA(LOOKUP(2,1/(AK20:AT20&lt;&gt;""),AK20:AT20),"---")</f>
        <v>---</v>
      </c>
      <c r="BC20" s="359" t="str">
        <f>_xlfn.IFNA(LOOKUP(2,1/(H20:R20&lt;&gt;"---"),H$2:R$2),"---")</f>
        <v>---</v>
      </c>
      <c r="BD20" s="359"/>
      <c r="BE20" s="359"/>
      <c r="BF20" s="359"/>
      <c r="BG20" s="359"/>
      <c r="BH20" s="359"/>
      <c r="BI20" s="404" t="s">
        <v>140</v>
      </c>
      <c r="BJ20" s="407" t="str">
        <f>IF(H20="---","",VLOOKUP(H20,List16782[],2,FALSE))</f>
        <v/>
      </c>
      <c r="BK20" s="407" t="str">
        <f>IF(I20="---","",VLOOKUP(I20,List16782[],2,FALSE))</f>
        <v/>
      </c>
      <c r="BL20" s="407" t="str">
        <f>IF(J20="---","",VLOOKUP(J20,List16782[],2,FALSE))</f>
        <v/>
      </c>
      <c r="BM20" s="407" t="str">
        <f>IF(K20="---","",VLOOKUP(K20,List16782[],2,FALSE))</f>
        <v/>
      </c>
      <c r="BN20" s="407" t="str">
        <f>IF(L20="---","",VLOOKUP(L20,List16782[],2,FALSE))</f>
        <v/>
      </c>
      <c r="BO20" s="407" t="str">
        <f>IF(M20="---","",VLOOKUP(M20,List16782[],2,FALSE))</f>
        <v/>
      </c>
      <c r="BP20" s="407" t="str">
        <f>IF(N20="---","",VLOOKUP(N20,List16782[],2,FALSE))</f>
        <v/>
      </c>
      <c r="BQ20" s="407" t="str">
        <f>IF(O20="---","",VLOOKUP(O20,List16782[],2,FALSE))</f>
        <v/>
      </c>
      <c r="BR20" s="407" t="str">
        <f>IF(P20="---","",VLOOKUP(P20,List16782[],2,FALSE))</f>
        <v/>
      </c>
      <c r="BS20" s="407" t="str">
        <f>IF(Q20="---","",VLOOKUP(Q20,List16782[],2,FALSE))</f>
        <v/>
      </c>
      <c r="BT20" s="407" t="str">
        <f>IF(R20="---","",VLOOKUP(R20,List16782[],2,FALSE))</f>
        <v/>
      </c>
      <c r="BU20" s="404" t="s">
        <v>140</v>
      </c>
      <c r="BV20" s="407" t="str">
        <f>IF(Y20="---","",VLOOKUP(Y20,List16782[],2,FALSE))</f>
        <v/>
      </c>
      <c r="BW20" s="407" t="str">
        <f>IF(Z20="---","",VLOOKUP(Z20,List16782[],2,FALSE))</f>
        <v/>
      </c>
      <c r="BX20" s="407" t="str">
        <f>IF(AA20="---","",VLOOKUP(AA20,List16782[],2,FALSE))</f>
        <v/>
      </c>
      <c r="BY20" s="407" t="str">
        <f>IF(AB20="---","",VLOOKUP(AB20,List16782[],2,FALSE))</f>
        <v/>
      </c>
      <c r="BZ20" s="407" t="str">
        <f>IF(AC20="---","",VLOOKUP(AC20,List16782[],2,FALSE))</f>
        <v/>
      </c>
      <c r="CA20" s="407" t="str">
        <f>IF(AD20="---","",VLOOKUP(AD20,List16782[],2,FALSE))</f>
        <v/>
      </c>
      <c r="CB20" s="407" t="str">
        <f>IF(AE20="---","",VLOOKUP(AE20,List16782[],2,FALSE))</f>
        <v/>
      </c>
      <c r="CC20" s="407" t="str">
        <f>IF(AF20="---","",VLOOKUP(AF20,List16782[],2,FALSE))</f>
        <v/>
      </c>
      <c r="CD20" s="407" t="str">
        <f>IF(AG20="---","",VLOOKUP(AG20,List16782[],2,FALSE))</f>
        <v/>
      </c>
      <c r="CE20" s="407" t="str">
        <f>IF(AH20="---","",VLOOKUP(AH20,List16782[],2,FALSE))</f>
        <v/>
      </c>
      <c r="CG20" s="359"/>
      <c r="CI20" s="359"/>
      <c r="CK20" s="359"/>
      <c r="CM20" s="359"/>
    </row>
    <row r="21" spans="2:91" s="360" customFormat="1" ht="13.5" customHeight="1" thickBot="1" x14ac:dyDescent="0.4">
      <c r="B21" s="408"/>
      <c r="C21" s="392" t="s">
        <v>141</v>
      </c>
      <c r="D21" s="393"/>
      <c r="E21" s="394" t="s">
        <v>142</v>
      </c>
      <c r="F21" s="395"/>
      <c r="G21" s="396"/>
      <c r="H21" s="398" t="s">
        <v>97</v>
      </c>
      <c r="I21" s="398" t="s">
        <v>97</v>
      </c>
      <c r="J21" s="398" t="s">
        <v>97</v>
      </c>
      <c r="K21" s="398" t="s">
        <v>97</v>
      </c>
      <c r="L21" s="398" t="s">
        <v>97</v>
      </c>
      <c r="M21" s="398" t="s">
        <v>97</v>
      </c>
      <c r="N21" s="398" t="s">
        <v>97</v>
      </c>
      <c r="O21" s="398" t="s">
        <v>97</v>
      </c>
      <c r="P21" s="398" t="s">
        <v>97</v>
      </c>
      <c r="Q21" s="398" t="s">
        <v>97</v>
      </c>
      <c r="R21" s="409" t="s">
        <v>97</v>
      </c>
      <c r="S21" s="359"/>
      <c r="T21" s="359"/>
      <c r="U21" s="359"/>
      <c r="V21" s="359"/>
      <c r="W21" s="359"/>
      <c r="X21" s="359"/>
      <c r="Y21" s="398" t="s">
        <v>97</v>
      </c>
      <c r="Z21" s="398" t="s">
        <v>97</v>
      </c>
      <c r="AA21" s="398" t="s">
        <v>97</v>
      </c>
      <c r="AB21" s="398" t="s">
        <v>97</v>
      </c>
      <c r="AC21" s="409" t="s">
        <v>97</v>
      </c>
      <c r="AD21" s="401" t="s">
        <v>97</v>
      </c>
      <c r="AE21" s="401" t="s">
        <v>97</v>
      </c>
      <c r="AF21" s="401" t="s">
        <v>97</v>
      </c>
      <c r="AG21" s="401" t="s">
        <v>97</v>
      </c>
      <c r="AH21" s="401" t="s">
        <v>97</v>
      </c>
      <c r="AK21" s="402" t="str">
        <f>IFERROR(IF(I21="---","",IF(Y21="---","No Target Set",IF(BV21=BK21,"On Target",IF(BV21&gt;BK21,"Behind",IF(BV21&lt;BK21,"Ahead"))))),"")</f>
        <v/>
      </c>
      <c r="AL21" s="402" t="str">
        <f>IFERROR(IF(J21="---","",IF(Z21="---","No Target Set",IF(BW21=BL21,"On Target",IF(BW21&gt;BL21,"Behind",IF(BW21&lt;BL21,"Ahead"))))),"")</f>
        <v/>
      </c>
      <c r="AM21" s="402" t="str">
        <f>IFERROR(IF(K21="---","",IF(AA21="---","No Target Set",IF(BX21=BM21,"On Target",IF(BX21&gt;BM21,"Behind",IF(BX21&lt;BM21,"Ahead"))))),"")</f>
        <v/>
      </c>
      <c r="AN21" s="402" t="str">
        <f>IFERROR(IF(L21="---","",IF(AB21="---","No Target Set",IF(BY21=BN21,"On Target",IF(BY21&gt;BN21,"Behind",IF(BY21&lt;BN21,"Ahead"))))),"")</f>
        <v/>
      </c>
      <c r="AO21" s="402" t="str">
        <f>IFERROR(IF(M21="---","",IF(AC21="---","No Target Set",IF(BZ21=BO21,"On Target",IF(BZ21&gt;BO21,"Behind",IF(BZ21&lt;BO21,"Ahead"))))),"")</f>
        <v/>
      </c>
      <c r="AP21" s="402" t="str">
        <f>IFERROR(IF(N21="---","",IF(AD21="---","No Target Set",IF(CA21=BP21,"On Target",IF(CA21&gt;BP21,"Behind",IF(CA21&lt;BP21,"Ahead"))))),"")</f>
        <v/>
      </c>
      <c r="AQ21" s="402" t="str">
        <f>IFERROR(IF(O21="---","",IF(AE21="---","No Target Set",IF(CB21=BQ21,"On Target",IF(CB21&gt;BQ21,"Behind",IF(CB21&lt;BQ21,"Ahead"))))),"")</f>
        <v/>
      </c>
      <c r="AR21" s="402" t="str">
        <f>IFERROR(IF(P21="---","",IF(AF21="---","No Target Set",IF(CC21=BR21,"On Target",IF(CC21&gt;BR21,"Behind",IF(CC21&lt;BR21,"Ahead"))))),"")</f>
        <v/>
      </c>
      <c r="AS21" s="402" t="str">
        <f>IFERROR(IF(Q21="---","",IF(AG21="---","No Target Set",IF(CD21=BS21,"On Target",IF(CD21&gt;BS21,"Behind",IF(CD21&lt;BS21,"Ahead"))))),"")</f>
        <v/>
      </c>
      <c r="AT21" s="402" t="str">
        <f>IFERROR(IF(R21="---","",IF(AH21="---","No Target Set",IF(CE21=BT21,"On Target",IF(CE21&gt;BT21,"Behind",IF(CE21&lt;BT21,"Ahead"))))),"")</f>
        <v/>
      </c>
      <c r="AU21" s="359"/>
      <c r="AV21" s="403"/>
      <c r="AW21" s="404" t="s">
        <v>143</v>
      </c>
      <c r="AX21" s="405" t="str">
        <f>_xlfn.IFNA(LOOKUP(2,1/(H21:R21&lt;&gt;"---"),H21:R21),"---")</f>
        <v>---</v>
      </c>
      <c r="AY21" s="406" t="e">
        <f>VALUE(IF(AX21="---","",VLOOKUP(AX21,List16782[],2,FALSE)))</f>
        <v>#VALUE!</v>
      </c>
      <c r="AZ21" s="359" t="str">
        <f>_xlfn.IFNA(LOOKUP(2,1/(H21:Q21&lt;&gt;"---"),X21:AF21),"---")</f>
        <v>---</v>
      </c>
      <c r="BA21" s="359" t="e">
        <f>VALUE(IF(AZ21="---","",VLOOKUP(AZ21,List16782[],2,FALSE)))</f>
        <v>#VALUE!</v>
      </c>
      <c r="BB21" s="359" t="str">
        <f>_xlfn.IFNA(LOOKUP(2,1/(AK21:AT21&lt;&gt;""),AK21:AT21),"---")</f>
        <v>---</v>
      </c>
      <c r="BC21" s="359" t="str">
        <f>_xlfn.IFNA(LOOKUP(2,1/(H21:R21&lt;&gt;"---"),H$2:R$2),"---")</f>
        <v>---</v>
      </c>
      <c r="BD21" s="359"/>
      <c r="BE21" s="359"/>
      <c r="BF21" s="359"/>
      <c r="BG21" s="359"/>
      <c r="BH21" s="359"/>
      <c r="BI21" s="404" t="s">
        <v>143</v>
      </c>
      <c r="BJ21" s="407" t="str">
        <f>IF(H21="---","",VLOOKUP(H21,List16782[],2,FALSE))</f>
        <v/>
      </c>
      <c r="BK21" s="407" t="str">
        <f>IF(I21="---","",VLOOKUP(I21,List16782[],2,FALSE))</f>
        <v/>
      </c>
      <c r="BL21" s="407" t="str">
        <f>IF(J21="---","",VLOOKUP(J21,List16782[],2,FALSE))</f>
        <v/>
      </c>
      <c r="BM21" s="407" t="str">
        <f>IF(K21="---","",VLOOKUP(K21,List16782[],2,FALSE))</f>
        <v/>
      </c>
      <c r="BN21" s="407" t="str">
        <f>IF(L21="---","",VLOOKUP(L21,List16782[],2,FALSE))</f>
        <v/>
      </c>
      <c r="BO21" s="407" t="str">
        <f>IF(M21="---","",VLOOKUP(M21,List16782[],2,FALSE))</f>
        <v/>
      </c>
      <c r="BP21" s="407" t="str">
        <f>IF(N21="---","",VLOOKUP(N21,List16782[],2,FALSE))</f>
        <v/>
      </c>
      <c r="BQ21" s="407" t="str">
        <f>IF(O21="---","",VLOOKUP(O21,List16782[],2,FALSE))</f>
        <v/>
      </c>
      <c r="BR21" s="407" t="str">
        <f>IF(P21="---","",VLOOKUP(P21,List16782[],2,FALSE))</f>
        <v/>
      </c>
      <c r="BS21" s="407" t="str">
        <f>IF(Q21="---","",VLOOKUP(Q21,List16782[],2,FALSE))</f>
        <v/>
      </c>
      <c r="BT21" s="407" t="str">
        <f>IF(R21="---","",VLOOKUP(R21,List16782[],2,FALSE))</f>
        <v/>
      </c>
      <c r="BU21" s="404" t="s">
        <v>143</v>
      </c>
      <c r="BV21" s="407" t="str">
        <f>IF(Y21="---","",VLOOKUP(Y21,List16782[],2,FALSE))</f>
        <v/>
      </c>
      <c r="BW21" s="407" t="str">
        <f>IF(Z21="---","",VLOOKUP(Z21,List16782[],2,FALSE))</f>
        <v/>
      </c>
      <c r="BX21" s="407" t="str">
        <f>IF(AA21="---","",VLOOKUP(AA21,List16782[],2,FALSE))</f>
        <v/>
      </c>
      <c r="BY21" s="407" t="str">
        <f>IF(AB21="---","",VLOOKUP(AB21,List16782[],2,FALSE))</f>
        <v/>
      </c>
      <c r="BZ21" s="407" t="str">
        <f>IF(AC21="---","",VLOOKUP(AC21,List16782[],2,FALSE))</f>
        <v/>
      </c>
      <c r="CA21" s="407" t="str">
        <f>IF(AD21="---","",VLOOKUP(AD21,List16782[],2,FALSE))</f>
        <v/>
      </c>
      <c r="CB21" s="407" t="str">
        <f>IF(AE21="---","",VLOOKUP(AE21,List16782[],2,FALSE))</f>
        <v/>
      </c>
      <c r="CC21" s="407" t="str">
        <f>IF(AF21="---","",VLOOKUP(AF21,List16782[],2,FALSE))</f>
        <v/>
      </c>
      <c r="CD21" s="407" t="str">
        <f>IF(AG21="---","",VLOOKUP(AG21,List16782[],2,FALSE))</f>
        <v/>
      </c>
      <c r="CE21" s="407" t="str">
        <f>IF(AH21="---","",VLOOKUP(AH21,List16782[],2,FALSE))</f>
        <v/>
      </c>
      <c r="CG21" s="359"/>
      <c r="CI21" s="359"/>
      <c r="CK21" s="359"/>
      <c r="CM21" s="359"/>
    </row>
    <row r="22" spans="2:91" s="360" customFormat="1" ht="13.5" customHeight="1" thickBot="1" x14ac:dyDescent="0.4">
      <c r="B22" s="408"/>
      <c r="C22" s="392"/>
      <c r="D22" s="393"/>
      <c r="E22" s="394" t="s">
        <v>144</v>
      </c>
      <c r="F22" s="395"/>
      <c r="G22" s="396"/>
      <c r="H22" s="398" t="s">
        <v>97</v>
      </c>
      <c r="I22" s="398" t="s">
        <v>97</v>
      </c>
      <c r="J22" s="398" t="s">
        <v>97</v>
      </c>
      <c r="K22" s="398" t="s">
        <v>97</v>
      </c>
      <c r="L22" s="398" t="s">
        <v>97</v>
      </c>
      <c r="M22" s="398" t="s">
        <v>97</v>
      </c>
      <c r="N22" s="398" t="s">
        <v>97</v>
      </c>
      <c r="O22" s="398" t="s">
        <v>97</v>
      </c>
      <c r="P22" s="398" t="s">
        <v>97</v>
      </c>
      <c r="Q22" s="398" t="s">
        <v>97</v>
      </c>
      <c r="R22" s="409" t="s">
        <v>97</v>
      </c>
      <c r="S22" s="359"/>
      <c r="T22" s="359"/>
      <c r="U22" s="359"/>
      <c r="V22" s="359"/>
      <c r="W22" s="359"/>
      <c r="X22" s="359"/>
      <c r="Y22" s="398" t="s">
        <v>97</v>
      </c>
      <c r="Z22" s="398" t="s">
        <v>97</v>
      </c>
      <c r="AA22" s="398" t="s">
        <v>97</v>
      </c>
      <c r="AB22" s="398" t="s">
        <v>97</v>
      </c>
      <c r="AC22" s="409" t="s">
        <v>97</v>
      </c>
      <c r="AD22" s="401" t="s">
        <v>97</v>
      </c>
      <c r="AE22" s="401" t="s">
        <v>97</v>
      </c>
      <c r="AF22" s="401" t="s">
        <v>97</v>
      </c>
      <c r="AG22" s="401" t="s">
        <v>97</v>
      </c>
      <c r="AH22" s="401" t="s">
        <v>97</v>
      </c>
      <c r="AK22" s="402" t="str">
        <f>IFERROR(IF(I22="---","",IF(Y22="---","No Target Set",IF(BV22=BK22,"On Target",IF(BV22&gt;BK22,"Behind",IF(BV22&lt;BK22,"Ahead"))))),"")</f>
        <v/>
      </c>
      <c r="AL22" s="402" t="str">
        <f>IFERROR(IF(J22="---","",IF(Z22="---","No Target Set",IF(BW22=BL22,"On Target",IF(BW22&gt;BL22,"Behind",IF(BW22&lt;BL22,"Ahead"))))),"")</f>
        <v/>
      </c>
      <c r="AM22" s="402" t="str">
        <f>IFERROR(IF(K22="---","",IF(AA22="---","No Target Set",IF(BX22=BM22,"On Target",IF(BX22&gt;BM22,"Behind",IF(BX22&lt;BM22,"Ahead"))))),"")</f>
        <v/>
      </c>
      <c r="AN22" s="402" t="str">
        <f>IFERROR(IF(L22="---","",IF(AB22="---","No Target Set",IF(BY22=BN22,"On Target",IF(BY22&gt;BN22,"Behind",IF(BY22&lt;BN22,"Ahead"))))),"")</f>
        <v/>
      </c>
      <c r="AO22" s="402" t="str">
        <f>IFERROR(IF(M22="---","",IF(AC22="---","No Target Set",IF(BZ22=BO22,"On Target",IF(BZ22&gt;BO22,"Behind",IF(BZ22&lt;BO22,"Ahead"))))),"")</f>
        <v/>
      </c>
      <c r="AP22" s="402" t="str">
        <f>IFERROR(IF(N22="---","",IF(AD22="---","No Target Set",IF(CA22=BP22,"On Target",IF(CA22&gt;BP22,"Behind",IF(CA22&lt;BP22,"Ahead"))))),"")</f>
        <v/>
      </c>
      <c r="AQ22" s="402" t="str">
        <f>IFERROR(IF(O22="---","",IF(AE22="---","No Target Set",IF(CB22=BQ22,"On Target",IF(CB22&gt;BQ22,"Behind",IF(CB22&lt;BQ22,"Ahead"))))),"")</f>
        <v/>
      </c>
      <c r="AR22" s="402" t="str">
        <f>IFERROR(IF(P22="---","",IF(AF22="---","No Target Set",IF(CC22=BR22,"On Target",IF(CC22&gt;BR22,"Behind",IF(CC22&lt;BR22,"Ahead"))))),"")</f>
        <v/>
      </c>
      <c r="AS22" s="402" t="str">
        <f>IFERROR(IF(Q22="---","",IF(AG22="---","No Target Set",IF(CD22=BS22,"On Target",IF(CD22&gt;BS22,"Behind",IF(CD22&lt;BS22,"Ahead"))))),"")</f>
        <v/>
      </c>
      <c r="AT22" s="402" t="str">
        <f>IFERROR(IF(R22="---","",IF(AH22="---","No Target Set",IF(CE22=BT22,"On Target",IF(CE22&gt;BT22,"Behind",IF(CE22&lt;BT22,"Ahead"))))),"")</f>
        <v/>
      </c>
      <c r="AU22" s="359"/>
      <c r="AV22" s="403"/>
      <c r="AW22" s="404" t="s">
        <v>145</v>
      </c>
      <c r="AX22" s="405" t="str">
        <f>_xlfn.IFNA(LOOKUP(2,1/(H22:R22&lt;&gt;"---"),H22:R22),"---")</f>
        <v>---</v>
      </c>
      <c r="AY22" s="406" t="e">
        <f>VALUE(IF(AX22="---","",VLOOKUP(AX22,List16782[],2,FALSE)))</f>
        <v>#VALUE!</v>
      </c>
      <c r="AZ22" s="359" t="str">
        <f>_xlfn.IFNA(LOOKUP(2,1/(H22:Q22&lt;&gt;"---"),X22:AF22),"---")</f>
        <v>---</v>
      </c>
      <c r="BA22" s="359" t="e">
        <f>VALUE(IF(AZ22="---","",VLOOKUP(AZ22,List16782[],2,FALSE)))</f>
        <v>#VALUE!</v>
      </c>
      <c r="BB22" s="359" t="str">
        <f>_xlfn.IFNA(LOOKUP(2,1/(AK22:AT22&lt;&gt;""),AK22:AT22),"---")</f>
        <v>---</v>
      </c>
      <c r="BC22" s="359" t="str">
        <f>_xlfn.IFNA(LOOKUP(2,1/(H22:R22&lt;&gt;"---"),H$2:R$2),"---")</f>
        <v>---</v>
      </c>
      <c r="BD22" s="359"/>
      <c r="BE22" s="359"/>
      <c r="BF22" s="359"/>
      <c r="BG22" s="359"/>
      <c r="BH22" s="359"/>
      <c r="BI22" s="404" t="s">
        <v>145</v>
      </c>
      <c r="BJ22" s="407" t="str">
        <f>IF(H22="---","",VLOOKUP(H22,List16782[],2,FALSE))</f>
        <v/>
      </c>
      <c r="BK22" s="407" t="str">
        <f>IF(I22="---","",VLOOKUP(I22,List16782[],2,FALSE))</f>
        <v/>
      </c>
      <c r="BL22" s="407" t="str">
        <f>IF(J22="---","",VLOOKUP(J22,List16782[],2,FALSE))</f>
        <v/>
      </c>
      <c r="BM22" s="407" t="str">
        <f>IF(K22="---","",VLOOKUP(K22,List16782[],2,FALSE))</f>
        <v/>
      </c>
      <c r="BN22" s="407" t="str">
        <f>IF(L22="---","",VLOOKUP(L22,List16782[],2,FALSE))</f>
        <v/>
      </c>
      <c r="BO22" s="407" t="str">
        <f>IF(M22="---","",VLOOKUP(M22,List16782[],2,FALSE))</f>
        <v/>
      </c>
      <c r="BP22" s="407" t="str">
        <f>IF(N22="---","",VLOOKUP(N22,List16782[],2,FALSE))</f>
        <v/>
      </c>
      <c r="BQ22" s="407" t="str">
        <f>IF(O22="---","",VLOOKUP(O22,List16782[],2,FALSE))</f>
        <v/>
      </c>
      <c r="BR22" s="407" t="str">
        <f>IF(P22="---","",VLOOKUP(P22,List16782[],2,FALSE))</f>
        <v/>
      </c>
      <c r="BS22" s="407" t="str">
        <f>IF(Q22="---","",VLOOKUP(Q22,List16782[],2,FALSE))</f>
        <v/>
      </c>
      <c r="BT22" s="407" t="str">
        <f>IF(R22="---","",VLOOKUP(R22,List16782[],2,FALSE))</f>
        <v/>
      </c>
      <c r="BU22" s="404" t="s">
        <v>145</v>
      </c>
      <c r="BV22" s="407" t="str">
        <f>IF(Y22="---","",VLOOKUP(Y22,List16782[],2,FALSE))</f>
        <v/>
      </c>
      <c r="BW22" s="407" t="str">
        <f>IF(Z22="---","",VLOOKUP(Z22,List16782[],2,FALSE))</f>
        <v/>
      </c>
      <c r="BX22" s="407" t="str">
        <f>IF(AA22="---","",VLOOKUP(AA22,List16782[],2,FALSE))</f>
        <v/>
      </c>
      <c r="BY22" s="407" t="str">
        <f>IF(AB22="---","",VLOOKUP(AB22,List16782[],2,FALSE))</f>
        <v/>
      </c>
      <c r="BZ22" s="407" t="str">
        <f>IF(AC22="---","",VLOOKUP(AC22,List16782[],2,FALSE))</f>
        <v/>
      </c>
      <c r="CA22" s="407" t="str">
        <f>IF(AD22="---","",VLOOKUP(AD22,List16782[],2,FALSE))</f>
        <v/>
      </c>
      <c r="CB22" s="407" t="str">
        <f>IF(AE22="---","",VLOOKUP(AE22,List16782[],2,FALSE))</f>
        <v/>
      </c>
      <c r="CC22" s="407" t="str">
        <f>IF(AF22="---","",VLOOKUP(AF22,List16782[],2,FALSE))</f>
        <v/>
      </c>
      <c r="CD22" s="407" t="str">
        <f>IF(AG22="---","",VLOOKUP(AG22,List16782[],2,FALSE))</f>
        <v/>
      </c>
      <c r="CE22" s="407" t="str">
        <f>IF(AH22="---","",VLOOKUP(AH22,List16782[],2,FALSE))</f>
        <v/>
      </c>
      <c r="CG22" s="359"/>
      <c r="CI22" s="359"/>
      <c r="CK22" s="359"/>
      <c r="CM22" s="359"/>
    </row>
    <row r="23" spans="2:91" s="360" customFormat="1" ht="13.5" customHeight="1" thickBot="1" x14ac:dyDescent="0.4">
      <c r="B23" s="413"/>
      <c r="C23" s="392"/>
      <c r="D23" s="393"/>
      <c r="E23" s="394" t="s">
        <v>146</v>
      </c>
      <c r="F23" s="395"/>
      <c r="G23" s="396"/>
      <c r="H23" s="398" t="s">
        <v>97</v>
      </c>
      <c r="I23" s="398" t="s">
        <v>97</v>
      </c>
      <c r="J23" s="398" t="s">
        <v>97</v>
      </c>
      <c r="K23" s="398" t="s">
        <v>97</v>
      </c>
      <c r="L23" s="398" t="s">
        <v>97</v>
      </c>
      <c r="M23" s="398" t="s">
        <v>97</v>
      </c>
      <c r="N23" s="398" t="s">
        <v>97</v>
      </c>
      <c r="O23" s="398" t="s">
        <v>97</v>
      </c>
      <c r="P23" s="398" t="s">
        <v>97</v>
      </c>
      <c r="Q23" s="398" t="s">
        <v>97</v>
      </c>
      <c r="R23" s="409" t="s">
        <v>97</v>
      </c>
      <c r="S23" s="359"/>
      <c r="T23" s="359"/>
      <c r="U23" s="359"/>
      <c r="V23" s="359"/>
      <c r="W23" s="359"/>
      <c r="X23" s="359"/>
      <c r="Y23" s="398" t="s">
        <v>97</v>
      </c>
      <c r="Z23" s="398" t="s">
        <v>97</v>
      </c>
      <c r="AA23" s="398" t="s">
        <v>97</v>
      </c>
      <c r="AB23" s="398" t="s">
        <v>97</v>
      </c>
      <c r="AC23" s="409" t="s">
        <v>97</v>
      </c>
      <c r="AD23" s="401" t="s">
        <v>97</v>
      </c>
      <c r="AE23" s="401" t="s">
        <v>97</v>
      </c>
      <c r="AF23" s="401" t="s">
        <v>97</v>
      </c>
      <c r="AG23" s="401" t="s">
        <v>97</v>
      </c>
      <c r="AH23" s="401" t="s">
        <v>97</v>
      </c>
      <c r="AK23" s="402" t="str">
        <f>IFERROR(IF(I23="---","",IF(Y23="---","No Target Set",IF(BV23=BK23,"On Target",IF(BV23&gt;BK23,"Behind",IF(BV23&lt;BK23,"Ahead"))))),"")</f>
        <v/>
      </c>
      <c r="AL23" s="402" t="str">
        <f>IFERROR(IF(J23="---","",IF(Z23="---","No Target Set",IF(BW23=BL23,"On Target",IF(BW23&gt;BL23,"Behind",IF(BW23&lt;BL23,"Ahead"))))),"")</f>
        <v/>
      </c>
      <c r="AM23" s="402" t="str">
        <f>IFERROR(IF(K23="---","",IF(AA23="---","No Target Set",IF(BX23=BM23,"On Target",IF(BX23&gt;BM23,"Behind",IF(BX23&lt;BM23,"Ahead"))))),"")</f>
        <v/>
      </c>
      <c r="AN23" s="402" t="str">
        <f>IFERROR(IF(L23="---","",IF(AB23="---","No Target Set",IF(BY23=BN23,"On Target",IF(BY23&gt;BN23,"Behind",IF(BY23&lt;BN23,"Ahead"))))),"")</f>
        <v/>
      </c>
      <c r="AO23" s="402" t="str">
        <f>IFERROR(IF(M23="---","",IF(AC23="---","No Target Set",IF(BZ23=BO23,"On Target",IF(BZ23&gt;BO23,"Behind",IF(BZ23&lt;BO23,"Ahead"))))),"")</f>
        <v/>
      </c>
      <c r="AP23" s="402" t="str">
        <f>IFERROR(IF(N23="---","",IF(AD23="---","No Target Set",IF(CA23=BP23,"On Target",IF(CA23&gt;BP23,"Behind",IF(CA23&lt;BP23,"Ahead"))))),"")</f>
        <v/>
      </c>
      <c r="AQ23" s="402" t="str">
        <f>IFERROR(IF(O23="---","",IF(AE23="---","No Target Set",IF(CB23=BQ23,"On Target",IF(CB23&gt;BQ23,"Behind",IF(CB23&lt;BQ23,"Ahead"))))),"")</f>
        <v/>
      </c>
      <c r="AR23" s="402" t="str">
        <f>IFERROR(IF(P23="---","",IF(AF23="---","No Target Set",IF(CC23=BR23,"On Target",IF(CC23&gt;BR23,"Behind",IF(CC23&lt;BR23,"Ahead"))))),"")</f>
        <v/>
      </c>
      <c r="AS23" s="402" t="str">
        <f>IFERROR(IF(Q23="---","",IF(AG23="---","No Target Set",IF(CD23=BS23,"On Target",IF(CD23&gt;BS23,"Behind",IF(CD23&lt;BS23,"Ahead"))))),"")</f>
        <v/>
      </c>
      <c r="AT23" s="402" t="str">
        <f>IFERROR(IF(R23="---","",IF(AH23="---","No Target Set",IF(CE23=BT23,"On Target",IF(CE23&gt;BT23,"Behind",IF(CE23&lt;BT23,"Ahead"))))),"")</f>
        <v/>
      </c>
      <c r="AU23" s="359"/>
      <c r="AV23" s="403"/>
      <c r="AW23" s="404" t="s">
        <v>147</v>
      </c>
      <c r="AX23" s="405" t="str">
        <f>_xlfn.IFNA(LOOKUP(2,1/(H23:R23&lt;&gt;"---"),H23:R23),"---")</f>
        <v>---</v>
      </c>
      <c r="AY23" s="406" t="e">
        <f>VALUE(IF(AX23="---","",VLOOKUP(AX23,List16782[],2,FALSE)))</f>
        <v>#VALUE!</v>
      </c>
      <c r="AZ23" s="359" t="str">
        <f>_xlfn.IFNA(LOOKUP(2,1/(H23:Q23&lt;&gt;"---"),X23:AF23),"---")</f>
        <v>---</v>
      </c>
      <c r="BA23" s="359" t="e">
        <f>VALUE(IF(AZ23="---","",VLOOKUP(AZ23,List16782[],2,FALSE)))</f>
        <v>#VALUE!</v>
      </c>
      <c r="BB23" s="359" t="str">
        <f>_xlfn.IFNA(LOOKUP(2,1/(AK23:AT23&lt;&gt;""),AK23:AT23),"---")</f>
        <v>---</v>
      </c>
      <c r="BC23" s="359" t="str">
        <f>_xlfn.IFNA(LOOKUP(2,1/(H23:R23&lt;&gt;"---"),H$2:R$2),"---")</f>
        <v>---</v>
      </c>
      <c r="BD23" s="359"/>
      <c r="BE23" s="359"/>
      <c r="BF23" s="359"/>
      <c r="BG23" s="359"/>
      <c r="BH23" s="359"/>
      <c r="BI23" s="404" t="s">
        <v>147</v>
      </c>
      <c r="BJ23" s="407" t="str">
        <f>IF(H23="---","",VLOOKUP(H23,List16782[],2,FALSE))</f>
        <v/>
      </c>
      <c r="BK23" s="407" t="str">
        <f>IF(I23="---","",VLOOKUP(I23,List16782[],2,FALSE))</f>
        <v/>
      </c>
      <c r="BL23" s="407" t="str">
        <f>IF(J23="---","",VLOOKUP(J23,List16782[],2,FALSE))</f>
        <v/>
      </c>
      <c r="BM23" s="407" t="str">
        <f>IF(K23="---","",VLOOKUP(K23,List16782[],2,FALSE))</f>
        <v/>
      </c>
      <c r="BN23" s="407" t="str">
        <f>IF(L23="---","",VLOOKUP(L23,List16782[],2,FALSE))</f>
        <v/>
      </c>
      <c r="BO23" s="407" t="str">
        <f>IF(M23="---","",VLOOKUP(M23,List16782[],2,FALSE))</f>
        <v/>
      </c>
      <c r="BP23" s="407" t="str">
        <f>IF(N23="---","",VLOOKUP(N23,List16782[],2,FALSE))</f>
        <v/>
      </c>
      <c r="BQ23" s="407" t="str">
        <f>IF(O23="---","",VLOOKUP(O23,List16782[],2,FALSE))</f>
        <v/>
      </c>
      <c r="BR23" s="407" t="str">
        <f>IF(P23="---","",VLOOKUP(P23,List16782[],2,FALSE))</f>
        <v/>
      </c>
      <c r="BS23" s="407" t="str">
        <f>IF(Q23="---","",VLOOKUP(Q23,List16782[],2,FALSE))</f>
        <v/>
      </c>
      <c r="BT23" s="407" t="str">
        <f>IF(R23="---","",VLOOKUP(R23,List16782[],2,FALSE))</f>
        <v/>
      </c>
      <c r="BU23" s="404" t="s">
        <v>147</v>
      </c>
      <c r="BV23" s="407" t="str">
        <f>IF(Y23="---","",VLOOKUP(Y23,List16782[],2,FALSE))</f>
        <v/>
      </c>
      <c r="BW23" s="407" t="str">
        <f>IF(Z23="---","",VLOOKUP(Z23,List16782[],2,FALSE))</f>
        <v/>
      </c>
      <c r="BX23" s="407" t="str">
        <f>IF(AA23="---","",VLOOKUP(AA23,List16782[],2,FALSE))</f>
        <v/>
      </c>
      <c r="BY23" s="407" t="str">
        <f>IF(AB23="---","",VLOOKUP(AB23,List16782[],2,FALSE))</f>
        <v/>
      </c>
      <c r="BZ23" s="407" t="str">
        <f>IF(AC23="---","",VLOOKUP(AC23,List16782[],2,FALSE))</f>
        <v/>
      </c>
      <c r="CA23" s="407" t="str">
        <f>IF(AD23="---","",VLOOKUP(AD23,List16782[],2,FALSE))</f>
        <v/>
      </c>
      <c r="CB23" s="407" t="str">
        <f>IF(AE23="---","",VLOOKUP(AE23,List16782[],2,FALSE))</f>
        <v/>
      </c>
      <c r="CC23" s="407" t="str">
        <f>IF(AF23="---","",VLOOKUP(AF23,List16782[],2,FALSE))</f>
        <v/>
      </c>
      <c r="CD23" s="407" t="str">
        <f>IF(AG23="---","",VLOOKUP(AG23,List16782[],2,FALSE))</f>
        <v/>
      </c>
      <c r="CE23" s="407" t="str">
        <f>IF(AH23="---","",VLOOKUP(AH23,List16782[],2,FALSE))</f>
        <v/>
      </c>
      <c r="CG23" s="359"/>
      <c r="CI23" s="359"/>
      <c r="CK23" s="359"/>
      <c r="CM23" s="359"/>
    </row>
    <row r="24" spans="2:91" s="360" customFormat="1" ht="13.5" customHeight="1" thickBot="1" x14ac:dyDescent="0.4">
      <c r="B24" s="391">
        <v>3</v>
      </c>
      <c r="C24" s="414" t="s">
        <v>148</v>
      </c>
      <c r="D24" s="415"/>
      <c r="E24" s="394" t="s">
        <v>149</v>
      </c>
      <c r="F24" s="395"/>
      <c r="G24" s="396"/>
      <c r="H24" s="398" t="s">
        <v>97</v>
      </c>
      <c r="I24" s="398" t="s">
        <v>97</v>
      </c>
      <c r="J24" s="398" t="s">
        <v>97</v>
      </c>
      <c r="K24" s="398" t="s">
        <v>97</v>
      </c>
      <c r="L24" s="398" t="s">
        <v>97</v>
      </c>
      <c r="M24" s="398" t="s">
        <v>97</v>
      </c>
      <c r="N24" s="398" t="s">
        <v>97</v>
      </c>
      <c r="O24" s="398" t="s">
        <v>97</v>
      </c>
      <c r="P24" s="398" t="s">
        <v>97</v>
      </c>
      <c r="Q24" s="398" t="s">
        <v>97</v>
      </c>
      <c r="R24" s="409" t="s">
        <v>97</v>
      </c>
      <c r="S24" s="359"/>
      <c r="T24" s="359"/>
      <c r="U24" s="359"/>
      <c r="V24" s="359"/>
      <c r="W24" s="359"/>
      <c r="X24" s="359"/>
      <c r="Y24" s="398" t="s">
        <v>97</v>
      </c>
      <c r="Z24" s="398" t="s">
        <v>97</v>
      </c>
      <c r="AA24" s="398" t="s">
        <v>97</v>
      </c>
      <c r="AB24" s="398" t="s">
        <v>97</v>
      </c>
      <c r="AC24" s="409" t="s">
        <v>97</v>
      </c>
      <c r="AD24" s="401" t="s">
        <v>97</v>
      </c>
      <c r="AE24" s="401" t="s">
        <v>97</v>
      </c>
      <c r="AF24" s="401" t="s">
        <v>97</v>
      </c>
      <c r="AG24" s="401" t="s">
        <v>97</v>
      </c>
      <c r="AH24" s="401" t="s">
        <v>97</v>
      </c>
      <c r="AK24" s="402" t="str">
        <f>IFERROR(IF(I24="---","",IF(Y24="---","No Target Set",IF(BV24=BK24,"On Target",IF(BV24&gt;BK24,"Behind",IF(BV24&lt;BK24,"Ahead"))))),"")</f>
        <v/>
      </c>
      <c r="AL24" s="402" t="str">
        <f>IFERROR(IF(J24="---","",IF(Z24="---","No Target Set",IF(BW24=BL24,"On Target",IF(BW24&gt;BL24,"Behind",IF(BW24&lt;BL24,"Ahead"))))),"")</f>
        <v/>
      </c>
      <c r="AM24" s="402" t="str">
        <f>IFERROR(IF(K24="---","",IF(AA24="---","No Target Set",IF(BX24=BM24,"On Target",IF(BX24&gt;BM24,"Behind",IF(BX24&lt;BM24,"Ahead"))))),"")</f>
        <v/>
      </c>
      <c r="AN24" s="402" t="str">
        <f>IFERROR(IF(L24="---","",IF(AB24="---","No Target Set",IF(BY24=BN24,"On Target",IF(BY24&gt;BN24,"Behind",IF(BY24&lt;BN24,"Ahead"))))),"")</f>
        <v/>
      </c>
      <c r="AO24" s="402" t="str">
        <f>IFERROR(IF(M24="---","",IF(AC24="---","No Target Set",IF(BZ24=BO24,"On Target",IF(BZ24&gt;BO24,"Behind",IF(BZ24&lt;BO24,"Ahead"))))),"")</f>
        <v/>
      </c>
      <c r="AP24" s="402" t="str">
        <f>IFERROR(IF(N24="---","",IF(AD24="---","No Target Set",IF(CA24=BP24,"On Target",IF(CA24&gt;BP24,"Behind",IF(CA24&lt;BP24,"Ahead"))))),"")</f>
        <v/>
      </c>
      <c r="AQ24" s="402" t="str">
        <f>IFERROR(IF(O24="---","",IF(AE24="---","No Target Set",IF(CB24=BQ24,"On Target",IF(CB24&gt;BQ24,"Behind",IF(CB24&lt;BQ24,"Ahead"))))),"")</f>
        <v/>
      </c>
      <c r="AR24" s="402" t="str">
        <f>IFERROR(IF(P24="---","",IF(AF24="---","No Target Set",IF(CC24=BR24,"On Target",IF(CC24&gt;BR24,"Behind",IF(CC24&lt;BR24,"Ahead"))))),"")</f>
        <v/>
      </c>
      <c r="AS24" s="402" t="str">
        <f>IFERROR(IF(Q24="---","",IF(AG24="---","No Target Set",IF(CD24=BS24,"On Target",IF(CD24&gt;BS24,"Behind",IF(CD24&lt;BS24,"Ahead"))))),"")</f>
        <v/>
      </c>
      <c r="AT24" s="402" t="str">
        <f>IFERROR(IF(R24="---","",IF(AH24="---","No Target Set",IF(CE24=BT24,"On Target",IF(CE24&gt;BT24,"Behind",IF(CE24&lt;BT24,"Ahead"))))),"")</f>
        <v/>
      </c>
      <c r="AU24" s="359"/>
      <c r="AV24" s="403"/>
      <c r="AW24" s="404" t="s">
        <v>150</v>
      </c>
      <c r="AX24" s="405" t="str">
        <f>_xlfn.IFNA(LOOKUP(2,1/(H24:R24&lt;&gt;"---"),H24:R24),"---")</f>
        <v>---</v>
      </c>
      <c r="AY24" s="406" t="e">
        <f>VALUE(IF(AX24="---","",VLOOKUP(AX24,List16782[],2,FALSE)))</f>
        <v>#VALUE!</v>
      </c>
      <c r="AZ24" s="359" t="str">
        <f>_xlfn.IFNA(LOOKUP(2,1/(H24:Q24&lt;&gt;"---"),X24:AF24),"---")</f>
        <v>---</v>
      </c>
      <c r="BA24" s="359" t="e">
        <f>VALUE(IF(AZ24="---","",VLOOKUP(AZ24,List16782[],2,FALSE)))</f>
        <v>#VALUE!</v>
      </c>
      <c r="BB24" s="359" t="str">
        <f>_xlfn.IFNA(LOOKUP(2,1/(AK24:AT24&lt;&gt;""),AK24:AT24),"---")</f>
        <v>---</v>
      </c>
      <c r="BC24" s="359" t="str">
        <f>_xlfn.IFNA(LOOKUP(2,1/(H24:R24&lt;&gt;"---"),H$2:R$2),"---")</f>
        <v>---</v>
      </c>
      <c r="BD24" s="359"/>
      <c r="BE24" s="359"/>
      <c r="BF24" s="359"/>
      <c r="BG24" s="359"/>
      <c r="BH24" s="359"/>
      <c r="BI24" s="404" t="s">
        <v>150</v>
      </c>
      <c r="BJ24" s="407" t="str">
        <f>IF(H24="---","",VLOOKUP(H24,List16782[],2,FALSE))</f>
        <v/>
      </c>
      <c r="BK24" s="407" t="str">
        <f>IF(I24="---","",VLOOKUP(I24,List16782[],2,FALSE))</f>
        <v/>
      </c>
      <c r="BL24" s="407" t="str">
        <f>IF(J24="---","",VLOOKUP(J24,List16782[],2,FALSE))</f>
        <v/>
      </c>
      <c r="BM24" s="407" t="str">
        <f>IF(K24="---","",VLOOKUP(K24,List16782[],2,FALSE))</f>
        <v/>
      </c>
      <c r="BN24" s="407" t="str">
        <f>IF(L24="---","",VLOOKUP(L24,List16782[],2,FALSE))</f>
        <v/>
      </c>
      <c r="BO24" s="407" t="str">
        <f>IF(M24="---","",VLOOKUP(M24,List16782[],2,FALSE))</f>
        <v/>
      </c>
      <c r="BP24" s="407" t="str">
        <f>IF(N24="---","",VLOOKUP(N24,List16782[],2,FALSE))</f>
        <v/>
      </c>
      <c r="BQ24" s="407" t="str">
        <f>IF(O24="---","",VLOOKUP(O24,List16782[],2,FALSE))</f>
        <v/>
      </c>
      <c r="BR24" s="407" t="str">
        <f>IF(P24="---","",VLOOKUP(P24,List16782[],2,FALSE))</f>
        <v/>
      </c>
      <c r="BS24" s="407" t="str">
        <f>IF(Q24="---","",VLOOKUP(Q24,List16782[],2,FALSE))</f>
        <v/>
      </c>
      <c r="BT24" s="407" t="str">
        <f>IF(R24="---","",VLOOKUP(R24,List16782[],2,FALSE))</f>
        <v/>
      </c>
      <c r="BU24" s="404" t="s">
        <v>150</v>
      </c>
      <c r="BV24" s="407" t="str">
        <f>IF(Y24="---","",VLOOKUP(Y24,List16782[],2,FALSE))</f>
        <v/>
      </c>
      <c r="BW24" s="407" t="str">
        <f>IF(Z24="---","",VLOOKUP(Z24,List16782[],2,FALSE))</f>
        <v/>
      </c>
      <c r="BX24" s="407" t="str">
        <f>IF(AA24="---","",VLOOKUP(AA24,List16782[],2,FALSE))</f>
        <v/>
      </c>
      <c r="BY24" s="407" t="str">
        <f>IF(AB24="---","",VLOOKUP(AB24,List16782[],2,FALSE))</f>
        <v/>
      </c>
      <c r="BZ24" s="407" t="str">
        <f>IF(AC24="---","",VLOOKUP(AC24,List16782[],2,FALSE))</f>
        <v/>
      </c>
      <c r="CA24" s="407" t="str">
        <f>IF(AD24="---","",VLOOKUP(AD24,List16782[],2,FALSE))</f>
        <v/>
      </c>
      <c r="CB24" s="407" t="str">
        <f>IF(AE24="---","",VLOOKUP(AE24,List16782[],2,FALSE))</f>
        <v/>
      </c>
      <c r="CC24" s="407" t="str">
        <f>IF(AF24="---","",VLOOKUP(AF24,List16782[],2,FALSE))</f>
        <v/>
      </c>
      <c r="CD24" s="407" t="str">
        <f>IF(AG24="---","",VLOOKUP(AG24,List16782[],2,FALSE))</f>
        <v/>
      </c>
      <c r="CE24" s="407" t="str">
        <f>IF(AH24="---","",VLOOKUP(AH24,List16782[],2,FALSE))</f>
        <v/>
      </c>
      <c r="CG24" s="359"/>
      <c r="CI24" s="359"/>
      <c r="CK24" s="359"/>
      <c r="CM24" s="359"/>
    </row>
    <row r="25" spans="2:91" s="360" customFormat="1" ht="14" thickBot="1" x14ac:dyDescent="0.4">
      <c r="B25" s="408"/>
      <c r="C25" s="414"/>
      <c r="D25" s="415"/>
      <c r="E25" s="394" t="s">
        <v>151</v>
      </c>
      <c r="F25" s="395"/>
      <c r="G25" s="396"/>
      <c r="H25" s="398" t="s">
        <v>97</v>
      </c>
      <c r="I25" s="398" t="s">
        <v>97</v>
      </c>
      <c r="J25" s="398" t="s">
        <v>97</v>
      </c>
      <c r="K25" s="398" t="s">
        <v>97</v>
      </c>
      <c r="L25" s="398" t="s">
        <v>97</v>
      </c>
      <c r="M25" s="398" t="s">
        <v>97</v>
      </c>
      <c r="N25" s="398" t="s">
        <v>97</v>
      </c>
      <c r="O25" s="398" t="s">
        <v>97</v>
      </c>
      <c r="P25" s="398" t="s">
        <v>97</v>
      </c>
      <c r="Q25" s="398" t="s">
        <v>97</v>
      </c>
      <c r="R25" s="409" t="s">
        <v>97</v>
      </c>
      <c r="S25" s="359"/>
      <c r="T25" s="359"/>
      <c r="U25" s="359"/>
      <c r="V25" s="359"/>
      <c r="W25" s="359"/>
      <c r="X25" s="359"/>
      <c r="Y25" s="398" t="s">
        <v>97</v>
      </c>
      <c r="Z25" s="398" t="s">
        <v>97</v>
      </c>
      <c r="AA25" s="398" t="s">
        <v>97</v>
      </c>
      <c r="AB25" s="398" t="s">
        <v>97</v>
      </c>
      <c r="AC25" s="409" t="s">
        <v>97</v>
      </c>
      <c r="AD25" s="401" t="s">
        <v>97</v>
      </c>
      <c r="AE25" s="401" t="s">
        <v>97</v>
      </c>
      <c r="AF25" s="401" t="s">
        <v>97</v>
      </c>
      <c r="AG25" s="401" t="s">
        <v>97</v>
      </c>
      <c r="AH25" s="401" t="s">
        <v>97</v>
      </c>
      <c r="AK25" s="402" t="str">
        <f>IFERROR(IF(I25="---","",IF(Y25="---","No Target Set",IF(BV25=BK25,"On Target",IF(BV25&gt;BK25,"Behind",IF(BV25&lt;BK25,"Ahead"))))),"")</f>
        <v/>
      </c>
      <c r="AL25" s="402" t="str">
        <f>IFERROR(IF(J25="---","",IF(Z25="---","No Target Set",IF(BW25=BL25,"On Target",IF(BW25&gt;BL25,"Behind",IF(BW25&lt;BL25,"Ahead"))))),"")</f>
        <v/>
      </c>
      <c r="AM25" s="402" t="str">
        <f>IFERROR(IF(K25="---","",IF(AA25="---","No Target Set",IF(BX25=BM25,"On Target",IF(BX25&gt;BM25,"Behind",IF(BX25&lt;BM25,"Ahead"))))),"")</f>
        <v/>
      </c>
      <c r="AN25" s="402" t="str">
        <f>IFERROR(IF(L25="---","",IF(AB25="---","No Target Set",IF(BY25=BN25,"On Target",IF(BY25&gt;BN25,"Behind",IF(BY25&lt;BN25,"Ahead"))))),"")</f>
        <v/>
      </c>
      <c r="AO25" s="402" t="str">
        <f>IFERROR(IF(M25="---","",IF(AC25="---","No Target Set",IF(BZ25=BO25,"On Target",IF(BZ25&gt;BO25,"Behind",IF(BZ25&lt;BO25,"Ahead"))))),"")</f>
        <v/>
      </c>
      <c r="AP25" s="402" t="str">
        <f>IFERROR(IF(N25="---","",IF(AD25="---","No Target Set",IF(CA25=BP25,"On Target",IF(CA25&gt;BP25,"Behind",IF(CA25&lt;BP25,"Ahead"))))),"")</f>
        <v/>
      </c>
      <c r="AQ25" s="402" t="str">
        <f>IFERROR(IF(O25="---","",IF(AE25="---","No Target Set",IF(CB25=BQ25,"On Target",IF(CB25&gt;BQ25,"Behind",IF(CB25&lt;BQ25,"Ahead"))))),"")</f>
        <v/>
      </c>
      <c r="AR25" s="402" t="str">
        <f>IFERROR(IF(P25="---","",IF(AF25="---","No Target Set",IF(CC25=BR25,"On Target",IF(CC25&gt;BR25,"Behind",IF(CC25&lt;BR25,"Ahead"))))),"")</f>
        <v/>
      </c>
      <c r="AS25" s="402" t="str">
        <f>IFERROR(IF(Q25="---","",IF(AG25="---","No Target Set",IF(CD25=BS25,"On Target",IF(CD25&gt;BS25,"Behind",IF(CD25&lt;BS25,"Ahead"))))),"")</f>
        <v/>
      </c>
      <c r="AT25" s="402" t="str">
        <f>IFERROR(IF(R25="---","",IF(AH25="---","No Target Set",IF(CE25=BT25,"On Target",IF(CE25&gt;BT25,"Behind",IF(CE25&lt;BT25,"Ahead"))))),"")</f>
        <v/>
      </c>
      <c r="AU25" s="359"/>
      <c r="AV25" s="403"/>
      <c r="AW25" s="404" t="s">
        <v>152</v>
      </c>
      <c r="AX25" s="405" t="str">
        <f>_xlfn.IFNA(LOOKUP(2,1/(H25:R25&lt;&gt;"---"),H25:R25),"---")</f>
        <v>---</v>
      </c>
      <c r="AY25" s="406" t="e">
        <f>VALUE(IF(AX25="---","",VLOOKUP(AX25,List16782[],2,FALSE)))</f>
        <v>#VALUE!</v>
      </c>
      <c r="AZ25" s="359" t="str">
        <f>_xlfn.IFNA(LOOKUP(2,1/(H25:Q25&lt;&gt;"---"),X25:AF25),"---")</f>
        <v>---</v>
      </c>
      <c r="BA25" s="359" t="e">
        <f>VALUE(IF(AZ25="---","",VLOOKUP(AZ25,List16782[],2,FALSE)))</f>
        <v>#VALUE!</v>
      </c>
      <c r="BB25" s="359" t="str">
        <f>_xlfn.IFNA(LOOKUP(2,1/(AK25:AT25&lt;&gt;""),AK25:AT25),"---")</f>
        <v>---</v>
      </c>
      <c r="BC25" s="359" t="str">
        <f>_xlfn.IFNA(LOOKUP(2,1/(H25:R25&lt;&gt;"---"),H$2:R$2),"---")</f>
        <v>---</v>
      </c>
      <c r="BD25" s="359"/>
      <c r="BE25" s="359"/>
      <c r="BF25" s="359"/>
      <c r="BG25" s="359"/>
      <c r="BH25" s="359"/>
      <c r="BI25" s="404" t="s">
        <v>152</v>
      </c>
      <c r="BJ25" s="407" t="str">
        <f>IF(H25="---","",VLOOKUP(H25,List16782[],2,FALSE))</f>
        <v/>
      </c>
      <c r="BK25" s="407" t="str">
        <f>IF(I25="---","",VLOOKUP(I25,List16782[],2,FALSE))</f>
        <v/>
      </c>
      <c r="BL25" s="407" t="str">
        <f>IF(J25="---","",VLOOKUP(J25,List16782[],2,FALSE))</f>
        <v/>
      </c>
      <c r="BM25" s="407" t="str">
        <f>IF(K25="---","",VLOOKUP(K25,List16782[],2,FALSE))</f>
        <v/>
      </c>
      <c r="BN25" s="407" t="str">
        <f>IF(L25="---","",VLOOKUP(L25,List16782[],2,FALSE))</f>
        <v/>
      </c>
      <c r="BO25" s="407" t="str">
        <f>IF(M25="---","",VLOOKUP(M25,List16782[],2,FALSE))</f>
        <v/>
      </c>
      <c r="BP25" s="407" t="str">
        <f>IF(N25="---","",VLOOKUP(N25,List16782[],2,FALSE))</f>
        <v/>
      </c>
      <c r="BQ25" s="407" t="str">
        <f>IF(O25="---","",VLOOKUP(O25,List16782[],2,FALSE))</f>
        <v/>
      </c>
      <c r="BR25" s="407" t="str">
        <f>IF(P25="---","",VLOOKUP(P25,List16782[],2,FALSE))</f>
        <v/>
      </c>
      <c r="BS25" s="407" t="str">
        <f>IF(Q25="---","",VLOOKUP(Q25,List16782[],2,FALSE))</f>
        <v/>
      </c>
      <c r="BT25" s="407" t="str">
        <f>IF(R25="---","",VLOOKUP(R25,List16782[],2,FALSE))</f>
        <v/>
      </c>
      <c r="BU25" s="404" t="s">
        <v>152</v>
      </c>
      <c r="BV25" s="407" t="str">
        <f>IF(Y25="---","",VLOOKUP(Y25,List16782[],2,FALSE))</f>
        <v/>
      </c>
      <c r="BW25" s="407" t="str">
        <f>IF(Z25="---","",VLOOKUP(Z25,List16782[],2,FALSE))</f>
        <v/>
      </c>
      <c r="BX25" s="407" t="str">
        <f>IF(AA25="---","",VLOOKUP(AA25,List16782[],2,FALSE))</f>
        <v/>
      </c>
      <c r="BY25" s="407" t="str">
        <f>IF(AB25="---","",VLOOKUP(AB25,List16782[],2,FALSE))</f>
        <v/>
      </c>
      <c r="BZ25" s="407" t="str">
        <f>IF(AC25="---","",VLOOKUP(AC25,List16782[],2,FALSE))</f>
        <v/>
      </c>
      <c r="CA25" s="407" t="str">
        <f>IF(AD25="---","",VLOOKUP(AD25,List16782[],2,FALSE))</f>
        <v/>
      </c>
      <c r="CB25" s="407" t="str">
        <f>IF(AE25="---","",VLOOKUP(AE25,List16782[],2,FALSE))</f>
        <v/>
      </c>
      <c r="CC25" s="407" t="str">
        <f>IF(AF25="---","",VLOOKUP(AF25,List16782[],2,FALSE))</f>
        <v/>
      </c>
      <c r="CD25" s="407" t="str">
        <f>IF(AG25="---","",VLOOKUP(AG25,List16782[],2,FALSE))</f>
        <v/>
      </c>
      <c r="CE25" s="407" t="str">
        <f>IF(AH25="---","",VLOOKUP(AH25,List16782[],2,FALSE))</f>
        <v/>
      </c>
      <c r="CG25" s="359"/>
      <c r="CI25" s="359"/>
      <c r="CK25" s="359"/>
      <c r="CM25" s="359"/>
    </row>
    <row r="26" spans="2:91" s="360" customFormat="1" ht="13.5" customHeight="1" thickBot="1" x14ac:dyDescent="0.4">
      <c r="B26" s="408"/>
      <c r="C26" s="414"/>
      <c r="D26" s="415"/>
      <c r="E26" s="394" t="s">
        <v>153</v>
      </c>
      <c r="F26" s="395"/>
      <c r="G26" s="396"/>
      <c r="H26" s="398" t="s">
        <v>97</v>
      </c>
      <c r="I26" s="398" t="s">
        <v>97</v>
      </c>
      <c r="J26" s="398" t="s">
        <v>97</v>
      </c>
      <c r="K26" s="398" t="s">
        <v>97</v>
      </c>
      <c r="L26" s="398" t="s">
        <v>97</v>
      </c>
      <c r="M26" s="398" t="s">
        <v>97</v>
      </c>
      <c r="N26" s="398" t="s">
        <v>97</v>
      </c>
      <c r="O26" s="398" t="s">
        <v>97</v>
      </c>
      <c r="P26" s="398" t="s">
        <v>97</v>
      </c>
      <c r="Q26" s="398" t="s">
        <v>97</v>
      </c>
      <c r="R26" s="409" t="s">
        <v>97</v>
      </c>
      <c r="S26" s="359"/>
      <c r="T26" s="359"/>
      <c r="U26" s="359"/>
      <c r="V26" s="359"/>
      <c r="W26" s="359"/>
      <c r="X26" s="359"/>
      <c r="Y26" s="398" t="s">
        <v>97</v>
      </c>
      <c r="Z26" s="398" t="s">
        <v>97</v>
      </c>
      <c r="AA26" s="398" t="s">
        <v>97</v>
      </c>
      <c r="AB26" s="398" t="s">
        <v>97</v>
      </c>
      <c r="AC26" s="409" t="s">
        <v>97</v>
      </c>
      <c r="AD26" s="401" t="s">
        <v>97</v>
      </c>
      <c r="AE26" s="401" t="s">
        <v>97</v>
      </c>
      <c r="AF26" s="401" t="s">
        <v>97</v>
      </c>
      <c r="AG26" s="401" t="s">
        <v>97</v>
      </c>
      <c r="AH26" s="401" t="s">
        <v>97</v>
      </c>
      <c r="AK26" s="402" t="str">
        <f>IFERROR(IF(I26="---","",IF(Y26="---","No Target Set",IF(BV26=BK26,"On Target",IF(BV26&gt;BK26,"Behind",IF(BV26&lt;BK26,"Ahead"))))),"")</f>
        <v/>
      </c>
      <c r="AL26" s="402" t="str">
        <f>IFERROR(IF(J26="---","",IF(Z26="---","No Target Set",IF(BW26=BL26,"On Target",IF(BW26&gt;BL26,"Behind",IF(BW26&lt;BL26,"Ahead"))))),"")</f>
        <v/>
      </c>
      <c r="AM26" s="402" t="str">
        <f>IFERROR(IF(K26="---","",IF(AA26="---","No Target Set",IF(BX26=BM26,"On Target",IF(BX26&gt;BM26,"Behind",IF(BX26&lt;BM26,"Ahead"))))),"")</f>
        <v/>
      </c>
      <c r="AN26" s="402" t="str">
        <f>IFERROR(IF(L26="---","",IF(AB26="---","No Target Set",IF(BY26=BN26,"On Target",IF(BY26&gt;BN26,"Behind",IF(BY26&lt;BN26,"Ahead"))))),"")</f>
        <v/>
      </c>
      <c r="AO26" s="402" t="str">
        <f>IFERROR(IF(M26="---","",IF(AC26="---","No Target Set",IF(BZ26=BO26,"On Target",IF(BZ26&gt;BO26,"Behind",IF(BZ26&lt;BO26,"Ahead"))))),"")</f>
        <v/>
      </c>
      <c r="AP26" s="402" t="str">
        <f>IFERROR(IF(N26="---","",IF(AD26="---","No Target Set",IF(CA26=BP26,"On Target",IF(CA26&gt;BP26,"Behind",IF(CA26&lt;BP26,"Ahead"))))),"")</f>
        <v/>
      </c>
      <c r="AQ26" s="402" t="str">
        <f>IFERROR(IF(O26="---","",IF(AE26="---","No Target Set",IF(CB26=BQ26,"On Target",IF(CB26&gt;BQ26,"Behind",IF(CB26&lt;BQ26,"Ahead"))))),"")</f>
        <v/>
      </c>
      <c r="AR26" s="402" t="str">
        <f>IFERROR(IF(P26="---","",IF(AF26="---","No Target Set",IF(CC26=BR26,"On Target",IF(CC26&gt;BR26,"Behind",IF(CC26&lt;BR26,"Ahead"))))),"")</f>
        <v/>
      </c>
      <c r="AS26" s="402" t="str">
        <f>IFERROR(IF(Q26="---","",IF(AG26="---","No Target Set",IF(CD26=BS26,"On Target",IF(CD26&gt;BS26,"Behind",IF(CD26&lt;BS26,"Ahead"))))),"")</f>
        <v/>
      </c>
      <c r="AT26" s="402" t="str">
        <f>IFERROR(IF(R26="---","",IF(AH26="---","No Target Set",IF(CE26=BT26,"On Target",IF(CE26&gt;BT26,"Behind",IF(CE26&lt;BT26,"Ahead"))))),"")</f>
        <v/>
      </c>
      <c r="AU26" s="359"/>
      <c r="AV26" s="403"/>
      <c r="AW26" s="404" t="s">
        <v>154</v>
      </c>
      <c r="AX26" s="405" t="str">
        <f>_xlfn.IFNA(LOOKUP(2,1/(H26:R26&lt;&gt;"---"),H26:R26),"---")</f>
        <v>---</v>
      </c>
      <c r="AY26" s="406" t="e">
        <f>VALUE(IF(AX26="---","",VLOOKUP(AX26,List16782[],2,FALSE)))</f>
        <v>#VALUE!</v>
      </c>
      <c r="AZ26" s="359" t="str">
        <f>_xlfn.IFNA(LOOKUP(2,1/(H26:Q26&lt;&gt;"---"),X26:AF26),"---")</f>
        <v>---</v>
      </c>
      <c r="BA26" s="359" t="e">
        <f>VALUE(IF(AZ26="---","",VLOOKUP(AZ26,List16782[],2,FALSE)))</f>
        <v>#VALUE!</v>
      </c>
      <c r="BB26" s="359" t="str">
        <f>_xlfn.IFNA(LOOKUP(2,1/(AK26:AT26&lt;&gt;""),AK26:AT26),"---")</f>
        <v>---</v>
      </c>
      <c r="BC26" s="359" t="str">
        <f>_xlfn.IFNA(LOOKUP(2,1/(H26:R26&lt;&gt;"---"),H$2:R$2),"---")</f>
        <v>---</v>
      </c>
      <c r="BD26" s="359"/>
      <c r="BE26" s="359"/>
      <c r="BF26" s="359"/>
      <c r="BG26" s="359"/>
      <c r="BH26" s="359"/>
      <c r="BI26" s="404" t="s">
        <v>154</v>
      </c>
      <c r="BJ26" s="407" t="str">
        <f>IF(H26="---","",VLOOKUP(H26,List16782[],2,FALSE))</f>
        <v/>
      </c>
      <c r="BK26" s="407" t="str">
        <f>IF(I26="---","",VLOOKUP(I26,List16782[],2,FALSE))</f>
        <v/>
      </c>
      <c r="BL26" s="407" t="str">
        <f>IF(J26="---","",VLOOKUP(J26,List16782[],2,FALSE))</f>
        <v/>
      </c>
      <c r="BM26" s="407" t="str">
        <f>IF(K26="---","",VLOOKUP(K26,List16782[],2,FALSE))</f>
        <v/>
      </c>
      <c r="BN26" s="407" t="str">
        <f>IF(L26="---","",VLOOKUP(L26,List16782[],2,FALSE))</f>
        <v/>
      </c>
      <c r="BO26" s="407" t="str">
        <f>IF(M26="---","",VLOOKUP(M26,List16782[],2,FALSE))</f>
        <v/>
      </c>
      <c r="BP26" s="407" t="str">
        <f>IF(N26="---","",VLOOKUP(N26,List16782[],2,FALSE))</f>
        <v/>
      </c>
      <c r="BQ26" s="407" t="str">
        <f>IF(O26="---","",VLOOKUP(O26,List16782[],2,FALSE))</f>
        <v/>
      </c>
      <c r="BR26" s="407" t="str">
        <f>IF(P26="---","",VLOOKUP(P26,List16782[],2,FALSE))</f>
        <v/>
      </c>
      <c r="BS26" s="407" t="str">
        <f>IF(Q26="---","",VLOOKUP(Q26,List16782[],2,FALSE))</f>
        <v/>
      </c>
      <c r="BT26" s="407" t="str">
        <f>IF(R26="---","",VLOOKUP(R26,List16782[],2,FALSE))</f>
        <v/>
      </c>
      <c r="BU26" s="404" t="s">
        <v>154</v>
      </c>
      <c r="BV26" s="407" t="str">
        <f>IF(Y26="---","",VLOOKUP(Y26,List16782[],2,FALSE))</f>
        <v/>
      </c>
      <c r="BW26" s="407" t="str">
        <f>IF(Z26="---","",VLOOKUP(Z26,List16782[],2,FALSE))</f>
        <v/>
      </c>
      <c r="BX26" s="407" t="str">
        <f>IF(AA26="---","",VLOOKUP(AA26,List16782[],2,FALSE))</f>
        <v/>
      </c>
      <c r="BY26" s="407" t="str">
        <f>IF(AB26="---","",VLOOKUP(AB26,List16782[],2,FALSE))</f>
        <v/>
      </c>
      <c r="BZ26" s="407" t="str">
        <f>IF(AC26="---","",VLOOKUP(AC26,List16782[],2,FALSE))</f>
        <v/>
      </c>
      <c r="CA26" s="407" t="str">
        <f>IF(AD26="---","",VLOOKUP(AD26,List16782[],2,FALSE))</f>
        <v/>
      </c>
      <c r="CB26" s="407" t="str">
        <f>IF(AE26="---","",VLOOKUP(AE26,List16782[],2,FALSE))</f>
        <v/>
      </c>
      <c r="CC26" s="407" t="str">
        <f>IF(AF26="---","",VLOOKUP(AF26,List16782[],2,FALSE))</f>
        <v/>
      </c>
      <c r="CD26" s="407" t="str">
        <f>IF(AG26="---","",VLOOKUP(AG26,List16782[],2,FALSE))</f>
        <v/>
      </c>
      <c r="CE26" s="407" t="str">
        <f>IF(AH26="---","",VLOOKUP(AH26,List16782[],2,FALSE))</f>
        <v/>
      </c>
      <c r="CG26" s="359"/>
      <c r="CI26" s="359"/>
      <c r="CK26" s="359"/>
      <c r="CM26" s="359"/>
    </row>
    <row r="27" spans="2:91" s="360" customFormat="1" ht="13.9" customHeight="1" thickBot="1" x14ac:dyDescent="0.4">
      <c r="B27" s="408"/>
      <c r="C27" s="414" t="s">
        <v>155</v>
      </c>
      <c r="D27" s="415"/>
      <c r="E27" s="394" t="s">
        <v>156</v>
      </c>
      <c r="F27" s="395"/>
      <c r="G27" s="396"/>
      <c r="H27" s="398" t="s">
        <v>97</v>
      </c>
      <c r="I27" s="398" t="s">
        <v>97</v>
      </c>
      <c r="J27" s="398" t="s">
        <v>97</v>
      </c>
      <c r="K27" s="398" t="s">
        <v>97</v>
      </c>
      <c r="L27" s="398" t="s">
        <v>97</v>
      </c>
      <c r="M27" s="398" t="s">
        <v>97</v>
      </c>
      <c r="N27" s="398" t="s">
        <v>97</v>
      </c>
      <c r="O27" s="398" t="s">
        <v>97</v>
      </c>
      <c r="P27" s="398" t="s">
        <v>97</v>
      </c>
      <c r="Q27" s="398" t="s">
        <v>97</v>
      </c>
      <c r="R27" s="409" t="s">
        <v>97</v>
      </c>
      <c r="S27" s="359"/>
      <c r="T27" s="359"/>
      <c r="U27" s="359"/>
      <c r="V27" s="359"/>
      <c r="W27" s="359"/>
      <c r="X27" s="359"/>
      <c r="Y27" s="398" t="s">
        <v>97</v>
      </c>
      <c r="Z27" s="398" t="s">
        <v>97</v>
      </c>
      <c r="AA27" s="398" t="s">
        <v>97</v>
      </c>
      <c r="AB27" s="398" t="s">
        <v>97</v>
      </c>
      <c r="AC27" s="409" t="s">
        <v>97</v>
      </c>
      <c r="AD27" s="401" t="s">
        <v>97</v>
      </c>
      <c r="AE27" s="401" t="s">
        <v>97</v>
      </c>
      <c r="AF27" s="401" t="s">
        <v>97</v>
      </c>
      <c r="AG27" s="401" t="s">
        <v>97</v>
      </c>
      <c r="AH27" s="401" t="s">
        <v>97</v>
      </c>
      <c r="AK27" s="402" t="str">
        <f>IFERROR(IF(I27="---","",IF(Y27="---","No Target Set",IF(BV27=BK27,"On Target",IF(BV27&gt;BK27,"Behind",IF(BV27&lt;BK27,"Ahead"))))),"")</f>
        <v/>
      </c>
      <c r="AL27" s="402" t="str">
        <f>IFERROR(IF(J27="---","",IF(Z27="---","No Target Set",IF(BW27=BL27,"On Target",IF(BW27&gt;BL27,"Behind",IF(BW27&lt;BL27,"Ahead"))))),"")</f>
        <v/>
      </c>
      <c r="AM27" s="402" t="str">
        <f>IFERROR(IF(K27="---","",IF(AA27="---","No Target Set",IF(BX27=BM27,"On Target",IF(BX27&gt;BM27,"Behind",IF(BX27&lt;BM27,"Ahead"))))),"")</f>
        <v/>
      </c>
      <c r="AN27" s="402" t="str">
        <f>IFERROR(IF(L27="---","",IF(AB27="---","No Target Set",IF(BY27=BN27,"On Target",IF(BY27&gt;BN27,"Behind",IF(BY27&lt;BN27,"Ahead"))))),"")</f>
        <v/>
      </c>
      <c r="AO27" s="402" t="str">
        <f>IFERROR(IF(M27="---","",IF(AC27="---","No Target Set",IF(BZ27=BO27,"On Target",IF(BZ27&gt;BO27,"Behind",IF(BZ27&lt;BO27,"Ahead"))))),"")</f>
        <v/>
      </c>
      <c r="AP27" s="402" t="str">
        <f>IFERROR(IF(N27="---","",IF(AD27="---","No Target Set",IF(CA27=BP27,"On Target",IF(CA27&gt;BP27,"Behind",IF(CA27&lt;BP27,"Ahead"))))),"")</f>
        <v/>
      </c>
      <c r="AQ27" s="402" t="str">
        <f>IFERROR(IF(O27="---","",IF(AE27="---","No Target Set",IF(CB27=BQ27,"On Target",IF(CB27&gt;BQ27,"Behind",IF(CB27&lt;BQ27,"Ahead"))))),"")</f>
        <v/>
      </c>
      <c r="AR27" s="402" t="str">
        <f>IFERROR(IF(P27="---","",IF(AF27="---","No Target Set",IF(CC27=BR27,"On Target",IF(CC27&gt;BR27,"Behind",IF(CC27&lt;BR27,"Ahead"))))),"")</f>
        <v/>
      </c>
      <c r="AS27" s="402" t="str">
        <f>IFERROR(IF(Q27="---","",IF(AG27="---","No Target Set",IF(CD27=BS27,"On Target",IF(CD27&gt;BS27,"Behind",IF(CD27&lt;BS27,"Ahead"))))),"")</f>
        <v/>
      </c>
      <c r="AT27" s="402" t="str">
        <f>IFERROR(IF(R27="---","",IF(AH27="---","No Target Set",IF(CE27=BT27,"On Target",IF(CE27&gt;BT27,"Behind",IF(CE27&lt;BT27,"Ahead"))))),"")</f>
        <v/>
      </c>
      <c r="AU27" s="359"/>
      <c r="AV27" s="403"/>
      <c r="AW27" s="404" t="s">
        <v>157</v>
      </c>
      <c r="AX27" s="405" t="str">
        <f>_xlfn.IFNA(LOOKUP(2,1/(H27:R27&lt;&gt;"---"),H27:R27),"---")</f>
        <v>---</v>
      </c>
      <c r="AY27" s="406" t="e">
        <f>VALUE(IF(AX27="---","",VLOOKUP(AX27,List16782[],2,FALSE)))</f>
        <v>#VALUE!</v>
      </c>
      <c r="AZ27" s="359" t="str">
        <f>_xlfn.IFNA(LOOKUP(2,1/(H27:Q27&lt;&gt;"---"),X27:AF27),"---")</f>
        <v>---</v>
      </c>
      <c r="BA27" s="359" t="e">
        <f>VALUE(IF(AZ27="---","",VLOOKUP(AZ27,List16782[],2,FALSE)))</f>
        <v>#VALUE!</v>
      </c>
      <c r="BB27" s="359" t="str">
        <f>_xlfn.IFNA(LOOKUP(2,1/(AK27:AT27&lt;&gt;""),AK27:AT27),"---")</f>
        <v>---</v>
      </c>
      <c r="BC27" s="359" t="str">
        <f>_xlfn.IFNA(LOOKUP(2,1/(H27:R27&lt;&gt;"---"),H$2:R$2),"---")</f>
        <v>---</v>
      </c>
      <c r="BD27" s="359"/>
      <c r="BE27" s="359"/>
      <c r="BF27" s="359"/>
      <c r="BG27" s="359"/>
      <c r="BH27" s="359"/>
      <c r="BI27" s="404" t="s">
        <v>157</v>
      </c>
      <c r="BJ27" s="407" t="str">
        <f>IF(H27="---","",VLOOKUP(H27,List16782[],2,FALSE))</f>
        <v/>
      </c>
      <c r="BK27" s="407" t="str">
        <f>IF(I27="---","",VLOOKUP(I27,List16782[],2,FALSE))</f>
        <v/>
      </c>
      <c r="BL27" s="407" t="str">
        <f>IF(J27="---","",VLOOKUP(J27,List16782[],2,FALSE))</f>
        <v/>
      </c>
      <c r="BM27" s="407" t="str">
        <f>IF(K27="---","",VLOOKUP(K27,List16782[],2,FALSE))</f>
        <v/>
      </c>
      <c r="BN27" s="407" t="str">
        <f>IF(L27="---","",VLOOKUP(L27,List16782[],2,FALSE))</f>
        <v/>
      </c>
      <c r="BO27" s="407" t="str">
        <f>IF(M27="---","",VLOOKUP(M27,List16782[],2,FALSE))</f>
        <v/>
      </c>
      <c r="BP27" s="407" t="str">
        <f>IF(N27="---","",VLOOKUP(N27,List16782[],2,FALSE))</f>
        <v/>
      </c>
      <c r="BQ27" s="407" t="str">
        <f>IF(O27="---","",VLOOKUP(O27,List16782[],2,FALSE))</f>
        <v/>
      </c>
      <c r="BR27" s="407" t="str">
        <f>IF(P27="---","",VLOOKUP(P27,List16782[],2,FALSE))</f>
        <v/>
      </c>
      <c r="BS27" s="407" t="str">
        <f>IF(Q27="---","",VLOOKUP(Q27,List16782[],2,FALSE))</f>
        <v/>
      </c>
      <c r="BT27" s="407" t="str">
        <f>IF(R27="---","",VLOOKUP(R27,List16782[],2,FALSE))</f>
        <v/>
      </c>
      <c r="BU27" s="404" t="s">
        <v>157</v>
      </c>
      <c r="BV27" s="407" t="str">
        <f>IF(Y27="---","",VLOOKUP(Y27,List16782[],2,FALSE))</f>
        <v/>
      </c>
      <c r="BW27" s="407" t="str">
        <f>IF(Z27="---","",VLOOKUP(Z27,List16782[],2,FALSE))</f>
        <v/>
      </c>
      <c r="BX27" s="407" t="str">
        <f>IF(AA27="---","",VLOOKUP(AA27,List16782[],2,FALSE))</f>
        <v/>
      </c>
      <c r="BY27" s="407" t="str">
        <f>IF(AB27="---","",VLOOKUP(AB27,List16782[],2,FALSE))</f>
        <v/>
      </c>
      <c r="BZ27" s="407" t="str">
        <f>IF(AC27="---","",VLOOKUP(AC27,List16782[],2,FALSE))</f>
        <v/>
      </c>
      <c r="CA27" s="407" t="str">
        <f>IF(AD27="---","",VLOOKUP(AD27,List16782[],2,FALSE))</f>
        <v/>
      </c>
      <c r="CB27" s="407" t="str">
        <f>IF(AE27="---","",VLOOKUP(AE27,List16782[],2,FALSE))</f>
        <v/>
      </c>
      <c r="CC27" s="407" t="str">
        <f>IF(AF27="---","",VLOOKUP(AF27,List16782[],2,FALSE))</f>
        <v/>
      </c>
      <c r="CD27" s="407" t="str">
        <f>IF(AG27="---","",VLOOKUP(AG27,List16782[],2,FALSE))</f>
        <v/>
      </c>
      <c r="CE27" s="407" t="str">
        <f>IF(AH27="---","",VLOOKUP(AH27,List16782[],2,FALSE))</f>
        <v/>
      </c>
      <c r="CG27" s="359"/>
      <c r="CI27" s="359"/>
      <c r="CK27" s="359"/>
      <c r="CM27" s="359"/>
    </row>
    <row r="28" spans="2:91" s="360" customFormat="1" ht="13.5" customHeight="1" thickBot="1" x14ac:dyDescent="0.4">
      <c r="B28" s="408"/>
      <c r="C28" s="414"/>
      <c r="D28" s="415"/>
      <c r="E28" s="394" t="s">
        <v>158</v>
      </c>
      <c r="F28" s="395"/>
      <c r="G28" s="396"/>
      <c r="H28" s="398" t="s">
        <v>97</v>
      </c>
      <c r="I28" s="398" t="s">
        <v>97</v>
      </c>
      <c r="J28" s="398" t="s">
        <v>97</v>
      </c>
      <c r="K28" s="398" t="s">
        <v>97</v>
      </c>
      <c r="L28" s="398" t="s">
        <v>97</v>
      </c>
      <c r="M28" s="398" t="s">
        <v>97</v>
      </c>
      <c r="N28" s="398" t="s">
        <v>97</v>
      </c>
      <c r="O28" s="398" t="s">
        <v>97</v>
      </c>
      <c r="P28" s="398" t="s">
        <v>97</v>
      </c>
      <c r="Q28" s="398" t="s">
        <v>97</v>
      </c>
      <c r="R28" s="409" t="s">
        <v>97</v>
      </c>
      <c r="S28" s="359"/>
      <c r="T28" s="359"/>
      <c r="U28" s="359"/>
      <c r="V28" s="359"/>
      <c r="W28" s="359"/>
      <c r="X28" s="359"/>
      <c r="Y28" s="398" t="s">
        <v>97</v>
      </c>
      <c r="Z28" s="398" t="s">
        <v>97</v>
      </c>
      <c r="AA28" s="398" t="s">
        <v>97</v>
      </c>
      <c r="AB28" s="398" t="s">
        <v>97</v>
      </c>
      <c r="AC28" s="409" t="s">
        <v>97</v>
      </c>
      <c r="AD28" s="401" t="s">
        <v>97</v>
      </c>
      <c r="AE28" s="401" t="s">
        <v>97</v>
      </c>
      <c r="AF28" s="401" t="s">
        <v>97</v>
      </c>
      <c r="AG28" s="401" t="s">
        <v>97</v>
      </c>
      <c r="AH28" s="401" t="s">
        <v>97</v>
      </c>
      <c r="AK28" s="402" t="str">
        <f>IFERROR(IF(I28="---","",IF(Y28="---","No Target Set",IF(BV28=BK28,"On Target",IF(BV28&gt;BK28,"Behind",IF(BV28&lt;BK28,"Ahead"))))),"")</f>
        <v/>
      </c>
      <c r="AL28" s="402" t="str">
        <f>IFERROR(IF(J28="---","",IF(Z28="---","No Target Set",IF(BW28=BL28,"On Target",IF(BW28&gt;BL28,"Behind",IF(BW28&lt;BL28,"Ahead"))))),"")</f>
        <v/>
      </c>
      <c r="AM28" s="402" t="str">
        <f>IFERROR(IF(K28="---","",IF(AA28="---","No Target Set",IF(BX28=BM28,"On Target",IF(BX28&gt;BM28,"Behind",IF(BX28&lt;BM28,"Ahead"))))),"")</f>
        <v/>
      </c>
      <c r="AN28" s="402" t="str">
        <f>IFERROR(IF(L28="---","",IF(AB28="---","No Target Set",IF(BY28=BN28,"On Target",IF(BY28&gt;BN28,"Behind",IF(BY28&lt;BN28,"Ahead"))))),"")</f>
        <v/>
      </c>
      <c r="AO28" s="402" t="str">
        <f>IFERROR(IF(M28="---","",IF(AC28="---","No Target Set",IF(BZ28=BO28,"On Target",IF(BZ28&gt;BO28,"Behind",IF(BZ28&lt;BO28,"Ahead"))))),"")</f>
        <v/>
      </c>
      <c r="AP28" s="402" t="str">
        <f>IFERROR(IF(N28="---","",IF(AD28="---","No Target Set",IF(CA28=BP28,"On Target",IF(CA28&gt;BP28,"Behind",IF(CA28&lt;BP28,"Ahead"))))),"")</f>
        <v/>
      </c>
      <c r="AQ28" s="402" t="str">
        <f>IFERROR(IF(O28="---","",IF(AE28="---","No Target Set",IF(CB28=BQ28,"On Target",IF(CB28&gt;BQ28,"Behind",IF(CB28&lt;BQ28,"Ahead"))))),"")</f>
        <v/>
      </c>
      <c r="AR28" s="402" t="str">
        <f>IFERROR(IF(P28="---","",IF(AF28="---","No Target Set",IF(CC28=BR28,"On Target",IF(CC28&gt;BR28,"Behind",IF(CC28&lt;BR28,"Ahead"))))),"")</f>
        <v/>
      </c>
      <c r="AS28" s="402" t="str">
        <f>IFERROR(IF(Q28="---","",IF(AG28="---","No Target Set",IF(CD28=BS28,"On Target",IF(CD28&gt;BS28,"Behind",IF(CD28&lt;BS28,"Ahead"))))),"")</f>
        <v/>
      </c>
      <c r="AT28" s="402" t="str">
        <f>IFERROR(IF(R28="---","",IF(AH28="---","No Target Set",IF(CE28=BT28,"On Target",IF(CE28&gt;BT28,"Behind",IF(CE28&lt;BT28,"Ahead"))))),"")</f>
        <v/>
      </c>
      <c r="AU28" s="359"/>
      <c r="AV28" s="403"/>
      <c r="AW28" s="404" t="s">
        <v>159</v>
      </c>
      <c r="AX28" s="405" t="str">
        <f>_xlfn.IFNA(LOOKUP(2,1/(H28:R28&lt;&gt;"---"),H28:R28),"---")</f>
        <v>---</v>
      </c>
      <c r="AY28" s="406" t="e">
        <f>VALUE(IF(AX28="---","",VLOOKUP(AX28,List16782[],2,FALSE)))</f>
        <v>#VALUE!</v>
      </c>
      <c r="AZ28" s="359" t="str">
        <f>_xlfn.IFNA(LOOKUP(2,1/(H28:Q28&lt;&gt;"---"),X28:AF28),"---")</f>
        <v>---</v>
      </c>
      <c r="BA28" s="359" t="e">
        <f>VALUE(IF(AZ28="---","",VLOOKUP(AZ28,List16782[],2,FALSE)))</f>
        <v>#VALUE!</v>
      </c>
      <c r="BB28" s="359" t="str">
        <f>_xlfn.IFNA(LOOKUP(2,1/(AK28:AT28&lt;&gt;""),AK28:AT28),"---")</f>
        <v>---</v>
      </c>
      <c r="BC28" s="359" t="str">
        <f>_xlfn.IFNA(LOOKUP(2,1/(H28:R28&lt;&gt;"---"),H$2:R$2),"---")</f>
        <v>---</v>
      </c>
      <c r="BD28" s="359"/>
      <c r="BE28" s="359"/>
      <c r="BF28" s="359"/>
      <c r="BG28" s="359"/>
      <c r="BH28" s="359"/>
      <c r="BI28" s="404" t="s">
        <v>159</v>
      </c>
      <c r="BJ28" s="407" t="str">
        <f>IF(H28="---","",VLOOKUP(H28,List16782[],2,FALSE))</f>
        <v/>
      </c>
      <c r="BK28" s="407" t="str">
        <f>IF(I28="---","",VLOOKUP(I28,List16782[],2,FALSE))</f>
        <v/>
      </c>
      <c r="BL28" s="407" t="str">
        <f>IF(J28="---","",VLOOKUP(J28,List16782[],2,FALSE))</f>
        <v/>
      </c>
      <c r="BM28" s="407" t="str">
        <f>IF(K28="---","",VLOOKUP(K28,List16782[],2,FALSE))</f>
        <v/>
      </c>
      <c r="BN28" s="407" t="str">
        <f>IF(L28="---","",VLOOKUP(L28,List16782[],2,FALSE))</f>
        <v/>
      </c>
      <c r="BO28" s="407" t="str">
        <f>IF(M28="---","",VLOOKUP(M28,List16782[],2,FALSE))</f>
        <v/>
      </c>
      <c r="BP28" s="407" t="str">
        <f>IF(N28="---","",VLOOKUP(N28,List16782[],2,FALSE))</f>
        <v/>
      </c>
      <c r="BQ28" s="407" t="str">
        <f>IF(O28="---","",VLOOKUP(O28,List16782[],2,FALSE))</f>
        <v/>
      </c>
      <c r="BR28" s="407" t="str">
        <f>IF(P28="---","",VLOOKUP(P28,List16782[],2,FALSE))</f>
        <v/>
      </c>
      <c r="BS28" s="407" t="str">
        <f>IF(Q28="---","",VLOOKUP(Q28,List16782[],2,FALSE))</f>
        <v/>
      </c>
      <c r="BT28" s="407" t="str">
        <f>IF(R28="---","",VLOOKUP(R28,List16782[],2,FALSE))</f>
        <v/>
      </c>
      <c r="BU28" s="404" t="s">
        <v>159</v>
      </c>
      <c r="BV28" s="407" t="str">
        <f>IF(Y28="---","",VLOOKUP(Y28,List16782[],2,FALSE))</f>
        <v/>
      </c>
      <c r="BW28" s="407" t="str">
        <f>IF(Z28="---","",VLOOKUP(Z28,List16782[],2,FALSE))</f>
        <v/>
      </c>
      <c r="BX28" s="407" t="str">
        <f>IF(AA28="---","",VLOOKUP(AA28,List16782[],2,FALSE))</f>
        <v/>
      </c>
      <c r="BY28" s="407" t="str">
        <f>IF(AB28="---","",VLOOKUP(AB28,List16782[],2,FALSE))</f>
        <v/>
      </c>
      <c r="BZ28" s="407" t="str">
        <f>IF(AC28="---","",VLOOKUP(AC28,List16782[],2,FALSE))</f>
        <v/>
      </c>
      <c r="CA28" s="407" t="str">
        <f>IF(AD28="---","",VLOOKUP(AD28,List16782[],2,FALSE))</f>
        <v/>
      </c>
      <c r="CB28" s="407" t="str">
        <f>IF(AE28="---","",VLOOKUP(AE28,List16782[],2,FALSE))</f>
        <v/>
      </c>
      <c r="CC28" s="407" t="str">
        <f>IF(AF28="---","",VLOOKUP(AF28,List16782[],2,FALSE))</f>
        <v/>
      </c>
      <c r="CD28" s="407" t="str">
        <f>IF(AG28="---","",VLOOKUP(AG28,List16782[],2,FALSE))</f>
        <v/>
      </c>
      <c r="CE28" s="407" t="str">
        <f>IF(AH28="---","",VLOOKUP(AH28,List16782[],2,FALSE))</f>
        <v/>
      </c>
      <c r="CG28" s="359"/>
      <c r="CI28" s="359"/>
      <c r="CK28" s="359"/>
      <c r="CM28" s="359"/>
    </row>
    <row r="29" spans="2:91" s="360" customFormat="1" ht="13.5" customHeight="1" thickBot="1" x14ac:dyDescent="0.4">
      <c r="B29" s="408"/>
      <c r="C29" s="414"/>
      <c r="D29" s="415"/>
      <c r="E29" s="394" t="s">
        <v>160</v>
      </c>
      <c r="F29" s="395"/>
      <c r="G29" s="396"/>
      <c r="H29" s="398" t="s">
        <v>97</v>
      </c>
      <c r="I29" s="398" t="s">
        <v>97</v>
      </c>
      <c r="J29" s="398" t="s">
        <v>97</v>
      </c>
      <c r="K29" s="398" t="s">
        <v>97</v>
      </c>
      <c r="L29" s="398" t="s">
        <v>97</v>
      </c>
      <c r="M29" s="398" t="s">
        <v>97</v>
      </c>
      <c r="N29" s="398" t="s">
        <v>97</v>
      </c>
      <c r="O29" s="398" t="s">
        <v>97</v>
      </c>
      <c r="P29" s="398" t="s">
        <v>97</v>
      </c>
      <c r="Q29" s="398" t="s">
        <v>97</v>
      </c>
      <c r="R29" s="409" t="s">
        <v>97</v>
      </c>
      <c r="S29" s="359"/>
      <c r="T29" s="359"/>
      <c r="U29" s="359"/>
      <c r="V29" s="359"/>
      <c r="W29" s="359"/>
      <c r="X29" s="359"/>
      <c r="Y29" s="398" t="s">
        <v>97</v>
      </c>
      <c r="Z29" s="398" t="s">
        <v>97</v>
      </c>
      <c r="AA29" s="398" t="s">
        <v>97</v>
      </c>
      <c r="AB29" s="398" t="s">
        <v>97</v>
      </c>
      <c r="AC29" s="409" t="s">
        <v>97</v>
      </c>
      <c r="AD29" s="401" t="s">
        <v>97</v>
      </c>
      <c r="AE29" s="401" t="s">
        <v>97</v>
      </c>
      <c r="AF29" s="401" t="s">
        <v>97</v>
      </c>
      <c r="AG29" s="401" t="s">
        <v>97</v>
      </c>
      <c r="AH29" s="401" t="s">
        <v>97</v>
      </c>
      <c r="AK29" s="402" t="str">
        <f>IFERROR(IF(I29="---","",IF(Y29="---","No Target Set",IF(BV29=BK29,"On Target",IF(BV29&gt;BK29,"Behind",IF(BV29&lt;BK29,"Ahead"))))),"")</f>
        <v/>
      </c>
      <c r="AL29" s="402" t="str">
        <f>IFERROR(IF(J29="---","",IF(Z29="---","No Target Set",IF(BW29=BL29,"On Target",IF(BW29&gt;BL29,"Behind",IF(BW29&lt;BL29,"Ahead"))))),"")</f>
        <v/>
      </c>
      <c r="AM29" s="402" t="str">
        <f>IFERROR(IF(K29="---","",IF(AA29="---","No Target Set",IF(BX29=BM29,"On Target",IF(BX29&gt;BM29,"Behind",IF(BX29&lt;BM29,"Ahead"))))),"")</f>
        <v/>
      </c>
      <c r="AN29" s="402" t="str">
        <f>IFERROR(IF(L29="---","",IF(AB29="---","No Target Set",IF(BY29=BN29,"On Target",IF(BY29&gt;BN29,"Behind",IF(BY29&lt;BN29,"Ahead"))))),"")</f>
        <v/>
      </c>
      <c r="AO29" s="402" t="str">
        <f>IFERROR(IF(M29="---","",IF(AC29="---","No Target Set",IF(BZ29=BO29,"On Target",IF(BZ29&gt;BO29,"Behind",IF(BZ29&lt;BO29,"Ahead"))))),"")</f>
        <v/>
      </c>
      <c r="AP29" s="402" t="str">
        <f>IFERROR(IF(N29="---","",IF(AD29="---","No Target Set",IF(CA29=BP29,"On Target",IF(CA29&gt;BP29,"Behind",IF(CA29&lt;BP29,"Ahead"))))),"")</f>
        <v/>
      </c>
      <c r="AQ29" s="402" t="str">
        <f>IFERROR(IF(O29="---","",IF(AE29="---","No Target Set",IF(CB29=BQ29,"On Target",IF(CB29&gt;BQ29,"Behind",IF(CB29&lt;BQ29,"Ahead"))))),"")</f>
        <v/>
      </c>
      <c r="AR29" s="402" t="str">
        <f>IFERROR(IF(P29="---","",IF(AF29="---","No Target Set",IF(CC29=BR29,"On Target",IF(CC29&gt;BR29,"Behind",IF(CC29&lt;BR29,"Ahead"))))),"")</f>
        <v/>
      </c>
      <c r="AS29" s="402" t="str">
        <f>IFERROR(IF(Q29="---","",IF(AG29="---","No Target Set",IF(CD29=BS29,"On Target",IF(CD29&gt;BS29,"Behind",IF(CD29&lt;BS29,"Ahead"))))),"")</f>
        <v/>
      </c>
      <c r="AT29" s="402" t="str">
        <f>IFERROR(IF(R29="---","",IF(AH29="---","No Target Set",IF(CE29=BT29,"On Target",IF(CE29&gt;BT29,"Behind",IF(CE29&lt;BT29,"Ahead"))))),"")</f>
        <v/>
      </c>
      <c r="AU29" s="359"/>
      <c r="AV29" s="403"/>
      <c r="AW29" s="404" t="s">
        <v>161</v>
      </c>
      <c r="AX29" s="405" t="str">
        <f>_xlfn.IFNA(LOOKUP(2,1/(H29:R29&lt;&gt;"---"),H29:R29),"---")</f>
        <v>---</v>
      </c>
      <c r="AY29" s="406" t="e">
        <f>VALUE(IF(AX29="---","",VLOOKUP(AX29,List16782[],2,FALSE)))</f>
        <v>#VALUE!</v>
      </c>
      <c r="AZ29" s="359" t="str">
        <f>_xlfn.IFNA(LOOKUP(2,1/(H29:Q29&lt;&gt;"---"),X29:AF29),"---")</f>
        <v>---</v>
      </c>
      <c r="BA29" s="359" t="e">
        <f>VALUE(IF(AZ29="---","",VLOOKUP(AZ29,List16782[],2,FALSE)))</f>
        <v>#VALUE!</v>
      </c>
      <c r="BB29" s="359" t="str">
        <f>_xlfn.IFNA(LOOKUP(2,1/(AK29:AT29&lt;&gt;""),AK29:AT29),"---")</f>
        <v>---</v>
      </c>
      <c r="BC29" s="359" t="str">
        <f>_xlfn.IFNA(LOOKUP(2,1/(H29:R29&lt;&gt;"---"),H$2:R$2),"---")</f>
        <v>---</v>
      </c>
      <c r="BD29" s="359"/>
      <c r="BE29" s="359"/>
      <c r="BF29" s="359"/>
      <c r="BG29" s="359"/>
      <c r="BH29" s="359"/>
      <c r="BI29" s="404" t="s">
        <v>161</v>
      </c>
      <c r="BJ29" s="407" t="str">
        <f>IF(H29="---","",VLOOKUP(H29,List16782[],2,FALSE))</f>
        <v/>
      </c>
      <c r="BK29" s="407" t="str">
        <f>IF(I29="---","",VLOOKUP(I29,List16782[],2,FALSE))</f>
        <v/>
      </c>
      <c r="BL29" s="407" t="str">
        <f>IF(J29="---","",VLOOKUP(J29,List16782[],2,FALSE))</f>
        <v/>
      </c>
      <c r="BM29" s="407" t="str">
        <f>IF(K29="---","",VLOOKUP(K29,List16782[],2,FALSE))</f>
        <v/>
      </c>
      <c r="BN29" s="407" t="str">
        <f>IF(L29="---","",VLOOKUP(L29,List16782[],2,FALSE))</f>
        <v/>
      </c>
      <c r="BO29" s="407" t="str">
        <f>IF(M29="---","",VLOOKUP(M29,List16782[],2,FALSE))</f>
        <v/>
      </c>
      <c r="BP29" s="407" t="str">
        <f>IF(N29="---","",VLOOKUP(N29,List16782[],2,FALSE))</f>
        <v/>
      </c>
      <c r="BQ29" s="407" t="str">
        <f>IF(O29="---","",VLOOKUP(O29,List16782[],2,FALSE))</f>
        <v/>
      </c>
      <c r="BR29" s="407" t="str">
        <f>IF(P29="---","",VLOOKUP(P29,List16782[],2,FALSE))</f>
        <v/>
      </c>
      <c r="BS29" s="407" t="str">
        <f>IF(Q29="---","",VLOOKUP(Q29,List16782[],2,FALSE))</f>
        <v/>
      </c>
      <c r="BT29" s="407" t="str">
        <f>IF(R29="---","",VLOOKUP(R29,List16782[],2,FALSE))</f>
        <v/>
      </c>
      <c r="BU29" s="404" t="s">
        <v>161</v>
      </c>
      <c r="BV29" s="407" t="str">
        <f>IF(Y29="---","",VLOOKUP(Y29,List16782[],2,FALSE))</f>
        <v/>
      </c>
      <c r="BW29" s="407" t="str">
        <f>IF(Z29="---","",VLOOKUP(Z29,List16782[],2,FALSE))</f>
        <v/>
      </c>
      <c r="BX29" s="407" t="str">
        <f>IF(AA29="---","",VLOOKUP(AA29,List16782[],2,FALSE))</f>
        <v/>
      </c>
      <c r="BY29" s="407" t="str">
        <f>IF(AB29="---","",VLOOKUP(AB29,List16782[],2,FALSE))</f>
        <v/>
      </c>
      <c r="BZ29" s="407" t="str">
        <f>IF(AC29="---","",VLOOKUP(AC29,List16782[],2,FALSE))</f>
        <v/>
      </c>
      <c r="CA29" s="407" t="str">
        <f>IF(AD29="---","",VLOOKUP(AD29,List16782[],2,FALSE))</f>
        <v/>
      </c>
      <c r="CB29" s="407" t="str">
        <f>IF(AE29="---","",VLOOKUP(AE29,List16782[],2,FALSE))</f>
        <v/>
      </c>
      <c r="CC29" s="407" t="str">
        <f>IF(AF29="---","",VLOOKUP(AF29,List16782[],2,FALSE))</f>
        <v/>
      </c>
      <c r="CD29" s="407" t="str">
        <f>IF(AG29="---","",VLOOKUP(AG29,List16782[],2,FALSE))</f>
        <v/>
      </c>
      <c r="CE29" s="407" t="str">
        <f>IF(AH29="---","",VLOOKUP(AH29,List16782[],2,FALSE))</f>
        <v/>
      </c>
      <c r="CG29" s="359"/>
      <c r="CI29" s="359"/>
      <c r="CK29" s="359"/>
      <c r="CM29" s="359"/>
    </row>
    <row r="30" spans="2:91" s="360" customFormat="1" ht="14" thickBot="1" x14ac:dyDescent="0.4">
      <c r="B30" s="413"/>
      <c r="C30" s="414"/>
      <c r="D30" s="415"/>
      <c r="E30" s="416" t="s">
        <v>162</v>
      </c>
      <c r="F30" s="395"/>
      <c r="G30" s="396"/>
      <c r="H30" s="417" t="s">
        <v>97</v>
      </c>
      <c r="I30" s="417" t="s">
        <v>97</v>
      </c>
      <c r="J30" s="417" t="s">
        <v>97</v>
      </c>
      <c r="K30" s="417" t="s">
        <v>97</v>
      </c>
      <c r="L30" s="417" t="s">
        <v>97</v>
      </c>
      <c r="M30" s="417" t="s">
        <v>97</v>
      </c>
      <c r="N30" s="417" t="s">
        <v>97</v>
      </c>
      <c r="O30" s="417" t="s">
        <v>97</v>
      </c>
      <c r="P30" s="417" t="s">
        <v>97</v>
      </c>
      <c r="Q30" s="417" t="s">
        <v>97</v>
      </c>
      <c r="R30" s="418" t="s">
        <v>97</v>
      </c>
      <c r="S30" s="359"/>
      <c r="T30" s="359"/>
      <c r="U30" s="359"/>
      <c r="V30" s="359"/>
      <c r="W30" s="359"/>
      <c r="X30" s="359"/>
      <c r="Y30" s="398" t="s">
        <v>97</v>
      </c>
      <c r="Z30" s="398" t="s">
        <v>97</v>
      </c>
      <c r="AA30" s="398" t="s">
        <v>97</v>
      </c>
      <c r="AB30" s="398" t="s">
        <v>97</v>
      </c>
      <c r="AC30" s="419" t="s">
        <v>97</v>
      </c>
      <c r="AD30" s="401" t="s">
        <v>97</v>
      </c>
      <c r="AE30" s="401" t="s">
        <v>97</v>
      </c>
      <c r="AF30" s="401" t="s">
        <v>97</v>
      </c>
      <c r="AG30" s="401" t="s">
        <v>97</v>
      </c>
      <c r="AH30" s="401" t="s">
        <v>97</v>
      </c>
      <c r="AK30" s="402" t="str">
        <f>IFERROR(IF(I30="---","",IF(Y30="---","No Target Set",IF(BV30=BK30,"On Target",IF(BV30&gt;BK30,"Behind",IF(BV30&lt;BK30,"Ahead"))))),"")</f>
        <v/>
      </c>
      <c r="AL30" s="402" t="str">
        <f>IFERROR(IF(J30="---","",IF(Z30="---","No Target Set",IF(BW30=BL30,"On Target",IF(BW30&gt;BL30,"Behind",IF(BW30&lt;BL30,"Ahead"))))),"")</f>
        <v/>
      </c>
      <c r="AM30" s="402" t="str">
        <f>IFERROR(IF(K30="---","",IF(AA30="---","No Target Set",IF(BX30=BM30,"On Target",IF(BX30&gt;BM30,"Behind",IF(BX30&lt;BM30,"Ahead"))))),"")</f>
        <v/>
      </c>
      <c r="AN30" s="402" t="str">
        <f>IFERROR(IF(L30="---","",IF(AB30="---","No Target Set",IF(BY30=BN30,"On Target",IF(BY30&gt;BN30,"Behind",IF(BY30&lt;BN30,"Ahead"))))),"")</f>
        <v/>
      </c>
      <c r="AO30" s="402" t="str">
        <f>IFERROR(IF(M30="---","",IF(AC30="---","No Target Set",IF(BZ30=BO30,"On Target",IF(BZ30&gt;BO30,"Behind",IF(BZ30&lt;BO30,"Ahead"))))),"")</f>
        <v/>
      </c>
      <c r="AP30" s="402" t="str">
        <f>IFERROR(IF(N30="---","",IF(AD30="---","No Target Set",IF(CA30=BP30,"On Target",IF(CA30&gt;BP30,"Behind",IF(CA30&lt;BP30,"Ahead"))))),"")</f>
        <v/>
      </c>
      <c r="AQ30" s="402" t="str">
        <f>IFERROR(IF(O30="---","",IF(AE30="---","No Target Set",IF(CB30=BQ30,"On Target",IF(CB30&gt;BQ30,"Behind",IF(CB30&lt;BQ30,"Ahead"))))),"")</f>
        <v/>
      </c>
      <c r="AR30" s="402" t="str">
        <f>IFERROR(IF(P30="---","",IF(AF30="---","No Target Set",IF(CC30=BR30,"On Target",IF(CC30&gt;BR30,"Behind",IF(CC30&lt;BR30,"Ahead"))))),"")</f>
        <v/>
      </c>
      <c r="AS30" s="402" t="str">
        <f>IFERROR(IF(Q30="---","",IF(AG30="---","No Target Set",IF(CD30=BS30,"On Target",IF(CD30&gt;BS30,"Behind",IF(CD30&lt;BS30,"Ahead"))))),"")</f>
        <v/>
      </c>
      <c r="AT30" s="402" t="str">
        <f>IFERROR(IF(R30="---","",IF(AH30="---","No Target Set",IF(CE30=BT30,"On Target",IF(CE30&gt;BT30,"Behind",IF(CE30&lt;BT30,"Ahead"))))),"")</f>
        <v/>
      </c>
      <c r="AU30" s="359"/>
      <c r="AV30" s="403"/>
      <c r="AW30" s="404" t="s">
        <v>163</v>
      </c>
      <c r="AX30" s="405" t="str">
        <f>_xlfn.IFNA(LOOKUP(2,1/(H30:R30&lt;&gt;"---"),H30:R30),"---")</f>
        <v>---</v>
      </c>
      <c r="AY30" s="406" t="e">
        <f>VALUE(IF(AX30="---","",VLOOKUP(AX30,List16782[],2,FALSE)))</f>
        <v>#VALUE!</v>
      </c>
      <c r="AZ30" s="359" t="str">
        <f>_xlfn.IFNA(LOOKUP(2,1/(H30:Q30&lt;&gt;"---"),X30:AF30),"---")</f>
        <v>---</v>
      </c>
      <c r="BA30" s="359" t="e">
        <f>VALUE(IF(AZ30="---","",VLOOKUP(AZ30,List16782[],2,FALSE)))</f>
        <v>#VALUE!</v>
      </c>
      <c r="BB30" s="359" t="str">
        <f>_xlfn.IFNA(LOOKUP(2,1/(AK30:AT30&lt;&gt;""),AK30:AT30),"---")</f>
        <v>---</v>
      </c>
      <c r="BC30" s="359" t="str">
        <f>_xlfn.IFNA(LOOKUP(2,1/(H30:R30&lt;&gt;"---"),H$2:R$2),"---")</f>
        <v>---</v>
      </c>
      <c r="BD30" s="359"/>
      <c r="BE30" s="359"/>
      <c r="BF30" s="359"/>
      <c r="BG30" s="359"/>
      <c r="BH30" s="359"/>
      <c r="BI30" s="404" t="s">
        <v>163</v>
      </c>
      <c r="BJ30" s="407" t="str">
        <f>IF(H30="---","",VLOOKUP(H30,List16782[],2,FALSE))</f>
        <v/>
      </c>
      <c r="BK30" s="407" t="str">
        <f>IF(I30="---","",VLOOKUP(I30,List16782[],2,FALSE))</f>
        <v/>
      </c>
      <c r="BL30" s="407" t="str">
        <f>IF(J30="---","",VLOOKUP(J30,List16782[],2,FALSE))</f>
        <v/>
      </c>
      <c r="BM30" s="407" t="str">
        <f>IF(K30="---","",VLOOKUP(K30,List16782[],2,FALSE))</f>
        <v/>
      </c>
      <c r="BN30" s="407" t="str">
        <f>IF(L30="---","",VLOOKUP(L30,List16782[],2,FALSE))</f>
        <v/>
      </c>
      <c r="BO30" s="407" t="str">
        <f>IF(M30="---","",VLOOKUP(M30,List16782[],2,FALSE))</f>
        <v/>
      </c>
      <c r="BP30" s="407" t="str">
        <f>IF(N30="---","",VLOOKUP(N30,List16782[],2,FALSE))</f>
        <v/>
      </c>
      <c r="BQ30" s="407" t="str">
        <f>IF(O30="---","",VLOOKUP(O30,List16782[],2,FALSE))</f>
        <v/>
      </c>
      <c r="BR30" s="407" t="str">
        <f>IF(P30="---","",VLOOKUP(P30,List16782[],2,FALSE))</f>
        <v/>
      </c>
      <c r="BS30" s="407" t="str">
        <f>IF(Q30="---","",VLOOKUP(Q30,List16782[],2,FALSE))</f>
        <v/>
      </c>
      <c r="BT30" s="407" t="str">
        <f>IF(R30="---","",VLOOKUP(R30,List16782[],2,FALSE))</f>
        <v/>
      </c>
      <c r="BU30" s="404" t="s">
        <v>163</v>
      </c>
      <c r="BV30" s="407" t="str">
        <f>IF(Y30="---","",VLOOKUP(Y30,List16782[],2,FALSE))</f>
        <v/>
      </c>
      <c r="BW30" s="407" t="str">
        <f>IF(Z30="---","",VLOOKUP(Z30,List16782[],2,FALSE))</f>
        <v/>
      </c>
      <c r="BX30" s="407" t="str">
        <f>IF(AA30="---","",VLOOKUP(AA30,List16782[],2,FALSE))</f>
        <v/>
      </c>
      <c r="BY30" s="407" t="str">
        <f>IF(AB30="---","",VLOOKUP(AB30,List16782[],2,FALSE))</f>
        <v/>
      </c>
      <c r="BZ30" s="407" t="str">
        <f>IF(AC30="---","",VLOOKUP(AC30,List16782[],2,FALSE))</f>
        <v/>
      </c>
      <c r="CA30" s="407" t="str">
        <f>IF(AD30="---","",VLOOKUP(AD30,List16782[],2,FALSE))</f>
        <v/>
      </c>
      <c r="CB30" s="407" t="str">
        <f>IF(AE30="---","",VLOOKUP(AE30,List16782[],2,FALSE))</f>
        <v/>
      </c>
      <c r="CC30" s="407" t="str">
        <f>IF(AF30="---","",VLOOKUP(AF30,List16782[],2,FALSE))</f>
        <v/>
      </c>
      <c r="CD30" s="407" t="str">
        <f>IF(AG30="---","",VLOOKUP(AG30,List16782[],2,FALSE))</f>
        <v/>
      </c>
      <c r="CE30" s="407" t="str">
        <f>IF(AH30="---","",VLOOKUP(AH30,List16782[],2,FALSE))</f>
        <v/>
      </c>
      <c r="CG30" s="359"/>
      <c r="CI30" s="359"/>
      <c r="CK30" s="359"/>
      <c r="CM30" s="359"/>
    </row>
    <row r="31" spans="2:91" s="360" customFormat="1" ht="13.5" customHeight="1" thickBot="1" x14ac:dyDescent="0.4">
      <c r="B31" s="420" t="s">
        <v>164</v>
      </c>
      <c r="C31" s="421"/>
      <c r="D31" s="421"/>
      <c r="E31" s="421"/>
      <c r="F31" s="421"/>
      <c r="G31" s="422"/>
      <c r="H31" s="423">
        <f>COUNTIF(Year0Range,BE4)</f>
        <v>0</v>
      </c>
      <c r="I31" s="423" t="str">
        <f>IF(COUNTIF(Year1Range,BE4)=0,"",COUNTIF(Year1Range,BE4))</f>
        <v/>
      </c>
      <c r="J31" s="423" t="str">
        <f>IF(COUNTIF(Year2Range,BE4)=0,"",COUNTIF(Year2Range,BE4))</f>
        <v/>
      </c>
      <c r="K31" s="423" t="str">
        <f>IF(COUNTIF(Year3Range,BE4)=0,"",COUNTIF(Year3Range,BE4))</f>
        <v/>
      </c>
      <c r="L31" s="423" t="str">
        <f>IF(COUNTIF(Year4Range,BE4)=0,"",COUNTIF(Year4Range,BE4))</f>
        <v/>
      </c>
      <c r="M31" s="423" t="str">
        <f>IF(COUNTIF(Year5Range,BE4)=0,"",COUNTIF(Year5Range,BE4))</f>
        <v/>
      </c>
      <c r="N31" s="423" t="str">
        <f>IF(COUNTIF(Year6Range,BE4)=0,"",COUNTIF(Year6Range,BE4))</f>
        <v/>
      </c>
      <c r="O31" s="423" t="str">
        <f>IF(COUNTIF(Year7Range,BE4)=0,"",COUNTIF(Year7Range,BE4))</f>
        <v/>
      </c>
      <c r="P31" s="423" t="str">
        <f>IF(COUNTIF(Year8Range,BE4)=0,"",COUNTIF(Year8Range,BE4))</f>
        <v/>
      </c>
      <c r="Q31" s="423" t="str">
        <f>IF(COUNTIF(Year9Range,BE4)=0,"",COUNTIF(Year9Range,BE4))</f>
        <v/>
      </c>
      <c r="R31" s="423" t="str">
        <f>IF(COUNTIF(Year10Range,BE4)=0,"",COUNTIF(Year10Range,BE4))</f>
        <v/>
      </c>
      <c r="S31" s="359"/>
      <c r="T31" s="359"/>
      <c r="U31" s="359"/>
      <c r="V31" s="359"/>
      <c r="W31" s="359"/>
      <c r="X31" s="359"/>
      <c r="Y31" s="423">
        <f>COUNTIF(Year1Expected,$BE$4)</f>
        <v>0</v>
      </c>
      <c r="Z31" s="423" t="str">
        <f>IF(COUNTIF(Year2Expected,$BE$4)=0,"",COUNTIF(Year2Expected,$BE$4))</f>
        <v/>
      </c>
      <c r="AA31" s="423" t="str">
        <f>IF(COUNTIF(Year3Expected,$BE$4)=0,"",COUNTIF(Year3Expected,$BE$4))</f>
        <v/>
      </c>
      <c r="AB31" s="423" t="str">
        <f>IF(COUNTIF(Year4Expected,$BE$4)=0,"",COUNTIF(Year4Expected,$BE$4))</f>
        <v/>
      </c>
      <c r="AC31" s="423" t="str">
        <f>IF(COUNTIF(Year5Expected,$BE$4)=0,"",COUNTIF(Year5Expected,$BE$4))</f>
        <v/>
      </c>
      <c r="AD31" s="423" t="str">
        <f>IF(COUNTIF(Year6Expected,$BE$4)=0,"",COUNTIF(Year6Expected,$BE$4))</f>
        <v/>
      </c>
      <c r="AE31" s="423" t="str">
        <f>IF(COUNTIF(Year7Expected,$BE$4)=0,"",COUNTIF(Year7Expected,$BE$4))</f>
        <v/>
      </c>
      <c r="AF31" s="423" t="str">
        <f>IF(COUNTIF(Year8Expected,$BE$4)=0,"",COUNTIF(Year8Expected,$BE$4))</f>
        <v/>
      </c>
      <c r="AG31" s="423" t="str">
        <f>IF(COUNTIF(Year9Expected,$BE$4)=0,"",COUNTIF(Year9Expected,$BE$4))</f>
        <v/>
      </c>
      <c r="AH31" s="423" t="str">
        <f>IF(COUNTIF(Year10Expected,$BE$4)=0,"",COUNTIF(Year10Expected,$BE$4))</f>
        <v/>
      </c>
      <c r="AK31" s="359"/>
      <c r="AL31" s="359"/>
      <c r="AM31" s="359"/>
      <c r="AN31" s="359"/>
      <c r="AO31" s="359"/>
      <c r="AP31" s="359"/>
      <c r="AQ31" s="359"/>
      <c r="AR31" s="359"/>
      <c r="AS31" s="359"/>
      <c r="AT31" s="359"/>
      <c r="AU31" s="359"/>
      <c r="AV31" s="359"/>
      <c r="AW31" s="359"/>
      <c r="AX31" s="359" t="e">
        <f>LOOKUP(2,1/(H34:R34&lt;&gt;""),H$2:R$2)</f>
        <v>#N/A</v>
      </c>
      <c r="AY31" s="359"/>
      <c r="AZ31" s="359" t="e">
        <f>AX31</f>
        <v>#N/A</v>
      </c>
      <c r="BA31" s="359"/>
      <c r="BB31" s="359"/>
      <c r="BC31" s="359"/>
      <c r="BD31" s="359"/>
      <c r="BE31" s="359"/>
      <c r="BF31" s="359"/>
      <c r="BG31" s="359"/>
      <c r="BH31" s="359"/>
      <c r="BI31" s="404" t="s">
        <v>165</v>
      </c>
      <c r="BJ31" s="424">
        <f>COUNTIF(BJ3:BJ30,1)</f>
        <v>0</v>
      </c>
      <c r="BK31" s="424">
        <f>COUNTIF(BK3:BK30,1)</f>
        <v>0</v>
      </c>
      <c r="BL31" s="424">
        <f>COUNTIF(BL3:BL30,1)</f>
        <v>0</v>
      </c>
      <c r="BM31" s="424">
        <f>COUNTIF(BM3:BM30,1)</f>
        <v>0</v>
      </c>
      <c r="BN31" s="424">
        <f>COUNTIF(BN3:BN30,1)</f>
        <v>0</v>
      </c>
      <c r="BO31" s="424">
        <f>COUNTIF(BO3:BO30,1)</f>
        <v>0</v>
      </c>
      <c r="BP31" s="424">
        <f>COUNTIF(BP3:BP30,1)</f>
        <v>0</v>
      </c>
      <c r="BQ31" s="424">
        <f>COUNTIF(BQ3:BQ30,1)</f>
        <v>0</v>
      </c>
      <c r="BR31" s="424">
        <f>COUNTIF(BR3:BR30,1)</f>
        <v>0</v>
      </c>
      <c r="BS31" s="424">
        <f>COUNTIF(BS3:BS30,1)</f>
        <v>0</v>
      </c>
      <c r="BT31" s="424">
        <f>COUNTIF(BT3:BT30,1)</f>
        <v>0</v>
      </c>
      <c r="BU31" s="404" t="s">
        <v>165</v>
      </c>
      <c r="BV31" s="425">
        <f>COUNTIF(BV3:BV30,1)</f>
        <v>0</v>
      </c>
      <c r="BW31" s="425">
        <f>COUNTIF(BW3:BW30,1)</f>
        <v>0</v>
      </c>
      <c r="BX31" s="425">
        <f>COUNTIF(BX3:BX30,1)</f>
        <v>0</v>
      </c>
      <c r="BY31" s="425">
        <f>COUNTIF(BY3:BY30,1)</f>
        <v>0</v>
      </c>
      <c r="BZ31" s="425">
        <f>COUNTIF(BZ3:BZ30,1)</f>
        <v>0</v>
      </c>
      <c r="CA31" s="425">
        <f>COUNTIF(CA3:CA30,1)</f>
        <v>0</v>
      </c>
      <c r="CB31" s="425">
        <f>COUNTIF(CB3:CB30,1)</f>
        <v>0</v>
      </c>
      <c r="CC31" s="425">
        <f>COUNTIF(CC3:CC30,1)</f>
        <v>0</v>
      </c>
      <c r="CD31" s="425">
        <f>COUNTIF(CD3:CD30,1)</f>
        <v>0</v>
      </c>
      <c r="CE31" s="425">
        <f>COUNTIF(CE3:CE30,1)</f>
        <v>0</v>
      </c>
      <c r="CG31" s="359"/>
      <c r="CI31" s="359"/>
      <c r="CK31" s="359"/>
      <c r="CM31" s="359"/>
    </row>
    <row r="32" spans="2:91" s="360" customFormat="1" ht="13.5" customHeight="1" thickBot="1" x14ac:dyDescent="0.4">
      <c r="B32" s="420" t="s">
        <v>166</v>
      </c>
      <c r="C32" s="421"/>
      <c r="D32" s="421"/>
      <c r="E32" s="421"/>
      <c r="F32" s="421"/>
      <c r="G32" s="422"/>
      <c r="H32" s="423">
        <f>COUNTIF(Year0Range,BE5)</f>
        <v>0</v>
      </c>
      <c r="I32" s="426" t="str">
        <f>IF(COUNTIF(Year1Range,BE5)=0,"",COUNTIF(Year1Range,BE5))</f>
        <v/>
      </c>
      <c r="J32" s="426" t="str">
        <f>IF(COUNTIF(Year2Range,BE5)=0,"",COUNTIF(Year2Range,BE5))</f>
        <v/>
      </c>
      <c r="K32" s="426" t="str">
        <f>IF(COUNTIF(Year3Range,BE5)=0,"",COUNTIF(Year3Range,BE5))</f>
        <v/>
      </c>
      <c r="L32" s="426" t="str">
        <f>IF(COUNTIF(Year4Range,BE5)=0,"",COUNTIF(Year4Range,BE5))</f>
        <v/>
      </c>
      <c r="M32" s="426" t="str">
        <f>IF(COUNTIF(Year5Range,BE5)=0,"",COUNTIF(Year5Range,BE5))</f>
        <v/>
      </c>
      <c r="N32" s="426" t="str">
        <f>IF(COUNTIF(Year6Range,BE5)=0,"",COUNTIF(Year6Range,BE5))</f>
        <v/>
      </c>
      <c r="O32" s="426" t="str">
        <f>IF(COUNTIF(Year7Range,BE5)=0,"",COUNTIF(Year7Range,BE5))</f>
        <v/>
      </c>
      <c r="P32" s="426" t="str">
        <f>IF(COUNTIF(Year8Range,BE5)=0,"",COUNTIF(Year8Range,BE5))</f>
        <v/>
      </c>
      <c r="Q32" s="426" t="str">
        <f>IF(COUNTIF(Year9Range,BE5)=0,"",COUNTIF(Year9Range,BE5))</f>
        <v/>
      </c>
      <c r="R32" s="426" t="str">
        <f>IF(COUNTIF(Year10Range,BE5)=0,"",COUNTIF(Year10Range,BE5))</f>
        <v/>
      </c>
      <c r="S32" s="359"/>
      <c r="T32" s="359"/>
      <c r="U32" s="359"/>
      <c r="V32" s="359"/>
      <c r="W32" s="359"/>
      <c r="X32" s="359"/>
      <c r="Y32" s="423">
        <f>COUNTIF(Year1Expected,$BE$5)</f>
        <v>0</v>
      </c>
      <c r="Z32" s="423" t="str">
        <f>IF(COUNTIF(Year2Expected,$BE$5)=0,"",COUNTIF(Year2Expected,$BE$5))</f>
        <v/>
      </c>
      <c r="AA32" s="423" t="str">
        <f>IF(COUNTIF(Year3Expected,$BE$5)=0,"",COUNTIF(Year3Expected,$BE$5))</f>
        <v/>
      </c>
      <c r="AB32" s="423" t="str">
        <f>IF(COUNTIF(Year4Expected,$BE$5)=0,"",COUNTIF(Year4Expected,$BE$5))</f>
        <v/>
      </c>
      <c r="AC32" s="423" t="str">
        <f>IF(COUNTIF(Year5Expected,$BE$5)=0,"",COUNTIF(Year5Expected,$BE$5))</f>
        <v/>
      </c>
      <c r="AD32" s="423" t="str">
        <f>IF(COUNTIF(Year6Expected,$BE$5)=0,"",COUNTIF(Year6Expected,$BE$5))</f>
        <v/>
      </c>
      <c r="AE32" s="423" t="str">
        <f>IF(COUNTIF(Year7Expected,$BE$5)=0,"",COUNTIF(Year7Expected,$BE$5))</f>
        <v/>
      </c>
      <c r="AF32" s="423" t="str">
        <f>IF(COUNTIF(Year8Expected,$BE$5)=0,"",COUNTIF(Year8Expected,$BE$5))</f>
        <v/>
      </c>
      <c r="AG32" s="423" t="str">
        <f>IF(COUNTIF(Year9Expected,$BE$5)=0,"",COUNTIF(Year9Expected,$BE$5))</f>
        <v/>
      </c>
      <c r="AH32" s="423" t="str">
        <f>IF(COUNTIF(Year10Expected,$BE$5)=0,"",COUNTIF(Year10Expected,$BE$5))</f>
        <v/>
      </c>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404" t="s">
        <v>167</v>
      </c>
      <c r="BJ32" s="424">
        <f>COUNTIF(BJ3:BJ30,0.5)</f>
        <v>0</v>
      </c>
      <c r="BK32" s="424">
        <f>COUNTIF(BK3:BK30,0.5)</f>
        <v>0</v>
      </c>
      <c r="BL32" s="424">
        <f>COUNTIF(BL3:BL30,0.5)</f>
        <v>0</v>
      </c>
      <c r="BM32" s="424">
        <f>COUNTIF(BM3:BM30,0.5)</f>
        <v>0</v>
      </c>
      <c r="BN32" s="424">
        <f>COUNTIF(BN3:BN30,0.5)</f>
        <v>0</v>
      </c>
      <c r="BO32" s="424">
        <f>COUNTIF(BO3:BO30,0.5)</f>
        <v>0</v>
      </c>
      <c r="BP32" s="424">
        <f>COUNTIF(BP3:BP30,0.5)</f>
        <v>0</v>
      </c>
      <c r="BQ32" s="424">
        <f>COUNTIF(BQ3:BQ30,0.5)</f>
        <v>0</v>
      </c>
      <c r="BR32" s="424">
        <f>COUNTIF(BR3:BR30,0.5)</f>
        <v>0</v>
      </c>
      <c r="BS32" s="424">
        <f>COUNTIF(BS3:BS30,0.5)</f>
        <v>0</v>
      </c>
      <c r="BT32" s="424">
        <f>COUNTIF(BT3:BT30,0.5)</f>
        <v>0</v>
      </c>
      <c r="BU32" s="404" t="s">
        <v>167</v>
      </c>
      <c r="BV32" s="425">
        <f>COUNTIF(BV3:BV30,0.5)</f>
        <v>0</v>
      </c>
      <c r="BW32" s="425">
        <f>COUNTIF(BW3:BW30,0.5)</f>
        <v>0</v>
      </c>
      <c r="BX32" s="425">
        <f>COUNTIF(BX3:BX30,0.5)</f>
        <v>0</v>
      </c>
      <c r="BY32" s="425">
        <f>COUNTIF(BY3:BY30,0.5)</f>
        <v>0</v>
      </c>
      <c r="BZ32" s="425">
        <f>COUNTIF(BZ3:BZ30,0.5)</f>
        <v>0</v>
      </c>
      <c r="CA32" s="425">
        <f>COUNTIF(CA3:CA30,0.5)</f>
        <v>0</v>
      </c>
      <c r="CB32" s="425">
        <f>COUNTIF(CB3:CB30,0.5)</f>
        <v>0</v>
      </c>
      <c r="CC32" s="425">
        <f>COUNTIF(CC3:CC30,0.5)</f>
        <v>0</v>
      </c>
      <c r="CD32" s="425">
        <f>COUNTIF(CD3:CD30,0.5)</f>
        <v>0</v>
      </c>
      <c r="CE32" s="425">
        <f>COUNTIF(CE3:CE30,0.5)</f>
        <v>0</v>
      </c>
      <c r="CG32" s="359"/>
      <c r="CI32" s="359"/>
      <c r="CK32" s="359"/>
      <c r="CM32" s="359"/>
    </row>
    <row r="33" spans="1:92" ht="13.5" customHeight="1" thickBot="1" x14ac:dyDescent="0.4">
      <c r="B33" s="420" t="s">
        <v>168</v>
      </c>
      <c r="C33" s="421"/>
      <c r="D33" s="421"/>
      <c r="E33" s="421"/>
      <c r="F33" s="421"/>
      <c r="G33" s="422"/>
      <c r="H33" s="423">
        <f>COUNTIF(Year0Range,"*60")</f>
        <v>0</v>
      </c>
      <c r="I33" s="426" t="str">
        <f>IF(COUNTIF(Year1Range,"*60")=0,"",COUNTIF(Year1Range,"*60"))</f>
        <v/>
      </c>
      <c r="J33" s="426" t="str">
        <f>IF(COUNTIF(Year2Range,"*60")=0,"",COUNTIF(Year2Range,"*60"))</f>
        <v/>
      </c>
      <c r="K33" s="426" t="str">
        <f>IF(COUNTIF(Year3Range,"*60")=0,"",COUNTIF(Year3Range,"*60"))</f>
        <v/>
      </c>
      <c r="L33" s="426" t="str">
        <f>IF(COUNTIF(Year4Range,"*60")=0,"",COUNTIF(Year4Range,"*60"))</f>
        <v/>
      </c>
      <c r="M33" s="426" t="str">
        <f>IF(COUNTIF(Year5Range,"*60")=0,"",COUNTIF(Year5Range,"*60"))</f>
        <v/>
      </c>
      <c r="N33" s="426" t="str">
        <f>IF(COUNTIF(Year6Range,"*60")=0,"",COUNTIF(Year6Range,"*60"))</f>
        <v/>
      </c>
      <c r="O33" s="426" t="str">
        <f>IF(COUNTIF(Year7Range,"*60")=0,"",COUNTIF(Year7Range,"*60"))</f>
        <v/>
      </c>
      <c r="P33" s="426" t="str">
        <f>IF(COUNTIF(Year8Range,"*60")=0,"",COUNTIF(Year8Range,"*60"))</f>
        <v/>
      </c>
      <c r="Q33" s="426" t="str">
        <f>IF(COUNTIF(Year9Range,"*60")=0,"",COUNTIF(Year9Range,"*60"))</f>
        <v/>
      </c>
      <c r="R33" s="426" t="str">
        <f>IF(COUNTIF(Year10Range,"*60")=0,"",COUNTIF(Year10Range,"*60"))</f>
        <v/>
      </c>
      <c r="Y33" s="423">
        <f>COUNTIF(Year1Expected,"*60")</f>
        <v>0</v>
      </c>
      <c r="Z33" s="423" t="str">
        <f>IF(COUNTIF(Year2Expected,"*60")=0,"",COUNTIF(Year2Expected,"*60"))</f>
        <v/>
      </c>
      <c r="AA33" s="423" t="str">
        <f>IF(COUNTIF(Year3Expected,"*60")=0,"",COUNTIF(Year3Expected,"*60"))</f>
        <v/>
      </c>
      <c r="AB33" s="423" t="str">
        <f>IF(COUNTIF(Year4Expected,"*60")=0,"",COUNTIF(Year4Expected,"*60"))</f>
        <v/>
      </c>
      <c r="AC33" s="423" t="str">
        <f>IF(COUNTIF(Year5Expected,"*60")=0,"",COUNTIF(Year5Expected,"*60"))</f>
        <v/>
      </c>
      <c r="AD33" s="423" t="str">
        <f>IF(COUNTIF(Year6Expected,"*60")=0,"",COUNTIF(Year6Expected,"*60"))</f>
        <v/>
      </c>
      <c r="AE33" s="423" t="str">
        <f>IF(COUNTIF(Year7Expected,"*60")=0,"",COUNTIF(Year7Expected,"*60"))</f>
        <v/>
      </c>
      <c r="AF33" s="423" t="str">
        <f>IF(COUNTIF(Year8Expected,"*60")=0,"",COUNTIF(Year8Expected,"*60"))</f>
        <v/>
      </c>
      <c r="AG33" s="423" t="str">
        <f>IF(COUNTIF(Year9Expected,"*60")=0,"",COUNTIF(Year9Expected,"*60"))</f>
        <v/>
      </c>
      <c r="AH33" s="423" t="str">
        <f>IF(COUNTIF(Year10Expected,"*60")=0,"",COUNTIF(Year10Expected,"*60"))</f>
        <v/>
      </c>
      <c r="BI33" s="404" t="s">
        <v>169</v>
      </c>
      <c r="BJ33" s="424">
        <f>COUNTIF(BJ3:BJ30,0)</f>
        <v>0</v>
      </c>
      <c r="BK33" s="424">
        <f>COUNTIF(BK3:BK30,0)</f>
        <v>0</v>
      </c>
      <c r="BL33" s="424">
        <f>COUNTIF(BL3:BL30,0)</f>
        <v>0</v>
      </c>
      <c r="BM33" s="424">
        <f>COUNTIF(BM3:BM30,0)</f>
        <v>0</v>
      </c>
      <c r="BN33" s="424">
        <f>COUNTIF(BN3:BN30,0)</f>
        <v>0</v>
      </c>
      <c r="BO33" s="424">
        <f>COUNTIF(BO3:BO30,0)</f>
        <v>0</v>
      </c>
      <c r="BP33" s="424">
        <f>COUNTIF(BP3:BP30,0)</f>
        <v>0</v>
      </c>
      <c r="BQ33" s="424">
        <f>COUNTIF(BQ3:BQ30,0)</f>
        <v>0</v>
      </c>
      <c r="BR33" s="424">
        <f>COUNTIF(BR3:BR30,0)</f>
        <v>0</v>
      </c>
      <c r="BS33" s="424">
        <f>COUNTIF(BS3:BS30,0)</f>
        <v>0</v>
      </c>
      <c r="BT33" s="424">
        <f>COUNTIF(BT3:BT30,0)</f>
        <v>0</v>
      </c>
      <c r="BU33" s="404" t="s">
        <v>169</v>
      </c>
      <c r="BV33" s="425">
        <f>COUNTIF(BV3:BV30,0)</f>
        <v>0</v>
      </c>
      <c r="BW33" s="425">
        <f>COUNTIF(BW3:BW30,0)</f>
        <v>0</v>
      </c>
      <c r="BX33" s="425">
        <f>COUNTIF(BX3:BX30,0)</f>
        <v>0</v>
      </c>
      <c r="BY33" s="425">
        <f>COUNTIF(BY3:BY30,0)</f>
        <v>0</v>
      </c>
      <c r="BZ33" s="425">
        <f>COUNTIF(BZ3:BZ30,0)</f>
        <v>0</v>
      </c>
      <c r="CA33" s="425">
        <f>COUNTIF(CA3:CA30,0)</f>
        <v>0</v>
      </c>
      <c r="CB33" s="425">
        <f>COUNTIF(CB3:CB30,0)</f>
        <v>0</v>
      </c>
      <c r="CC33" s="425">
        <f>COUNTIF(CC3:CC30,0)</f>
        <v>0</v>
      </c>
      <c r="CD33" s="425">
        <f>COUNTIF(CD3:CD30,0)</f>
        <v>0</v>
      </c>
      <c r="CE33" s="425">
        <f>COUNTIF(CE3:CE30,0)</f>
        <v>0</v>
      </c>
    </row>
    <row r="34" spans="1:92" ht="13.5" customHeight="1" thickBot="1" x14ac:dyDescent="0.4">
      <c r="B34" s="427" t="s">
        <v>170</v>
      </c>
      <c r="C34" s="428"/>
      <c r="D34" s="428"/>
      <c r="E34" s="428"/>
      <c r="F34" s="429"/>
      <c r="G34" s="430"/>
      <c r="H34" s="431" t="str">
        <f>IF(ISERROR(AVERAGE(BJ24:BJ30,BJ9:BJ23, BJ3:BJ8)),"",AVERAGE(BJ24:BJ30,BJ9:BJ23, BJ3:BJ8))</f>
        <v/>
      </c>
      <c r="I34" s="431" t="str">
        <f>IF(ISERROR(AVERAGE(BK24:BK30,BK9:BK23, BK3:BK8)),"",AVERAGE(BK24:BK30,BK9:BK23, BK3:BK8))</f>
        <v/>
      </c>
      <c r="J34" s="431" t="str">
        <f>IF(ISERROR(AVERAGE(BL24:BL30,BL9:BL23, BL3:BL8)),"",AVERAGE(BL24:BL30,BL9:BL23, BL3:BL8))</f>
        <v/>
      </c>
      <c r="K34" s="431" t="str">
        <f>IF(ISERROR(AVERAGE(BM24:BM30,BM9:BM23, BM3:BM8)),"",AVERAGE(BM24:BM30,BM9:BM23, BM3:BM8))</f>
        <v/>
      </c>
      <c r="L34" s="431" t="str">
        <f>IF(ISERROR(AVERAGE(BN24:BN30,BN9:BN23, BN3:BN8)),"",AVERAGE(BN24:BN30,BN9:BN23, BN3:BN8))</f>
        <v/>
      </c>
      <c r="M34" s="431" t="str">
        <f>IF(ISERROR(AVERAGE(BO24:BO30,BO9:BO23, BO3:BO8)),"",AVERAGE(BO24:BO30,BO9:BO23, BO3:BO8))</f>
        <v/>
      </c>
      <c r="N34" s="431" t="str">
        <f>IF(ISERROR(AVERAGE(BP24:BP30,BP9:BP23, BP3:BP8)),"",AVERAGE(BP24:BP30,BP9:BP23, BP3:BP8))</f>
        <v/>
      </c>
      <c r="O34" s="431" t="str">
        <f>IF(ISERROR(AVERAGE(BQ24:BQ30,BQ9:BQ23, BQ3:BQ8)),"",AVERAGE(BQ24:BQ30,BQ9:BQ23, BQ3:BQ8))</f>
        <v/>
      </c>
      <c r="P34" s="431" t="str">
        <f>IF(ISERROR(AVERAGE(BR24:BR30,BR9:BR23, BR3:BR8)),"",AVERAGE(BR24:BR30,BR9:BR23, BR3:BR8))</f>
        <v/>
      </c>
      <c r="Q34" s="431" t="str">
        <f>IF(ISERROR(AVERAGE(BS24:BS30,BS9:BS23, BS3:BS8)),"",AVERAGE(BS24:BS30,BS9:BS23, BS3:BS8))</f>
        <v/>
      </c>
      <c r="R34" s="431" t="str">
        <f>IF(ISERROR(AVERAGE(BT24:BT30,BT9:BT23, BT3:BT8)),"",AVERAGE(BT24:BT30,BT9:BT23, BT3:BT8))</f>
        <v/>
      </c>
      <c r="Y34" s="431" t="str">
        <f>IF(ISERROR(AVERAGE(BV24:BV30,BV9:BV23, BV3:BV8)),"",AVERAGE(BV24:BV30,BV9:BV23, BV3:BV8))</f>
        <v/>
      </c>
      <c r="Z34" s="431" t="str">
        <f>IF(ISERROR(AVERAGE(BW24:BW30,BW9:BW23, BW3:BW8)),"",AVERAGE(BW24:BW30,BW9:BW23, BW3:BW8))</f>
        <v/>
      </c>
      <c r="AA34" s="431" t="str">
        <f>IF(ISERROR(AVERAGE(BX24:BX30,BX9:BX23, BX3:BX8)),"",AVERAGE(BX24:BX30,BX9:BX23, BX3:BX8))</f>
        <v/>
      </c>
      <c r="AB34" s="431" t="str">
        <f>IF(ISERROR(AVERAGE(BY24:BY30,BY9:BY23, BY3:BY8)),"",AVERAGE(BY24:BY30,BY9:BY23, BY3:BY8))</f>
        <v/>
      </c>
      <c r="AC34" s="431" t="str">
        <f>IF(ISERROR(AVERAGE(BZ24:BZ30,BZ9:BZ23, BZ3:BZ8)),"",AVERAGE(BZ24:BZ30,BZ9:BZ23, BZ3:BZ8))</f>
        <v/>
      </c>
      <c r="AD34" s="431" t="str">
        <f>IF(ISERROR(AVERAGE(CA24:CA30,CA9:CA23, CA3:CA8)),"",AVERAGE(CA24:CA30,CA9:CA23, CA3:CA8))</f>
        <v/>
      </c>
      <c r="AE34" s="431" t="str">
        <f>IF(ISERROR(AVERAGE(CB24:CB30,CB9:CB23, CB3:CB8)),"",AVERAGE(CB24:CB30,CB9:CB23, CB3:CB8))</f>
        <v/>
      </c>
      <c r="AF34" s="431" t="str">
        <f>IF(ISERROR(AVERAGE(CC24:CC30,CC9:CC23, CC3:CC8)),"",AVERAGE(CC24:CC30,CC9:CC23, CC3:CC8))</f>
        <v/>
      </c>
      <c r="AG34" s="431" t="str">
        <f>IF(ISERROR(AVERAGE(CD24:CD30,CD9:CD23, CD3:CD8)),"",AVERAGE(CD24:CD30,CD9:CD23, CD3:CD8))</f>
        <v/>
      </c>
      <c r="AH34" s="431" t="str">
        <f>IF(ISERROR(AVERAGE(CE24:CE30,CE9:CE23, CE3:CE8)),"",AVERAGE(CE24:CE30,CE9:CE23, CE3:CE8))</f>
        <v/>
      </c>
      <c r="AI34" s="359"/>
      <c r="AJ34" s="359"/>
      <c r="BB34" s="432"/>
      <c r="BC34" s="432"/>
      <c r="BD34" s="432"/>
      <c r="BE34" s="432"/>
      <c r="BG34" s="360"/>
      <c r="BH34" s="360"/>
      <c r="BI34" s="404" t="s">
        <v>170</v>
      </c>
      <c r="BJ34" s="433" t="str">
        <f>IF(ISERROR(AVERAGE(BJ24:BJ30,BJ9:BJ23,BJ3:BJ8)),"",(AVERAGE(BJ24:BJ30,BJ9:BJ23,BJ3:BJ8)))</f>
        <v/>
      </c>
      <c r="BK34" s="433" t="str">
        <f>IF(ISERROR(AVERAGE(BK24:BK30,BK9:BK23,BK3:BK8)),"",(AVERAGE(BK24:BK30,BK9:BK23,BK3:BK8)))</f>
        <v/>
      </c>
      <c r="BL34" s="433" t="str">
        <f>IF(ISERROR(AVERAGE(BL24:BL30,BL9:BL23,BL3:BL8)),"",(AVERAGE(BL24:BL30,BL9:BL23,BL3:BL8)))</f>
        <v/>
      </c>
      <c r="BM34" s="433" t="str">
        <f>IF(ISERROR(AVERAGE(BM24:BM30,BM9:BM23,BM3:BM8)),"",(AVERAGE(BM24:BM30,BM9:BM23,BM3:BM8)))</f>
        <v/>
      </c>
      <c r="BN34" s="433" t="str">
        <f>IF(ISERROR(AVERAGE(BN24:BN30,BN9:BN23,BN3:BN8)),"",(AVERAGE(BN24:BN30,BN9:BN23,BN3:BN8)))</f>
        <v/>
      </c>
      <c r="BO34" s="433" t="str">
        <f>IF(ISERROR(AVERAGE(BO24:BO30,BO9:BO23,BO3:BO8)),"",(AVERAGE(BO24:BO30,BO9:BO23,BO3:BO8)))</f>
        <v/>
      </c>
      <c r="BP34" s="433" t="str">
        <f>IF(ISERROR(AVERAGE(BP24:BP30,BP9:BP23,BP3:BP8)),"",(AVERAGE(BP24:BP30,BP9:BP23,BP3:BP8)))</f>
        <v/>
      </c>
      <c r="BQ34" s="433" t="str">
        <f>IF(ISERROR(AVERAGE(BQ24:BQ30,BQ9:BQ23,BQ3:BQ8)),"",(AVERAGE(BQ24:BQ30,BQ9:BQ23,BQ3:BQ8)))</f>
        <v/>
      </c>
      <c r="BR34" s="433" t="str">
        <f>IF(ISERROR(AVERAGE(BR24:BR30,BR9:BR23,BR3:BR8)),"",(AVERAGE(BR24:BR30,BR9:BR23,BR3:BR8)))</f>
        <v/>
      </c>
      <c r="BS34" s="433" t="str">
        <f>IF(ISERROR(AVERAGE(BS24:BS30,BS9:BS23,BS3:BS8)),"",(AVERAGE(BS24:BS30,BS9:BS23,BS3:BS8)))</f>
        <v/>
      </c>
      <c r="BT34" s="433" t="str">
        <f>IF(ISERROR(AVERAGE(BT24:BT30,BT9:BT23,BT3:BT8)),"",(AVERAGE(BT24:BT30,BT9:BT23,BT3:BT8)))</f>
        <v/>
      </c>
      <c r="BU34" s="404" t="s">
        <v>170</v>
      </c>
      <c r="BV34" s="433" t="str">
        <f>IF(ISERROR(AVERAGE(BV24:BV30,BV9:BV23,BV3:BV8)),"",(AVERAGE(BV24:BV30,BV9:BV23,BV3:BV8)))</f>
        <v/>
      </c>
      <c r="BW34" s="433" t="str">
        <f>IF(ISERROR(AVERAGE(BW24:BW30,BW9:BW23,BW3:BW8)),"",(AVERAGE(BW24:BW30,BW9:BW23,BW3:BW8)))</f>
        <v/>
      </c>
      <c r="BX34" s="433" t="str">
        <f>IF(ISERROR(AVERAGE(BX24:BX30,BX9:BX23,BX3:BX8)),"",(AVERAGE(BX24:BX30,BX9:BX23,BX3:BX8)))</f>
        <v/>
      </c>
      <c r="BY34" s="433" t="str">
        <f>IF(ISERROR(AVERAGE(BY24:BY30,BY9:BY23,BY3:BY8)),"",(AVERAGE(BY24:BY30,BY9:BY23,BY3:BY8)))</f>
        <v/>
      </c>
      <c r="BZ34" s="433" t="str">
        <f>IF(ISERROR(AVERAGE(BZ24:BZ30,BZ9:BZ23,BZ3:BZ8)),"",(AVERAGE(BZ24:BZ30,BZ9:BZ23,BZ3:BZ8)))</f>
        <v/>
      </c>
      <c r="CA34" s="433" t="str">
        <f>IF(ISERROR(AVERAGE(CA24:CA30,CA9:CA23,CA3:CA8)),"",(AVERAGE(CA24:CA30,CA9:CA23,CA3:CA8)))</f>
        <v/>
      </c>
      <c r="CB34" s="433" t="str">
        <f>IF(ISERROR(AVERAGE(CB24:CB30,CB9:CB23,CB3:CB8)),"",(AVERAGE(CB24:CB30,CB9:CB23,CB3:CB8)))</f>
        <v/>
      </c>
      <c r="CC34" s="433" t="str">
        <f>IF(ISERROR(AVERAGE(CC24:CC30,CC9:CC23,CC3:CC8)),"",(AVERAGE(CC24:CC30,CC9:CC23,CC3:CC8)))</f>
        <v/>
      </c>
      <c r="CD34" s="433" t="str">
        <f>IF(ISERROR(AVERAGE(CD24:CD30,CD9:CD23,CD3:CD8)),"",(AVERAGE(CD24:CD30,CD9:CD23,CD3:CD8)))</f>
        <v/>
      </c>
      <c r="CE34" s="433" t="str">
        <f>IF(ISERROR(AVERAGE(CE24:CE30,CE9:CE23,CE3:CE8)),"",(AVERAGE(CE24:CE30,CE9:CE23,CE3:CE8)))</f>
        <v/>
      </c>
      <c r="CF34" s="359"/>
      <c r="CH34" s="359"/>
      <c r="CJ34" s="359"/>
      <c r="CL34" s="359"/>
      <c r="CN34" s="359"/>
    </row>
    <row r="35" spans="1:92" ht="13.5" customHeight="1" thickBot="1" x14ac:dyDescent="0.4">
      <c r="B35" s="434"/>
      <c r="C35" s="434"/>
      <c r="D35" s="435"/>
      <c r="E35" s="435"/>
      <c r="F35" s="435"/>
      <c r="G35" s="435"/>
      <c r="H35" s="435"/>
      <c r="I35" s="435"/>
      <c r="J35" s="435"/>
      <c r="K35" s="435"/>
      <c r="L35" s="435"/>
      <c r="M35" s="435"/>
      <c r="N35" s="435"/>
      <c r="O35" s="435"/>
      <c r="P35" s="435"/>
      <c r="AA35" s="435"/>
      <c r="AD35" s="435"/>
      <c r="AE35" s="435"/>
      <c r="AF35" s="435"/>
      <c r="AG35" s="435"/>
      <c r="AH35" s="435"/>
      <c r="AI35" s="435"/>
      <c r="AJ35" s="435"/>
      <c r="AX35" s="436" t="s">
        <v>101</v>
      </c>
      <c r="AY35" s="437" t="s">
        <v>105</v>
      </c>
      <c r="AZ35" s="438" t="s">
        <v>108</v>
      </c>
      <c r="BA35" s="359" t="s">
        <v>171</v>
      </c>
      <c r="BI35" s="404" t="s">
        <v>172</v>
      </c>
      <c r="BJ35" s="439" t="str">
        <f>IF(ISERROR(AVERAGE(BJ3:BJ8)),"",(AVERAGE(BJ3:BJ8)))</f>
        <v/>
      </c>
      <c r="BK35" s="439" t="str">
        <f>IF(ISERROR(AVERAGE(BK3:BK8)),"",(AVERAGE(BK3:BK8)))</f>
        <v/>
      </c>
      <c r="BL35" s="439" t="str">
        <f>IF(ISERROR(AVERAGE(BL3:BL8)),"",(AVERAGE(BL3:BL8)))</f>
        <v/>
      </c>
      <c r="BM35" s="439" t="str">
        <f>IF(ISERROR(AVERAGE(BM3:BM8)),"",(AVERAGE(BM3:BM8)))</f>
        <v/>
      </c>
      <c r="BN35" s="439" t="str">
        <f>IF(ISERROR(AVERAGE(BN3:BN8)),"",(AVERAGE(BN3:BN8)))</f>
        <v/>
      </c>
      <c r="BO35" s="439" t="str">
        <f>IF(ISERROR(AVERAGE(BO3:BO8)),"",(AVERAGE(BO3:BO8)))</f>
        <v/>
      </c>
      <c r="BP35" s="439" t="str">
        <f>IF(ISERROR(AVERAGE(BP3:BP8)),"",(AVERAGE(BP3:BP8)))</f>
        <v/>
      </c>
      <c r="BQ35" s="439" t="str">
        <f>IF(ISERROR(AVERAGE(BQ3:BQ8)),"",(AVERAGE(BQ3:BQ8)))</f>
        <v/>
      </c>
      <c r="BR35" s="439" t="str">
        <f>IF(ISERROR(AVERAGE(BR3:BR8)),"",(AVERAGE(BR3:BR8)))</f>
        <v/>
      </c>
      <c r="BS35" s="439" t="str">
        <f>IF(ISERROR(AVERAGE(BS3:BS8)),"",(AVERAGE(BS3:BS8)))</f>
        <v/>
      </c>
      <c r="BT35" s="439" t="str">
        <f>IF(ISERROR(AVERAGE(BT3:BT8)),"",(AVERAGE(BT3:BT8)))</f>
        <v/>
      </c>
      <c r="BU35" s="404" t="s">
        <v>172</v>
      </c>
      <c r="BV35" s="439" t="str">
        <f>IF(ISERROR(AVERAGE(BV3:BV8)),"",(AVERAGE(BV3:BV8)))</f>
        <v/>
      </c>
      <c r="BW35" s="439" t="str">
        <f>IF(ISERROR(AVERAGE(BW3:BW8)),"",(AVERAGE(BW3:BW8)))</f>
        <v/>
      </c>
      <c r="BX35" s="439" t="str">
        <f>IF(ISERROR(AVERAGE(BX3:BX8)),"",(AVERAGE(BX3:BX8)))</f>
        <v/>
      </c>
      <c r="BY35" s="439" t="str">
        <f>IF(ISERROR(AVERAGE(BY3:BY8)),"",(AVERAGE(BY3:BY8)))</f>
        <v/>
      </c>
      <c r="BZ35" s="439" t="str">
        <f>IF(ISERROR(AVERAGE(BZ3:BZ8)),"",(AVERAGE(BZ3:BZ8)))</f>
        <v/>
      </c>
      <c r="CA35" s="439" t="str">
        <f>IF(ISERROR(AVERAGE(CA3:CA8)),"",(AVERAGE(CA3:CA8)))</f>
        <v/>
      </c>
      <c r="CB35" s="439" t="str">
        <f>IF(ISERROR(AVERAGE(CB3:CB8)),"",(AVERAGE(CB3:CB8)))</f>
        <v/>
      </c>
      <c r="CC35" s="439" t="str">
        <f>IF(ISERROR(AVERAGE(CC3:CC8)),"",(AVERAGE(CC3:CC8)))</f>
        <v/>
      </c>
      <c r="CD35" s="439" t="str">
        <f>IF(ISERROR(AVERAGE(CD3:CD8)),"",(AVERAGE(CD3:CD8)))</f>
        <v/>
      </c>
      <c r="CE35" s="439" t="str">
        <f>IF(ISERROR(AVERAGE(CE3:CE8)),"",(AVERAGE(CE3:CE8)))</f>
        <v/>
      </c>
      <c r="CF35" s="435"/>
      <c r="CH35" s="435"/>
      <c r="CJ35" s="435"/>
      <c r="CL35" s="435"/>
      <c r="CN35" s="435"/>
    </row>
    <row r="36" spans="1:92" ht="15" thickBot="1" x14ac:dyDescent="0.4">
      <c r="B36" s="440" t="s">
        <v>173</v>
      </c>
      <c r="C36" s="440"/>
      <c r="M36" s="435"/>
      <c r="N36" s="435"/>
      <c r="O36" s="435"/>
      <c r="P36" s="435"/>
      <c r="AA36" s="435"/>
      <c r="AD36" s="435"/>
      <c r="AE36" s="435"/>
      <c r="AF36" s="435"/>
      <c r="AG36" s="435"/>
      <c r="AH36" s="435"/>
      <c r="AI36" s="435"/>
      <c r="AJ36" s="435"/>
      <c r="AW36" s="441" t="s">
        <v>174</v>
      </c>
      <c r="AX36" s="406">
        <f>COUNTIF(AY3:AY8,BF4)</f>
        <v>0</v>
      </c>
      <c r="AY36" s="406">
        <f>VALUE(COUNTIF(AY3:AY8,BF5))</f>
        <v>0</v>
      </c>
      <c r="AZ36" s="406">
        <f>VALUE(COUNTIF(AY3:AY8,0))</f>
        <v>0</v>
      </c>
      <c r="BA36" s="406" t="e">
        <f>AVERAGEIF(AY3:AY8,"&gt;=0")</f>
        <v>#DIV/0!</v>
      </c>
      <c r="BI36" s="404" t="s">
        <v>175</v>
      </c>
      <c r="BJ36" s="442" t="str">
        <f>IF(ISERROR(AVERAGE(BJ9:BJ23)),"",(AVERAGE(BJ9:BJ23)))</f>
        <v/>
      </c>
      <c r="BK36" s="442" t="str">
        <f>IF(ISERROR(AVERAGE(BK9:BK23)),"",(AVERAGE(BK9:BK23)))</f>
        <v/>
      </c>
      <c r="BL36" s="442" t="str">
        <f>IF(ISERROR(AVERAGE(BL9:BL23)),"",(AVERAGE(BL9:BL23)))</f>
        <v/>
      </c>
      <c r="BM36" s="442" t="str">
        <f>IF(ISERROR(AVERAGE(BM9:BM23)),"",(AVERAGE(BM9:BM23)))</f>
        <v/>
      </c>
      <c r="BN36" s="442" t="str">
        <f>IF(ISERROR(AVERAGE(BN9:BN23)),"",(AVERAGE(BN9:BN23)))</f>
        <v/>
      </c>
      <c r="BO36" s="442" t="str">
        <f>IF(ISERROR(AVERAGE(BO9:BO23)),"",(AVERAGE(BO9:BO23)))</f>
        <v/>
      </c>
      <c r="BP36" s="442" t="str">
        <f>IF(ISERROR(AVERAGE(BP9:BP23)),"",(AVERAGE(BP9:BP23)))</f>
        <v/>
      </c>
      <c r="BQ36" s="442" t="str">
        <f>IF(ISERROR(AVERAGE(BQ9:BQ23)),"",(AVERAGE(BQ9:BQ23)))</f>
        <v/>
      </c>
      <c r="BR36" s="442" t="str">
        <f>IF(ISERROR(AVERAGE(BR9:BR23)),"",(AVERAGE(BR9:BR23)))</f>
        <v/>
      </c>
      <c r="BS36" s="442" t="str">
        <f>IF(ISERROR(AVERAGE(BS9:BS23)),"",(AVERAGE(BS9:BS23)))</f>
        <v/>
      </c>
      <c r="BT36" s="442" t="str">
        <f>IF(ISERROR(AVERAGE(BT9:BT23)),"",(AVERAGE(BT9:BT23)))</f>
        <v/>
      </c>
      <c r="BU36" s="404" t="s">
        <v>175</v>
      </c>
      <c r="BV36" s="442" t="str">
        <f>IF(ISERROR(AVERAGE(BV9:BV23)),"",(AVERAGE(BV9:BV23)))</f>
        <v/>
      </c>
      <c r="BW36" s="442" t="str">
        <f>IF(ISERROR(AVERAGE(BW9:BW23)),"",(AVERAGE(BW9:BW23)))</f>
        <v/>
      </c>
      <c r="BX36" s="442" t="str">
        <f>IF(ISERROR(AVERAGE(BX9:BX23)),"",(AVERAGE(BX9:BX23)))</f>
        <v/>
      </c>
      <c r="BY36" s="442" t="str">
        <f>IF(ISERROR(AVERAGE(BY9:BY23)),"",(AVERAGE(BY9:BY23)))</f>
        <v/>
      </c>
      <c r="BZ36" s="442" t="str">
        <f>IF(ISERROR(AVERAGE(BZ9:BZ23)),"",(AVERAGE(BZ9:BZ23)))</f>
        <v/>
      </c>
      <c r="CA36" s="442" t="str">
        <f>IF(ISERROR(AVERAGE(CA9:CA23)),"",(AVERAGE(CA9:CA23)))</f>
        <v/>
      </c>
      <c r="CB36" s="442" t="str">
        <f>IF(ISERROR(AVERAGE(CB9:CB23)),"",(AVERAGE(CB9:CB23)))</f>
        <v/>
      </c>
      <c r="CC36" s="442" t="str">
        <f>IF(ISERROR(AVERAGE(CC9:CC23)),"",(AVERAGE(CC9:CC23)))</f>
        <v/>
      </c>
      <c r="CD36" s="442" t="str">
        <f>IF(ISERROR(AVERAGE(CD9:CD23)),"",(AVERAGE(CD9:CD23)))</f>
        <v/>
      </c>
      <c r="CE36" s="442" t="str">
        <f>IF(ISERROR(AVERAGE(CE9:CE23)),"",(AVERAGE(CE9:CE23)))</f>
        <v/>
      </c>
      <c r="CF36" s="435"/>
      <c r="CH36" s="435"/>
      <c r="CJ36" s="435"/>
      <c r="CL36" s="435"/>
      <c r="CN36" s="435"/>
    </row>
    <row r="37" spans="1:92" ht="13.5" customHeight="1" thickBot="1" x14ac:dyDescent="0.4">
      <c r="B37" s="440"/>
      <c r="C37" s="440"/>
      <c r="D37" s="443"/>
      <c r="E37" s="443"/>
      <c r="F37" s="360"/>
      <c r="G37" s="360"/>
      <c r="AW37" s="441" t="s">
        <v>176</v>
      </c>
      <c r="AX37" s="406">
        <f>COUNTIF(AY9:AY23,BF4)</f>
        <v>0</v>
      </c>
      <c r="AY37" s="406">
        <f>VALUE(COUNTIF(AY9:AY23,BF5))</f>
        <v>0</v>
      </c>
      <c r="AZ37" s="406">
        <f>VALUE(COUNTIF(AY9:AY23,0))</f>
        <v>0</v>
      </c>
      <c r="BA37" s="406" t="e">
        <f>AVERAGEIF(AY9:AY23,"&gt;=0")</f>
        <v>#DIV/0!</v>
      </c>
      <c r="BI37" s="404" t="s">
        <v>177</v>
      </c>
      <c r="BJ37" s="444" t="str">
        <f>IF(ISERROR(AVERAGE(BJ24:BJ30)),"",(AVERAGE(BJ24:BJ30)))</f>
        <v/>
      </c>
      <c r="BK37" s="444" t="str">
        <f>IF(ISERROR(AVERAGE(BK24:BK30)),"",(AVERAGE(BK24:BK30)))</f>
        <v/>
      </c>
      <c r="BL37" s="444" t="str">
        <f>IF(ISERROR(AVERAGE(BL24:BL30)),"",(AVERAGE(BL24:BL30)))</f>
        <v/>
      </c>
      <c r="BM37" s="444" t="str">
        <f>IF(ISERROR(AVERAGE(BM24:BM30)),"",(AVERAGE(BM24:BM30)))</f>
        <v/>
      </c>
      <c r="BN37" s="444" t="str">
        <f>IF(ISERROR(AVERAGE(BN24:BN30)),"",(AVERAGE(BN24:BN30)))</f>
        <v/>
      </c>
      <c r="BO37" s="444" t="str">
        <f>IF(ISERROR(AVERAGE(BO24:BO30)),"",(AVERAGE(BO24:BO30)))</f>
        <v/>
      </c>
      <c r="BP37" s="444" t="str">
        <f>IF(ISERROR(AVERAGE(BP24:BP30)),"",(AVERAGE(BP24:BP30)))</f>
        <v/>
      </c>
      <c r="BQ37" s="444" t="str">
        <f>IF(ISERROR(AVERAGE(BQ24:BQ30)),"",(AVERAGE(BQ24:BQ30)))</f>
        <v/>
      </c>
      <c r="BR37" s="444" t="str">
        <f>IF(ISERROR(AVERAGE(BR24:BR30)),"",(AVERAGE(BR24:BR30)))</f>
        <v/>
      </c>
      <c r="BS37" s="444" t="str">
        <f>IF(ISERROR(AVERAGE(BS24:BS30)),"",(AVERAGE(BS24:BS30)))</f>
        <v/>
      </c>
      <c r="BT37" s="444" t="str">
        <f>IF(ISERROR(AVERAGE(BT24:BT30)),"",(AVERAGE(BT24:BT30)))</f>
        <v/>
      </c>
      <c r="BU37" s="404" t="s">
        <v>177</v>
      </c>
      <c r="BV37" s="444" t="str">
        <f>IF(ISERROR(AVERAGE(BV24:BV30)),"",(AVERAGE(BV24:BV30)))</f>
        <v/>
      </c>
      <c r="BW37" s="444" t="str">
        <f>IF(ISERROR(AVERAGE(BW24:BW30)),"",(AVERAGE(BW24:BW30)))</f>
        <v/>
      </c>
      <c r="BX37" s="444" t="str">
        <f>IF(ISERROR(AVERAGE(BX24:BX30)),"",(AVERAGE(BX24:BX30)))</f>
        <v/>
      </c>
      <c r="BY37" s="444" t="str">
        <f>IF(ISERROR(AVERAGE(BY24:BY30)),"",(AVERAGE(BY24:BY30)))</f>
        <v/>
      </c>
      <c r="BZ37" s="444" t="str">
        <f>IF(ISERROR(AVERAGE(BZ24:BZ30)),"",(AVERAGE(BZ24:BZ30)))</f>
        <v/>
      </c>
      <c r="CA37" s="444" t="str">
        <f>IF(ISERROR(AVERAGE(CA24:CA30)),"",(AVERAGE(CA24:CA30)))</f>
        <v/>
      </c>
      <c r="CB37" s="444" t="str">
        <f>IF(ISERROR(AVERAGE(CB24:CB30)),"",(AVERAGE(CB24:CB30)))</f>
        <v/>
      </c>
      <c r="CC37" s="444" t="str">
        <f>IF(ISERROR(AVERAGE(CC24:CC30)),"",(AVERAGE(CC24:CC30)))</f>
        <v/>
      </c>
      <c r="CD37" s="444" t="str">
        <f>IF(ISERROR(AVERAGE(CD24:CD30)),"",(AVERAGE(CD24:CD30)))</f>
        <v/>
      </c>
      <c r="CE37" s="444" t="str">
        <f>IF(ISERROR(AVERAGE(CE24:CE30)),"",(AVERAGE(CE24:CE30)))</f>
        <v/>
      </c>
    </row>
    <row r="38" spans="1:92" ht="22.9" customHeight="1" x14ac:dyDescent="0.35">
      <c r="B38" s="445" t="s">
        <v>178</v>
      </c>
      <c r="C38" s="446"/>
      <c r="D38" s="446"/>
      <c r="E38" s="446"/>
      <c r="F38" s="446"/>
      <c r="G38" s="446"/>
      <c r="H38" s="446"/>
      <c r="I38" s="446"/>
      <c r="J38" s="446"/>
      <c r="K38" s="447"/>
      <c r="AW38" s="441" t="s">
        <v>179</v>
      </c>
      <c r="AX38" s="406">
        <f>COUNTIF(AY24:AY30,BF4)</f>
        <v>0</v>
      </c>
      <c r="AY38" s="406">
        <f>COUNTIF(AY24:AY30,BF5)</f>
        <v>0</v>
      </c>
      <c r="AZ38" s="406">
        <f>VALUE(COUNTIF(AY24:AY30,0))</f>
        <v>0</v>
      </c>
      <c r="BA38" s="406" t="e">
        <f>AVERAGEIF(AY24:AY30,"&gt;=0")</f>
        <v>#DIV/0!</v>
      </c>
      <c r="BG38" s="360"/>
      <c r="BH38" s="360"/>
      <c r="BI38" s="360"/>
      <c r="BJ38" s="360"/>
      <c r="BK38" s="360"/>
      <c r="BO38" s="359"/>
      <c r="BP38" s="359"/>
      <c r="BQ38" s="359"/>
      <c r="BR38" s="359"/>
      <c r="BS38" s="359"/>
      <c r="BT38" s="359"/>
      <c r="CB38" s="359"/>
    </row>
    <row r="39" spans="1:92" ht="21" customHeight="1" x14ac:dyDescent="0.35">
      <c r="A39" s="360"/>
      <c r="B39" s="448" t="s">
        <v>8</v>
      </c>
      <c r="C39" s="449"/>
      <c r="D39" s="450"/>
      <c r="E39" s="451" t="s">
        <v>9</v>
      </c>
      <c r="F39" s="452"/>
      <c r="G39" s="452"/>
      <c r="H39" s="453"/>
      <c r="I39" s="451" t="s">
        <v>10</v>
      </c>
      <c r="J39" s="452"/>
      <c r="K39" s="453"/>
      <c r="AW39" s="359" t="s">
        <v>180</v>
      </c>
      <c r="AX39" s="406">
        <f>VALUE(SUM(AX36:AX38))</f>
        <v>0</v>
      </c>
      <c r="AY39" s="406">
        <f>VALUE(SUM(AY36:AY38))</f>
        <v>0</v>
      </c>
      <c r="AZ39" s="406">
        <f>VALUE(SUM(AZ36:AZ38))</f>
        <v>0</v>
      </c>
      <c r="BA39" s="406" t="e">
        <f>AVERAGEIF(AY3:AY30,"&gt;=0")</f>
        <v>#DIV/0!</v>
      </c>
    </row>
    <row r="40" spans="1:92" ht="22.15" customHeight="1" x14ac:dyDescent="0.35">
      <c r="A40" s="360"/>
      <c r="B40" s="454"/>
      <c r="C40" s="455"/>
      <c r="D40" s="456"/>
      <c r="E40" s="457"/>
      <c r="F40" s="458"/>
      <c r="G40" s="458"/>
      <c r="H40" s="459"/>
      <c r="I40" s="460"/>
      <c r="J40" s="458"/>
      <c r="K40" s="459"/>
      <c r="AW40" s="441" t="s">
        <v>181</v>
      </c>
      <c r="BA40" s="406" t="str">
        <f>IF(ISERROR(AVERAGE(AY24:AY30,AY9:AY23,AY3:AY8)),"",(AVERAGE(AY24:AY30,AY9:AY23,AY3:AY8)))</f>
        <v/>
      </c>
      <c r="BK40" s="360"/>
      <c r="CB40" s="359"/>
    </row>
    <row r="41" spans="1:92" x14ac:dyDescent="0.35">
      <c r="A41" s="360"/>
      <c r="B41" s="360"/>
      <c r="C41" s="360"/>
      <c r="D41" s="360"/>
      <c r="E41" s="360"/>
      <c r="F41" s="360"/>
      <c r="G41" s="360"/>
      <c r="AK41" s="441"/>
      <c r="AX41" s="436" t="s">
        <v>101</v>
      </c>
      <c r="AY41" s="437" t="s">
        <v>105</v>
      </c>
      <c r="AZ41" s="438" t="s">
        <v>108</v>
      </c>
      <c r="BA41" s="359" t="s">
        <v>171</v>
      </c>
      <c r="BK41" s="360"/>
      <c r="CB41" s="359"/>
    </row>
    <row r="42" spans="1:92" ht="19.149999999999999" customHeight="1" x14ac:dyDescent="0.35">
      <c r="B42" s="461" t="s">
        <v>182</v>
      </c>
      <c r="C42" s="462"/>
      <c r="D42" s="463"/>
      <c r="E42" s="463"/>
      <c r="F42" s="463"/>
      <c r="G42" s="463"/>
      <c r="H42" s="463"/>
      <c r="AW42" s="441" t="s">
        <v>183</v>
      </c>
      <c r="AX42" s="406">
        <f>COUNTIF(BA3:BA8,BF4)</f>
        <v>0</v>
      </c>
      <c r="AY42" s="406">
        <f>COUNTIF(BA3:BA8,BF5)</f>
        <v>0</v>
      </c>
      <c r="AZ42" s="406">
        <f>COUNTIF(BA3:BA8,0)</f>
        <v>0</v>
      </c>
      <c r="BA42" s="406" t="e">
        <f>AVERAGEIF(AY9:AY14,"&gt;=0")</f>
        <v>#DIV/0!</v>
      </c>
      <c r="BK42" s="360"/>
      <c r="CB42" s="359"/>
    </row>
    <row r="43" spans="1:92" ht="16.5" thickBot="1" x14ac:dyDescent="0.4">
      <c r="B43" s="464" t="s">
        <v>184</v>
      </c>
      <c r="C43" s="464"/>
      <c r="D43" s="465" t="str">
        <f>_xlfn.IFNA(AX31,"")</f>
        <v/>
      </c>
      <c r="E43" s="465"/>
      <c r="F43" s="463"/>
      <c r="G43" s="466"/>
      <c r="H43" s="466"/>
      <c r="AW43" s="441" t="s">
        <v>185</v>
      </c>
      <c r="AX43" s="406">
        <f>COUNTIF(BA9:BA23,BF4)</f>
        <v>0</v>
      </c>
      <c r="AY43" s="406">
        <f>COUNTIF(BA9:BA23,BF5)</f>
        <v>0</v>
      </c>
      <c r="AZ43" s="406">
        <f>COUNTIF(BA9:BA23,0)</f>
        <v>0</v>
      </c>
      <c r="BA43" s="406" t="e">
        <f>AVERAGEIF(BA9:BA23,"&gt;=0")</f>
        <v>#DIV/0!</v>
      </c>
      <c r="BK43" s="360"/>
      <c r="CB43" s="359"/>
    </row>
    <row r="44" spans="1:92" ht="16" x14ac:dyDescent="0.35">
      <c r="B44" s="467"/>
      <c r="C44" s="468"/>
      <c r="D44" s="469" t="s">
        <v>186</v>
      </c>
      <c r="E44" s="470"/>
      <c r="F44" s="471" t="s">
        <v>187</v>
      </c>
      <c r="G44" s="472"/>
      <c r="H44" s="471" t="s">
        <v>188</v>
      </c>
      <c r="I44" s="472"/>
      <c r="J44" s="471" t="s">
        <v>189</v>
      </c>
      <c r="K44" s="473"/>
      <c r="AW44" s="441" t="s">
        <v>190</v>
      </c>
      <c r="AX44" s="406">
        <f>COUNTIF(BA24:BA30,BF4)</f>
        <v>0</v>
      </c>
      <c r="AY44" s="406">
        <f>COUNTIF(BA24:BA30,BF5)</f>
        <v>0</v>
      </c>
      <c r="AZ44" s="406">
        <f>COUNTIF(BA24:BA30,0)</f>
        <v>0</v>
      </c>
      <c r="BA44" s="406" t="e">
        <f>AVERAGEIF(BA24:BA30,"&gt;=0")</f>
        <v>#DIV/0!</v>
      </c>
      <c r="BK44" s="360"/>
      <c r="CB44" s="359"/>
    </row>
    <row r="45" spans="1:92" ht="16" x14ac:dyDescent="0.35">
      <c r="B45" s="474" t="s">
        <v>191</v>
      </c>
      <c r="C45" s="475"/>
      <c r="D45" s="476"/>
      <c r="E45" s="477"/>
      <c r="F45" s="478" t="s">
        <v>192</v>
      </c>
      <c r="G45" s="479"/>
      <c r="H45" s="478" t="s">
        <v>192</v>
      </c>
      <c r="I45" s="479"/>
      <c r="J45" s="478" t="s">
        <v>192</v>
      </c>
      <c r="K45" s="480"/>
      <c r="AW45" s="359" t="s">
        <v>193</v>
      </c>
      <c r="AX45" s="406">
        <f>SUM(AX42:AX44)</f>
        <v>0</v>
      </c>
      <c r="AY45" s="406">
        <f>SUM(AY42:AY44)</f>
        <v>0</v>
      </c>
      <c r="AZ45" s="406">
        <f>SUM(AZ42:AZ44)</f>
        <v>0</v>
      </c>
      <c r="BA45" s="406"/>
      <c r="BK45" s="360"/>
      <c r="CB45" s="359"/>
    </row>
    <row r="46" spans="1:92" ht="16" x14ac:dyDescent="0.35">
      <c r="B46" s="481" t="str">
        <f>BE4</f>
        <v>≥80</v>
      </c>
      <c r="C46" s="482"/>
      <c r="D46" s="483" t="e">
        <f>IF(AX39=0,NA(),AX39)</f>
        <v>#N/A</v>
      </c>
      <c r="E46" s="483"/>
      <c r="F46" s="483" t="e">
        <f>IF(AX36=0,NA(),AX36)</f>
        <v>#N/A</v>
      </c>
      <c r="G46" s="483"/>
      <c r="H46" s="483" t="e">
        <f>IF(AX37=0,NA(),AX37)</f>
        <v>#N/A</v>
      </c>
      <c r="I46" s="483"/>
      <c r="J46" s="483" t="e">
        <f>IF(AX38=0,NA(),AX38)</f>
        <v>#N/A</v>
      </c>
      <c r="K46" s="483"/>
      <c r="AW46" s="441" t="s">
        <v>194</v>
      </c>
      <c r="AX46" s="406"/>
      <c r="AY46" s="406"/>
      <c r="AZ46" s="406"/>
      <c r="BA46" s="406" t="str">
        <f>IF(ISERROR(AVERAGE(BA24:BA30,BA9:BA23,BA3:BA8)),"",(AVERAGE(BA24:BA30,BA9:BA23,BA3:BA8)))</f>
        <v/>
      </c>
      <c r="BK46" s="360"/>
      <c r="CB46" s="359"/>
    </row>
    <row r="47" spans="1:92" ht="16" x14ac:dyDescent="0.35">
      <c r="B47" s="484" t="str">
        <f>BE5</f>
        <v>60-79</v>
      </c>
      <c r="C47" s="485"/>
      <c r="D47" s="483" t="e">
        <f>IF(AY39=0,NA(),AY39)</f>
        <v>#N/A</v>
      </c>
      <c r="E47" s="483"/>
      <c r="F47" s="483" t="e">
        <f>IF(AY36=0,NA(),AY36)</f>
        <v>#N/A</v>
      </c>
      <c r="G47" s="483"/>
      <c r="H47" s="483" t="e">
        <f>IF(AY37=0,NA(),AY37)</f>
        <v>#N/A</v>
      </c>
      <c r="I47" s="483"/>
      <c r="J47" s="483" t="e">
        <f>IF(AY38=0,NA(),AY38)</f>
        <v>#N/A</v>
      </c>
      <c r="K47" s="483"/>
      <c r="AQ47" s="360"/>
      <c r="BK47" s="360"/>
      <c r="CB47" s="359"/>
    </row>
    <row r="48" spans="1:92" ht="16" x14ac:dyDescent="0.35">
      <c r="B48" s="486" t="str">
        <f>BE6</f>
        <v>&lt;60</v>
      </c>
      <c r="C48" s="487"/>
      <c r="D48" s="483" t="e">
        <f>IF(AZ39=0,NA(),AZ39)</f>
        <v>#N/A</v>
      </c>
      <c r="E48" s="483"/>
      <c r="F48" s="483" t="e">
        <f>IF(AZ36=0,NA(),AZ36)</f>
        <v>#N/A</v>
      </c>
      <c r="G48" s="483"/>
      <c r="H48" s="483" t="e">
        <f>IF(AZ37=0,NA(),AZ37)</f>
        <v>#N/A</v>
      </c>
      <c r="I48" s="483"/>
      <c r="J48" s="483" t="e">
        <f>IF(AZ38=0,NA(),AZ38)</f>
        <v>#N/A</v>
      </c>
      <c r="K48" s="483"/>
      <c r="AQ48" s="360"/>
      <c r="BK48" s="360"/>
      <c r="CB48" s="359"/>
    </row>
    <row r="49" spans="2:91" s="360" customFormat="1" ht="16.5" thickBot="1" x14ac:dyDescent="0.4">
      <c r="B49" s="488" t="s">
        <v>195</v>
      </c>
      <c r="C49" s="489"/>
      <c r="D49" s="490" t="str">
        <f>IFERROR(BA39,"n/a")</f>
        <v>n/a</v>
      </c>
      <c r="E49" s="491"/>
      <c r="F49" s="490" t="str">
        <f>IFERROR(BA36,"n/a")</f>
        <v>n/a</v>
      </c>
      <c r="G49" s="491"/>
      <c r="H49" s="490" t="str">
        <f>IFERROR(BA37,"n/a")</f>
        <v>n/a</v>
      </c>
      <c r="I49" s="491"/>
      <c r="J49" s="490" t="str">
        <f>IFERROR(BA38,"n/a")</f>
        <v>n/a</v>
      </c>
      <c r="K49" s="492"/>
      <c r="Q49" s="359"/>
      <c r="R49" s="359"/>
      <c r="S49" s="359"/>
      <c r="T49" s="359"/>
      <c r="U49" s="359"/>
      <c r="V49" s="359"/>
      <c r="W49" s="359"/>
      <c r="X49" s="359"/>
      <c r="Y49" s="359"/>
      <c r="Z49" s="359"/>
      <c r="AB49" s="359"/>
      <c r="AC49" s="359"/>
      <c r="AK49" s="359"/>
      <c r="AL49" s="359"/>
      <c r="AM49" s="359"/>
      <c r="AN49" s="359"/>
      <c r="AO49" s="359"/>
      <c r="AP49" s="359"/>
      <c r="AR49" s="359"/>
      <c r="AS49" s="359"/>
      <c r="AT49" s="359"/>
      <c r="AU49" s="359"/>
      <c r="AV49" s="359"/>
      <c r="AW49" s="359"/>
      <c r="AX49" s="359"/>
      <c r="AY49" s="359"/>
      <c r="AZ49" s="359"/>
      <c r="BA49" s="359"/>
      <c r="BB49" s="359"/>
      <c r="BC49" s="359"/>
      <c r="BD49" s="359"/>
      <c r="BE49" s="359"/>
      <c r="BF49" s="359"/>
      <c r="BG49" s="359"/>
      <c r="BH49" s="359"/>
      <c r="BI49" s="359"/>
      <c r="BJ49" s="359"/>
      <c r="CB49" s="359"/>
      <c r="CG49" s="359"/>
      <c r="CI49" s="359"/>
      <c r="CK49" s="359"/>
      <c r="CM49" s="359"/>
    </row>
    <row r="50" spans="2:91" s="360" customFormat="1" x14ac:dyDescent="0.35">
      <c r="B50" s="435"/>
      <c r="C50" s="435"/>
      <c r="D50" s="359"/>
      <c r="E50" s="359"/>
      <c r="F50" s="359"/>
      <c r="G50" s="359"/>
      <c r="L50" s="435"/>
      <c r="Q50" s="359"/>
      <c r="R50" s="359"/>
      <c r="S50" s="359"/>
      <c r="T50" s="359"/>
      <c r="U50" s="359"/>
      <c r="V50" s="359"/>
      <c r="W50" s="359"/>
      <c r="X50" s="359"/>
      <c r="Y50" s="359"/>
      <c r="Z50" s="359"/>
      <c r="AB50" s="359"/>
      <c r="AC50" s="359"/>
      <c r="AK50" s="359"/>
      <c r="AL50" s="359"/>
      <c r="AM50" s="359"/>
      <c r="AN50" s="359"/>
      <c r="AO50" s="359"/>
      <c r="AP50" s="359"/>
      <c r="AR50" s="359"/>
      <c r="AS50" s="359"/>
      <c r="AT50" s="359"/>
      <c r="AU50" s="359"/>
      <c r="AV50" s="359"/>
      <c r="AW50" s="359"/>
      <c r="AX50" s="359"/>
      <c r="AY50" s="359"/>
      <c r="AZ50" s="359"/>
      <c r="BA50" s="359"/>
      <c r="BB50" s="359"/>
      <c r="BC50" s="359"/>
      <c r="BD50" s="359"/>
      <c r="BE50" s="359"/>
      <c r="BF50" s="359"/>
      <c r="BG50" s="359"/>
      <c r="BH50" s="359"/>
      <c r="BI50" s="359"/>
      <c r="BJ50" s="359"/>
      <c r="CB50" s="359"/>
      <c r="CG50" s="359"/>
      <c r="CI50" s="359"/>
      <c r="CK50" s="359"/>
      <c r="CM50" s="359"/>
    </row>
    <row r="51" spans="2:91" s="360" customFormat="1" x14ac:dyDescent="0.35">
      <c r="B51" s="359"/>
      <c r="C51" s="359"/>
      <c r="D51" s="359"/>
      <c r="E51" s="359"/>
      <c r="F51" s="359"/>
      <c r="G51" s="359"/>
      <c r="Q51" s="359"/>
      <c r="R51" s="359"/>
      <c r="S51" s="359"/>
      <c r="T51" s="359"/>
      <c r="U51" s="359"/>
      <c r="V51" s="359"/>
      <c r="W51" s="359"/>
      <c r="X51" s="359"/>
      <c r="Y51" s="359"/>
      <c r="Z51" s="359"/>
      <c r="AB51" s="359"/>
      <c r="AC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CB51" s="359"/>
      <c r="CG51" s="359"/>
      <c r="CI51" s="359"/>
      <c r="CK51" s="359"/>
      <c r="CM51" s="359"/>
    </row>
    <row r="52" spans="2:91" s="360" customFormat="1" x14ac:dyDescent="0.35">
      <c r="B52" s="359"/>
      <c r="C52" s="359"/>
      <c r="D52" s="359"/>
      <c r="E52" s="359"/>
      <c r="F52" s="359"/>
      <c r="G52" s="359"/>
      <c r="Q52" s="359"/>
      <c r="R52" s="359"/>
      <c r="S52" s="359"/>
      <c r="T52" s="359"/>
      <c r="U52" s="359"/>
      <c r="V52" s="359"/>
      <c r="W52" s="359"/>
      <c r="X52" s="359"/>
      <c r="Y52" s="359"/>
      <c r="Z52" s="359"/>
      <c r="AB52" s="359"/>
      <c r="AC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CB52" s="359"/>
      <c r="CG52" s="359"/>
      <c r="CI52" s="359"/>
      <c r="CK52" s="359"/>
      <c r="CM52" s="359"/>
    </row>
    <row r="53" spans="2:91" s="360" customFormat="1" x14ac:dyDescent="0.35">
      <c r="B53" s="359"/>
      <c r="C53" s="359"/>
      <c r="D53" s="359"/>
      <c r="E53" s="359"/>
      <c r="F53" s="359"/>
      <c r="G53" s="359"/>
      <c r="Q53" s="359"/>
      <c r="R53" s="359"/>
      <c r="S53" s="359"/>
      <c r="T53" s="359"/>
      <c r="U53" s="359"/>
      <c r="V53" s="359"/>
      <c r="W53" s="359"/>
      <c r="X53" s="359"/>
      <c r="Y53" s="359"/>
      <c r="Z53" s="359"/>
      <c r="AB53" s="359"/>
      <c r="AC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CB53" s="359"/>
      <c r="CG53" s="359"/>
      <c r="CI53" s="359"/>
      <c r="CK53" s="359"/>
      <c r="CM53" s="359"/>
    </row>
    <row r="54" spans="2:91" s="360" customFormat="1" x14ac:dyDescent="0.35">
      <c r="B54" s="359"/>
      <c r="C54" s="359"/>
      <c r="D54" s="359"/>
      <c r="E54" s="359"/>
      <c r="F54" s="359"/>
      <c r="G54" s="359"/>
      <c r="Q54" s="359"/>
      <c r="R54" s="359"/>
      <c r="S54" s="359"/>
      <c r="T54" s="359"/>
      <c r="U54" s="359"/>
      <c r="V54" s="359"/>
      <c r="W54" s="359"/>
      <c r="X54" s="359"/>
      <c r="Y54" s="359"/>
      <c r="Z54" s="359"/>
      <c r="AB54" s="359"/>
      <c r="AC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CB54" s="359"/>
      <c r="CG54" s="359"/>
      <c r="CI54" s="359"/>
      <c r="CK54" s="359"/>
      <c r="CM54" s="359"/>
    </row>
    <row r="55" spans="2:91" s="360" customFormat="1" x14ac:dyDescent="0.35">
      <c r="B55" s="359"/>
      <c r="C55" s="359"/>
      <c r="D55" s="359"/>
      <c r="E55" s="359"/>
      <c r="F55" s="359"/>
      <c r="G55" s="359"/>
      <c r="Q55" s="359"/>
      <c r="R55" s="359"/>
      <c r="S55" s="359"/>
      <c r="T55" s="359"/>
      <c r="U55" s="359"/>
      <c r="V55" s="359"/>
      <c r="W55" s="359"/>
      <c r="X55" s="359"/>
      <c r="Y55" s="441"/>
      <c r="Z55" s="359"/>
      <c r="AA55" s="359"/>
      <c r="AB55" s="359"/>
      <c r="AC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CB55" s="359"/>
      <c r="CG55" s="359"/>
      <c r="CI55" s="359"/>
      <c r="CK55" s="359"/>
      <c r="CM55" s="359"/>
    </row>
    <row r="56" spans="2:91" s="360" customFormat="1" x14ac:dyDescent="0.35">
      <c r="B56" s="359"/>
      <c r="C56" s="359"/>
      <c r="D56" s="359"/>
      <c r="E56" s="359"/>
      <c r="F56" s="359"/>
      <c r="G56" s="359"/>
      <c r="Q56" s="359"/>
      <c r="R56" s="359"/>
      <c r="S56" s="359"/>
      <c r="T56" s="359"/>
      <c r="U56" s="359"/>
      <c r="V56" s="359"/>
      <c r="W56" s="359"/>
      <c r="X56" s="359"/>
      <c r="Y56" s="359"/>
      <c r="Z56" s="359"/>
      <c r="AB56" s="359"/>
      <c r="AC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CB56" s="359"/>
      <c r="CG56" s="359"/>
      <c r="CI56" s="359"/>
      <c r="CK56" s="359"/>
      <c r="CM56" s="359"/>
    </row>
    <row r="57" spans="2:91" s="360" customFormat="1" x14ac:dyDescent="0.35">
      <c r="B57" s="359"/>
      <c r="C57" s="359"/>
      <c r="D57" s="359"/>
      <c r="E57" s="359"/>
      <c r="F57" s="359"/>
      <c r="G57" s="359"/>
      <c r="Q57" s="359"/>
      <c r="R57" s="359"/>
      <c r="S57" s="359"/>
      <c r="T57" s="359"/>
      <c r="U57" s="359"/>
      <c r="V57" s="359"/>
      <c r="W57" s="359"/>
      <c r="X57" s="359"/>
      <c r="Y57" s="359"/>
      <c r="Z57" s="359"/>
      <c r="AB57" s="359"/>
      <c r="AC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CB57" s="359"/>
      <c r="CG57" s="359"/>
      <c r="CI57" s="359"/>
      <c r="CK57" s="359"/>
      <c r="CM57" s="359"/>
    </row>
    <row r="58" spans="2:91" s="360" customFormat="1" x14ac:dyDescent="0.35">
      <c r="B58" s="359"/>
      <c r="C58" s="359"/>
      <c r="F58" s="359"/>
      <c r="G58" s="359"/>
      <c r="H58" s="359"/>
      <c r="I58" s="359"/>
      <c r="J58" s="359"/>
      <c r="K58" s="359"/>
      <c r="Q58" s="359"/>
      <c r="R58" s="359"/>
      <c r="S58" s="359"/>
      <c r="T58" s="359"/>
      <c r="U58" s="359"/>
      <c r="V58" s="359"/>
      <c r="W58" s="359"/>
      <c r="X58" s="359"/>
      <c r="Y58" s="359"/>
      <c r="Z58" s="359"/>
      <c r="AB58" s="359"/>
      <c r="AC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CB58" s="359"/>
      <c r="CG58" s="359"/>
      <c r="CI58" s="359"/>
      <c r="CK58" s="359"/>
      <c r="CM58" s="359"/>
    </row>
    <row r="59" spans="2:91" s="360" customFormat="1" x14ac:dyDescent="0.35">
      <c r="B59" s="359"/>
      <c r="C59" s="359"/>
      <c r="I59" s="359"/>
      <c r="J59" s="359"/>
      <c r="K59" s="359"/>
      <c r="L59" s="359"/>
      <c r="M59" s="359"/>
      <c r="Q59" s="359"/>
      <c r="R59" s="359"/>
      <c r="S59" s="359"/>
      <c r="T59" s="359"/>
      <c r="U59" s="359"/>
      <c r="V59" s="359"/>
      <c r="W59" s="359"/>
      <c r="X59" s="359"/>
      <c r="Y59" s="359"/>
      <c r="Z59" s="359"/>
      <c r="AB59" s="359"/>
      <c r="AC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CB59" s="359"/>
      <c r="CG59" s="359"/>
      <c r="CI59" s="359"/>
      <c r="CK59" s="359"/>
      <c r="CM59" s="359"/>
    </row>
    <row r="60" spans="2:91" s="360" customFormat="1" x14ac:dyDescent="0.35">
      <c r="B60" s="359"/>
      <c r="C60" s="359"/>
      <c r="I60" s="359"/>
      <c r="J60" s="359"/>
      <c r="K60" s="359"/>
      <c r="L60" s="359"/>
      <c r="M60" s="359"/>
      <c r="Q60" s="359"/>
      <c r="R60" s="359"/>
      <c r="S60" s="359"/>
      <c r="T60" s="359"/>
      <c r="U60" s="359"/>
      <c r="V60" s="359"/>
      <c r="W60" s="359"/>
      <c r="X60" s="359"/>
      <c r="Y60" s="359"/>
      <c r="Z60" s="359"/>
      <c r="AB60" s="359"/>
      <c r="AC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CB60" s="359"/>
      <c r="CG60" s="359"/>
      <c r="CI60" s="359"/>
      <c r="CK60" s="359"/>
      <c r="CM60" s="359"/>
    </row>
    <row r="61" spans="2:91" s="360" customFormat="1" ht="18.5" x14ac:dyDescent="0.45">
      <c r="B61" s="359"/>
      <c r="C61" s="359"/>
      <c r="F61" s="493"/>
      <c r="G61" s="493"/>
      <c r="H61" s="359"/>
      <c r="Q61" s="359"/>
      <c r="R61" s="359"/>
      <c r="S61" s="359"/>
      <c r="T61" s="359"/>
      <c r="U61" s="359"/>
      <c r="V61" s="359"/>
      <c r="W61" s="359"/>
      <c r="X61" s="359"/>
      <c r="Y61" s="359"/>
      <c r="Z61" s="359"/>
      <c r="AB61" s="359"/>
      <c r="AC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CB61" s="359"/>
      <c r="CG61" s="359"/>
      <c r="CI61" s="359"/>
      <c r="CK61" s="359"/>
      <c r="CM61" s="359"/>
    </row>
    <row r="62" spans="2:91" s="360" customFormat="1" x14ac:dyDescent="0.35">
      <c r="B62" s="359"/>
      <c r="C62" s="359"/>
      <c r="F62" s="359"/>
      <c r="G62" s="359"/>
      <c r="H62" s="359"/>
      <c r="Q62" s="359"/>
      <c r="R62" s="359"/>
      <c r="S62" s="359"/>
      <c r="T62" s="359"/>
      <c r="U62" s="359"/>
      <c r="V62" s="359"/>
      <c r="W62" s="359"/>
      <c r="X62" s="359"/>
      <c r="Y62" s="359"/>
      <c r="Z62" s="359"/>
      <c r="AB62" s="359"/>
      <c r="AC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CB62" s="359"/>
      <c r="CG62" s="359"/>
      <c r="CI62" s="359"/>
      <c r="CK62" s="359"/>
      <c r="CM62" s="359"/>
    </row>
    <row r="63" spans="2:91" s="360" customFormat="1" x14ac:dyDescent="0.35">
      <c r="B63" s="359"/>
      <c r="C63" s="359"/>
      <c r="F63" s="359"/>
      <c r="G63" s="359"/>
      <c r="H63" s="359"/>
      <c r="Q63" s="359"/>
      <c r="R63" s="359"/>
      <c r="S63" s="359"/>
      <c r="T63" s="359"/>
      <c r="U63" s="359"/>
      <c r="V63" s="359"/>
      <c r="W63" s="359"/>
      <c r="X63" s="359"/>
      <c r="Y63" s="359"/>
      <c r="Z63" s="359"/>
      <c r="AB63" s="359"/>
      <c r="AC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CB63" s="359"/>
      <c r="CG63" s="359"/>
      <c r="CI63" s="359"/>
      <c r="CK63" s="359"/>
      <c r="CM63" s="359"/>
    </row>
    <row r="64" spans="2:91" s="360" customFormat="1" x14ac:dyDescent="0.35">
      <c r="B64" s="359"/>
      <c r="C64" s="359"/>
      <c r="F64" s="359"/>
      <c r="G64" s="359"/>
      <c r="H64" s="359"/>
      <c r="Q64" s="359"/>
      <c r="R64" s="359"/>
      <c r="S64" s="359"/>
      <c r="T64" s="359"/>
      <c r="U64" s="359"/>
      <c r="V64" s="359"/>
      <c r="W64" s="359"/>
      <c r="X64" s="359"/>
      <c r="Y64" s="359"/>
      <c r="Z64" s="359"/>
      <c r="AB64" s="359"/>
      <c r="AC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CB64" s="359"/>
      <c r="CG64" s="359"/>
      <c r="CI64" s="359"/>
      <c r="CK64" s="359"/>
      <c r="CM64" s="359"/>
    </row>
    <row r="65" spans="2:91" s="360" customFormat="1" x14ac:dyDescent="0.35">
      <c r="B65" s="359"/>
      <c r="C65" s="359"/>
      <c r="F65" s="359"/>
      <c r="G65" s="359"/>
      <c r="H65" s="359"/>
      <c r="Q65" s="359"/>
      <c r="R65" s="359"/>
      <c r="S65" s="359"/>
      <c r="T65" s="359"/>
      <c r="U65" s="359"/>
      <c r="V65" s="359"/>
      <c r="W65" s="359"/>
      <c r="X65" s="359"/>
      <c r="Y65" s="359"/>
      <c r="Z65" s="359"/>
      <c r="AB65" s="359"/>
      <c r="AC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CB65" s="359"/>
      <c r="CG65" s="359"/>
      <c r="CI65" s="359"/>
      <c r="CK65" s="359"/>
      <c r="CM65" s="359"/>
    </row>
    <row r="66" spans="2:91" s="360" customFormat="1" x14ac:dyDescent="0.35">
      <c r="B66" s="359"/>
      <c r="C66" s="359"/>
      <c r="F66" s="359"/>
      <c r="G66" s="359"/>
      <c r="H66" s="359"/>
      <c r="Q66" s="359"/>
      <c r="R66" s="359"/>
      <c r="S66" s="359"/>
      <c r="T66" s="359"/>
      <c r="U66" s="359"/>
      <c r="V66" s="359"/>
      <c r="W66" s="359"/>
      <c r="X66" s="359"/>
      <c r="Y66" s="359"/>
      <c r="Z66" s="359"/>
      <c r="AB66" s="359"/>
      <c r="AC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CB66" s="359"/>
      <c r="CG66" s="359"/>
      <c r="CI66" s="359"/>
      <c r="CK66" s="359"/>
      <c r="CM66" s="359"/>
    </row>
    <row r="67" spans="2:91" s="360" customFormat="1" x14ac:dyDescent="0.35">
      <c r="B67" s="359"/>
      <c r="C67" s="359"/>
      <c r="F67" s="359"/>
      <c r="G67" s="359"/>
      <c r="H67" s="359"/>
      <c r="Q67" s="359"/>
      <c r="R67" s="359"/>
      <c r="S67" s="359"/>
      <c r="T67" s="359"/>
      <c r="U67" s="359"/>
      <c r="V67" s="359"/>
      <c r="W67" s="359"/>
      <c r="X67" s="359"/>
      <c r="Y67" s="359"/>
      <c r="Z67" s="359"/>
      <c r="AB67" s="359"/>
      <c r="AC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CK67" s="359"/>
      <c r="CM67" s="359"/>
    </row>
    <row r="68" spans="2:91" s="360" customFormat="1" x14ac:dyDescent="0.35">
      <c r="B68" s="359"/>
      <c r="C68" s="359"/>
      <c r="F68" s="359"/>
      <c r="G68" s="359"/>
      <c r="H68" s="359"/>
      <c r="Q68" s="359"/>
      <c r="R68" s="359"/>
      <c r="S68" s="359"/>
      <c r="T68" s="359"/>
      <c r="U68" s="359"/>
      <c r="V68" s="359"/>
      <c r="W68" s="359"/>
      <c r="X68" s="359"/>
      <c r="Y68" s="359"/>
      <c r="Z68" s="359"/>
      <c r="AB68" s="359"/>
      <c r="AC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CK68" s="359"/>
      <c r="CM68" s="359"/>
    </row>
    <row r="69" spans="2:91" s="360" customFormat="1" x14ac:dyDescent="0.35">
      <c r="B69" s="359"/>
      <c r="C69" s="359"/>
      <c r="F69" s="359"/>
      <c r="G69" s="359"/>
      <c r="H69" s="359"/>
      <c r="Q69" s="359"/>
      <c r="R69" s="359"/>
      <c r="S69" s="359"/>
      <c r="T69" s="359"/>
      <c r="U69" s="359"/>
      <c r="V69" s="359"/>
      <c r="W69" s="359"/>
      <c r="X69" s="359"/>
      <c r="Y69" s="359"/>
      <c r="Z69" s="359"/>
      <c r="AB69" s="359"/>
      <c r="AC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CK69" s="359"/>
      <c r="CM69" s="359"/>
    </row>
    <row r="70" spans="2:91" s="360" customFormat="1" x14ac:dyDescent="0.35">
      <c r="B70" s="359"/>
      <c r="C70" s="359"/>
      <c r="F70" s="359"/>
      <c r="G70" s="359"/>
      <c r="H70" s="359"/>
      <c r="Q70" s="359"/>
      <c r="R70" s="359"/>
      <c r="S70" s="359"/>
      <c r="T70" s="359"/>
      <c r="U70" s="359"/>
      <c r="V70" s="359"/>
      <c r="W70" s="359"/>
      <c r="X70" s="359"/>
      <c r="Y70" s="359"/>
      <c r="Z70" s="359"/>
      <c r="AB70" s="359"/>
      <c r="AC70" s="359"/>
      <c r="AK70" s="359"/>
      <c r="AL70" s="359"/>
      <c r="AM70" s="359"/>
      <c r="AN70" s="359"/>
      <c r="AO70" s="359"/>
      <c r="AP70" s="359"/>
      <c r="AR70" s="359"/>
      <c r="AS70" s="359"/>
      <c r="AT70" s="359"/>
      <c r="AU70" s="441"/>
      <c r="AV70" s="441"/>
      <c r="AW70" s="441"/>
      <c r="AX70" s="359"/>
      <c r="AY70" s="359"/>
      <c r="AZ70" s="359"/>
      <c r="BA70" s="359"/>
      <c r="BB70" s="359"/>
      <c r="BC70" s="359"/>
      <c r="BD70" s="494"/>
      <c r="BE70" s="359"/>
      <c r="BF70" s="359"/>
      <c r="BG70" s="359"/>
      <c r="BH70" s="359"/>
      <c r="BI70" s="359"/>
      <c r="BJ70" s="359"/>
      <c r="BK70" s="359"/>
      <c r="CK70" s="359"/>
      <c r="CM70" s="359"/>
    </row>
    <row r="71" spans="2:91" s="360" customFormat="1" x14ac:dyDescent="0.35">
      <c r="B71" s="359"/>
      <c r="C71" s="359"/>
      <c r="F71" s="359"/>
      <c r="G71" s="359"/>
      <c r="H71" s="359"/>
      <c r="Q71" s="359"/>
      <c r="R71" s="359"/>
      <c r="S71" s="359"/>
      <c r="T71" s="359"/>
      <c r="U71" s="359"/>
      <c r="V71" s="359"/>
      <c r="W71" s="359"/>
      <c r="X71" s="359"/>
      <c r="Y71" s="359"/>
      <c r="Z71" s="359"/>
      <c r="AB71" s="359"/>
      <c r="AC71" s="359"/>
      <c r="AK71" s="359"/>
      <c r="AL71" s="359"/>
      <c r="AM71" s="359"/>
      <c r="AN71" s="359"/>
      <c r="AO71" s="359"/>
      <c r="AP71" s="359"/>
      <c r="AR71" s="359"/>
      <c r="AS71" s="359"/>
      <c r="AT71" s="359"/>
      <c r="AU71" s="406"/>
      <c r="AV71" s="359"/>
      <c r="AW71" s="359"/>
      <c r="AX71" s="359"/>
      <c r="AY71" s="359"/>
      <c r="AZ71" s="494"/>
      <c r="BA71" s="494"/>
      <c r="BB71" s="494"/>
      <c r="BC71" s="494"/>
      <c r="BD71" s="494"/>
      <c r="BE71" s="359"/>
      <c r="BF71" s="359"/>
      <c r="BG71" s="359"/>
      <c r="BH71" s="359"/>
      <c r="BI71" s="359"/>
      <c r="BJ71" s="359"/>
      <c r="BK71" s="359"/>
      <c r="CK71" s="359"/>
      <c r="CM71" s="359"/>
    </row>
    <row r="72" spans="2:91" s="360" customFormat="1" x14ac:dyDescent="0.35">
      <c r="B72" s="359"/>
      <c r="C72" s="359"/>
      <c r="F72" s="359"/>
      <c r="G72" s="359"/>
      <c r="H72" s="359"/>
      <c r="Q72" s="359"/>
      <c r="R72" s="359"/>
      <c r="S72" s="359"/>
      <c r="T72" s="359"/>
      <c r="U72" s="359"/>
      <c r="V72" s="359"/>
      <c r="W72" s="359"/>
      <c r="X72" s="359"/>
      <c r="Y72" s="359"/>
      <c r="Z72" s="359"/>
      <c r="AB72" s="359"/>
      <c r="AC72" s="359"/>
      <c r="AK72" s="359"/>
      <c r="AL72" s="359"/>
      <c r="AM72" s="359"/>
      <c r="AN72" s="359"/>
      <c r="AO72" s="359"/>
      <c r="AP72" s="359"/>
      <c r="AR72" s="359"/>
      <c r="AS72" s="359"/>
      <c r="AT72" s="359"/>
      <c r="AU72" s="406"/>
      <c r="AV72" s="359"/>
      <c r="AW72" s="359"/>
      <c r="AX72" s="359"/>
      <c r="AY72" s="359"/>
      <c r="AZ72" s="359"/>
      <c r="BA72" s="359"/>
      <c r="BB72" s="359"/>
      <c r="BC72" s="359"/>
      <c r="BD72" s="359"/>
      <c r="BE72" s="359"/>
      <c r="BF72" s="359"/>
      <c r="BG72" s="359"/>
      <c r="BH72" s="359"/>
      <c r="BI72" s="359"/>
      <c r="BJ72" s="359"/>
      <c r="BK72" s="359"/>
      <c r="CK72" s="359"/>
      <c r="CM72" s="359"/>
    </row>
    <row r="73" spans="2:91" s="360" customFormat="1" x14ac:dyDescent="0.35">
      <c r="B73" s="359"/>
      <c r="C73" s="359"/>
      <c r="F73" s="359"/>
      <c r="G73" s="359"/>
      <c r="H73" s="359"/>
      <c r="Q73" s="359"/>
      <c r="R73" s="359"/>
      <c r="S73" s="359"/>
      <c r="T73" s="359"/>
      <c r="U73" s="359"/>
      <c r="V73" s="359"/>
      <c r="W73" s="359"/>
      <c r="X73" s="359"/>
      <c r="Y73" s="359"/>
      <c r="Z73" s="359"/>
      <c r="AB73" s="359"/>
      <c r="AC73" s="359"/>
      <c r="AK73" s="359"/>
      <c r="AL73" s="359"/>
      <c r="AM73" s="359"/>
      <c r="AN73" s="359"/>
      <c r="AO73" s="359"/>
      <c r="AP73" s="359"/>
      <c r="AR73" s="359"/>
      <c r="AS73" s="359"/>
      <c r="AT73" s="359"/>
      <c r="AU73" s="406"/>
      <c r="AV73" s="359"/>
      <c r="AW73" s="359"/>
      <c r="AX73" s="359"/>
      <c r="AY73" s="359"/>
      <c r="AZ73" s="359"/>
      <c r="BA73" s="359"/>
      <c r="BB73" s="359"/>
      <c r="BC73" s="359"/>
      <c r="BD73" s="359"/>
      <c r="BE73" s="359"/>
      <c r="BF73" s="359"/>
      <c r="BG73" s="359"/>
      <c r="BH73" s="359"/>
      <c r="BI73" s="359"/>
      <c r="BJ73" s="359"/>
      <c r="BK73" s="359"/>
      <c r="CK73" s="359"/>
      <c r="CM73" s="359"/>
    </row>
    <row r="74" spans="2:91" s="360" customFormat="1" ht="19" thickBot="1" x14ac:dyDescent="0.4">
      <c r="B74" s="461" t="s">
        <v>196</v>
      </c>
      <c r="C74" s="462"/>
      <c r="D74" s="463"/>
      <c r="E74" s="463"/>
      <c r="F74" s="463"/>
      <c r="G74" s="463"/>
      <c r="H74" s="463"/>
      <c r="I74" s="463"/>
      <c r="J74" s="463"/>
      <c r="Q74" s="359"/>
      <c r="R74" s="359"/>
      <c r="S74" s="359"/>
      <c r="T74" s="359"/>
      <c r="U74" s="359"/>
      <c r="V74" s="359"/>
      <c r="W74" s="359"/>
      <c r="X74" s="359"/>
      <c r="Y74" s="359"/>
      <c r="Z74" s="359"/>
      <c r="AA74" s="359"/>
      <c r="AB74" s="359"/>
      <c r="AC74" s="359"/>
      <c r="AK74" s="359"/>
      <c r="AL74" s="359"/>
      <c r="AM74" s="359"/>
      <c r="AN74" s="359"/>
      <c r="AO74" s="359"/>
      <c r="AP74" s="359"/>
      <c r="AR74" s="359"/>
      <c r="AS74" s="359"/>
      <c r="AT74" s="359"/>
      <c r="AU74" s="406"/>
      <c r="AV74" s="359"/>
      <c r="AW74" s="359"/>
      <c r="AX74" s="359"/>
      <c r="AY74" s="359"/>
      <c r="AZ74" s="359"/>
      <c r="BA74" s="359"/>
      <c r="BB74" s="359"/>
      <c r="BC74" s="359"/>
      <c r="BD74" s="359"/>
      <c r="BE74" s="359"/>
      <c r="BF74" s="359"/>
      <c r="BG74" s="359"/>
      <c r="BH74" s="359"/>
      <c r="BI74" s="359"/>
      <c r="BJ74" s="359"/>
      <c r="BK74" s="359"/>
      <c r="CG74" s="359"/>
      <c r="CI74" s="359"/>
      <c r="CK74" s="359"/>
      <c r="CM74" s="359"/>
    </row>
    <row r="75" spans="2:91" s="360" customFormat="1" ht="16" x14ac:dyDescent="0.35">
      <c r="B75" s="495"/>
      <c r="C75" s="496"/>
      <c r="D75" s="496"/>
      <c r="E75" s="497" t="s">
        <v>197</v>
      </c>
      <c r="F75" s="496"/>
      <c r="G75" s="498" t="s">
        <v>195</v>
      </c>
      <c r="H75" s="498"/>
      <c r="I75" s="498"/>
      <c r="J75" s="498"/>
      <c r="K75" s="499"/>
      <c r="Q75" s="359"/>
      <c r="R75" s="359"/>
      <c r="S75" s="359"/>
      <c r="T75" s="359"/>
      <c r="U75" s="359"/>
      <c r="V75" s="359"/>
      <c r="W75" s="359"/>
      <c r="X75" s="359"/>
      <c r="Y75" s="359"/>
      <c r="Z75" s="359"/>
      <c r="AA75" s="359"/>
      <c r="AB75" s="359"/>
      <c r="AC75" s="359"/>
      <c r="AK75" s="359"/>
      <c r="AL75" s="359"/>
      <c r="AM75" s="359"/>
      <c r="AN75" s="359"/>
      <c r="AO75" s="359"/>
      <c r="AP75" s="359"/>
      <c r="AR75" s="359"/>
      <c r="AS75" s="359"/>
      <c r="AT75" s="359"/>
      <c r="AU75" s="406"/>
      <c r="AV75" s="359"/>
      <c r="AW75" s="359"/>
      <c r="AX75" s="359"/>
      <c r="AY75" s="359"/>
      <c r="AZ75" s="359"/>
      <c r="BA75" s="359"/>
      <c r="BB75" s="359"/>
      <c r="BC75" s="359"/>
      <c r="BD75" s="359"/>
      <c r="CG75" s="359"/>
      <c r="CI75" s="359"/>
      <c r="CK75" s="359"/>
      <c r="CM75" s="359"/>
    </row>
    <row r="76" spans="2:91" s="360" customFormat="1" ht="16" x14ac:dyDescent="0.35">
      <c r="B76" s="500"/>
      <c r="C76" s="501"/>
      <c r="D76" s="502"/>
      <c r="E76" s="503"/>
      <c r="F76" s="503" t="s">
        <v>74</v>
      </c>
      <c r="G76" s="503" t="s">
        <v>75</v>
      </c>
      <c r="H76" s="503" t="s">
        <v>76</v>
      </c>
      <c r="I76" s="503" t="s">
        <v>77</v>
      </c>
      <c r="J76" s="503" t="s">
        <v>78</v>
      </c>
      <c r="K76" s="504" t="s">
        <v>79</v>
      </c>
      <c r="Q76" s="359"/>
      <c r="R76" s="359"/>
      <c r="S76" s="359"/>
      <c r="T76" s="359"/>
      <c r="U76" s="359"/>
      <c r="V76" s="359"/>
      <c r="W76" s="359"/>
      <c r="X76" s="359"/>
      <c r="Y76" s="359"/>
      <c r="Z76" s="359"/>
      <c r="AA76" s="359"/>
      <c r="AB76" s="359"/>
      <c r="AC76" s="359"/>
      <c r="AK76" s="359"/>
      <c r="AL76" s="359"/>
      <c r="AM76" s="359"/>
      <c r="AN76" s="359"/>
      <c r="AO76" s="359"/>
      <c r="AP76" s="359"/>
      <c r="AR76" s="359"/>
      <c r="AS76" s="359"/>
      <c r="AT76" s="359"/>
      <c r="AU76" s="406"/>
      <c r="AV76" s="359"/>
      <c r="AW76" s="359"/>
      <c r="AX76" s="359"/>
      <c r="AY76" s="359"/>
      <c r="AZ76" s="359"/>
      <c r="BA76" s="359"/>
      <c r="BB76" s="359"/>
      <c r="BC76" s="359"/>
      <c r="BD76" s="359"/>
      <c r="CG76" s="359"/>
      <c r="CI76" s="359"/>
      <c r="CK76" s="359"/>
      <c r="CM76" s="359"/>
    </row>
    <row r="77" spans="2:91" s="360" customFormat="1" ht="17.5" customHeight="1" x14ac:dyDescent="0.35">
      <c r="B77" s="505" t="s">
        <v>198</v>
      </c>
      <c r="C77" s="506"/>
      <c r="D77" s="507"/>
      <c r="E77" s="508" t="s">
        <v>199</v>
      </c>
      <c r="F77" s="508" t="str">
        <f>_xlfn.IFNA(S89,"")</f>
        <v/>
      </c>
      <c r="G77" s="508" t="str">
        <f>_xlfn.IFNA(S90,"")</f>
        <v/>
      </c>
      <c r="H77" s="508" t="str">
        <f>_xlfn.IFNA(S91,"")</f>
        <v/>
      </c>
      <c r="I77" s="508" t="str">
        <f>_xlfn.IFNA(S92,"")</f>
        <v/>
      </c>
      <c r="J77" s="508" t="str">
        <f>_xlfn.IFNA(S93,"")</f>
        <v/>
      </c>
      <c r="K77" s="508" t="str">
        <f>_xlfn.IFNA(S94,"")</f>
        <v/>
      </c>
      <c r="Q77" s="359"/>
      <c r="R77" s="359"/>
      <c r="S77" s="359"/>
      <c r="T77" s="359"/>
      <c r="U77" s="359"/>
      <c r="V77" s="359"/>
      <c r="W77" s="359"/>
      <c r="X77" s="359"/>
      <c r="Y77" s="359"/>
      <c r="Z77" s="359"/>
      <c r="AA77" s="359"/>
      <c r="AB77" s="359"/>
      <c r="AC77" s="359"/>
      <c r="AK77" s="359"/>
      <c r="AL77" s="359"/>
      <c r="AM77" s="359"/>
      <c r="AN77" s="359"/>
      <c r="AO77" s="359"/>
      <c r="AP77" s="359"/>
      <c r="AQ77" s="359"/>
      <c r="AR77" s="359"/>
      <c r="AT77" s="359"/>
      <c r="CG77" s="359"/>
      <c r="CI77" s="359"/>
      <c r="CK77" s="359"/>
      <c r="CM77" s="359"/>
    </row>
    <row r="78" spans="2:91" s="360" customFormat="1" ht="17.5" customHeight="1" x14ac:dyDescent="0.35">
      <c r="B78" s="509"/>
      <c r="C78" s="510"/>
      <c r="D78" s="511"/>
      <c r="E78" s="512" t="s">
        <v>68</v>
      </c>
      <c r="F78" s="512"/>
      <c r="G78" s="513" t="str">
        <f>_xlfn.IFNA(R90,"")</f>
        <v/>
      </c>
      <c r="H78" s="513" t="str">
        <f>_xlfn.IFNA(R91,"")</f>
        <v/>
      </c>
      <c r="I78" s="513" t="str">
        <f>_xlfn.IFNA(R92,"")</f>
        <v/>
      </c>
      <c r="J78" s="513" t="str">
        <f>_xlfn.IFNA(R93,"")</f>
        <v/>
      </c>
      <c r="K78" s="513" t="str">
        <f>_xlfn.IFNA(R94,"")</f>
        <v/>
      </c>
      <c r="Q78" s="359"/>
      <c r="R78" s="359"/>
      <c r="S78" s="359"/>
      <c r="T78" s="359"/>
      <c r="U78" s="359"/>
      <c r="V78" s="359"/>
      <c r="W78" s="359"/>
      <c r="X78" s="359"/>
      <c r="Y78" s="359"/>
      <c r="Z78" s="359"/>
      <c r="AA78" s="359"/>
      <c r="AB78" s="359"/>
      <c r="AC78" s="359"/>
      <c r="AK78" s="359"/>
      <c r="AL78" s="359"/>
      <c r="AO78" s="359"/>
      <c r="AP78" s="359"/>
      <c r="AQ78" s="359"/>
      <c r="AR78" s="359"/>
      <c r="AS78" s="359"/>
      <c r="AT78" s="359"/>
      <c r="CG78" s="359"/>
      <c r="CI78" s="359"/>
      <c r="CK78" s="359"/>
      <c r="CM78" s="359"/>
    </row>
    <row r="79" spans="2:91" s="360" customFormat="1" ht="17.5" customHeight="1" x14ac:dyDescent="0.35">
      <c r="B79" s="505" t="s">
        <v>200</v>
      </c>
      <c r="C79" s="506"/>
      <c r="D79" s="507"/>
      <c r="E79" s="514" t="s">
        <v>199</v>
      </c>
      <c r="F79" s="508" t="str">
        <f>_xlfn.IFNA(U89,"")</f>
        <v/>
      </c>
      <c r="G79" s="508" t="str">
        <f>_xlfn.IFNA(U90,"")</f>
        <v/>
      </c>
      <c r="H79" s="508" t="str">
        <f>_xlfn.IFNA(U91,"")</f>
        <v/>
      </c>
      <c r="I79" s="508" t="str">
        <f>_xlfn.IFNA(U92,"")</f>
        <v/>
      </c>
      <c r="J79" s="508" t="str">
        <f>_xlfn.IFNA(U93,"")</f>
        <v/>
      </c>
      <c r="K79" s="508" t="str">
        <f>_xlfn.IFNA(U94,"")</f>
        <v/>
      </c>
      <c r="Q79" s="359"/>
      <c r="R79" s="359"/>
      <c r="S79" s="359"/>
      <c r="T79" s="359"/>
      <c r="U79" s="359"/>
      <c r="V79" s="359"/>
      <c r="W79" s="359"/>
      <c r="X79" s="359"/>
      <c r="Y79" s="359"/>
      <c r="Z79" s="359"/>
      <c r="AA79" s="359"/>
      <c r="AB79" s="359"/>
      <c r="AC79" s="359"/>
      <c r="AK79" s="359"/>
      <c r="AL79" s="359"/>
      <c r="AO79" s="359"/>
      <c r="AP79" s="359"/>
      <c r="AQ79" s="359"/>
      <c r="AR79" s="359"/>
      <c r="AS79" s="359"/>
      <c r="AT79" s="359"/>
      <c r="CG79" s="359"/>
      <c r="CI79" s="359"/>
      <c r="CK79" s="359"/>
      <c r="CM79" s="359"/>
    </row>
    <row r="80" spans="2:91" s="360" customFormat="1" ht="17.5" customHeight="1" x14ac:dyDescent="0.35">
      <c r="B80" s="509"/>
      <c r="C80" s="510"/>
      <c r="D80" s="511"/>
      <c r="E80" s="512" t="s">
        <v>68</v>
      </c>
      <c r="F80" s="512"/>
      <c r="G80" s="513" t="str">
        <f>_xlfn.IFNA(T90,"")</f>
        <v/>
      </c>
      <c r="H80" s="513" t="str">
        <f>_xlfn.IFNA(T91,"")</f>
        <v/>
      </c>
      <c r="I80" s="513" t="str">
        <f>_xlfn.IFNA(T92,"")</f>
        <v/>
      </c>
      <c r="J80" s="513" t="str">
        <f>_xlfn.IFNA(T93,"")</f>
        <v/>
      </c>
      <c r="K80" s="513" t="str">
        <f>_xlfn.IFNA(T94,"")</f>
        <v/>
      </c>
      <c r="Q80" s="359"/>
      <c r="R80" s="359"/>
      <c r="S80" s="359"/>
      <c r="T80" s="359"/>
      <c r="U80" s="359"/>
      <c r="V80" s="359"/>
      <c r="W80" s="359"/>
      <c r="X80" s="359"/>
      <c r="Y80" s="359"/>
      <c r="Z80" s="359"/>
      <c r="AA80" s="359"/>
      <c r="AB80" s="359"/>
      <c r="AC80" s="359"/>
      <c r="AK80" s="359"/>
      <c r="AL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CG80" s="359"/>
      <c r="CI80" s="359"/>
      <c r="CK80" s="359"/>
      <c r="CM80" s="359"/>
    </row>
    <row r="81" spans="2:43" ht="17.5" customHeight="1" x14ac:dyDescent="0.35">
      <c r="B81" s="505" t="s">
        <v>201</v>
      </c>
      <c r="C81" s="506"/>
      <c r="D81" s="507"/>
      <c r="E81" s="514" t="s">
        <v>199</v>
      </c>
      <c r="F81" s="508" t="str">
        <f>_xlfn.IFNA(W89,"")</f>
        <v/>
      </c>
      <c r="G81" s="508" t="str">
        <f>_xlfn.IFNA(W90,"")</f>
        <v/>
      </c>
      <c r="H81" s="508" t="str">
        <f>_xlfn.IFNA(W91,"")</f>
        <v/>
      </c>
      <c r="I81" s="508" t="str">
        <f>_xlfn.IFNA(W92,"")</f>
        <v/>
      </c>
      <c r="J81" s="508" t="str">
        <f>_xlfn.IFNA(W93,"")</f>
        <v/>
      </c>
      <c r="K81" s="508" t="str">
        <f>_xlfn.IFNA(W94,"")</f>
        <v/>
      </c>
      <c r="AA81" s="359"/>
      <c r="AM81" s="360"/>
      <c r="AN81" s="360"/>
    </row>
    <row r="82" spans="2:43" ht="17.5" customHeight="1" x14ac:dyDescent="0.35">
      <c r="B82" s="509"/>
      <c r="C82" s="506"/>
      <c r="D82" s="515"/>
      <c r="E82" s="512" t="s">
        <v>68</v>
      </c>
      <c r="F82" s="512"/>
      <c r="G82" s="513" t="str">
        <f>_xlfn.IFNA(V90,"")</f>
        <v/>
      </c>
      <c r="H82" s="513" t="str">
        <f>_xlfn.IFNA(V91,"")</f>
        <v/>
      </c>
      <c r="I82" s="513" t="str">
        <f>_xlfn.IFNA(V92,"")</f>
        <v/>
      </c>
      <c r="J82" s="513" t="str">
        <f>_xlfn.IFNA(V93,"")</f>
        <v/>
      </c>
      <c r="K82" s="513" t="str">
        <f>_xlfn.IFNA(V94,"")</f>
        <v/>
      </c>
      <c r="AA82" s="359"/>
      <c r="AM82" s="360"/>
      <c r="AN82" s="360"/>
    </row>
    <row r="83" spans="2:43" ht="17.5" customHeight="1" x14ac:dyDescent="0.35">
      <c r="B83" s="516" t="s">
        <v>202</v>
      </c>
      <c r="C83" s="517"/>
      <c r="D83" s="518"/>
      <c r="E83" s="519" t="s">
        <v>199</v>
      </c>
      <c r="F83" s="508" t="str">
        <f>_xlfn.IFNA(Q89,"")</f>
        <v/>
      </c>
      <c r="G83" s="508" t="str">
        <f>_xlfn.IFNA(Q90,"")</f>
        <v/>
      </c>
      <c r="H83" s="508" t="str">
        <f>_xlfn.IFNA(Q91,"")</f>
        <v/>
      </c>
      <c r="I83" s="508" t="str">
        <f>_xlfn.IFNA(Q92,"")</f>
        <v/>
      </c>
      <c r="J83" s="508" t="str">
        <f>_xlfn.IFNA(Q93,"")</f>
        <v/>
      </c>
      <c r="K83" s="508" t="str">
        <f>_xlfn.IFNA(Q94,"")</f>
        <v/>
      </c>
      <c r="AA83" s="359"/>
      <c r="AM83" s="360"/>
      <c r="AN83" s="360"/>
    </row>
    <row r="84" spans="2:43" ht="17.5" customHeight="1" x14ac:dyDescent="0.35">
      <c r="B84" s="520"/>
      <c r="C84" s="521"/>
      <c r="D84" s="517"/>
      <c r="E84" s="522" t="s">
        <v>68</v>
      </c>
      <c r="F84" s="512"/>
      <c r="G84" s="523" t="str">
        <f>_xlfn.IFNA(P90,"")</f>
        <v/>
      </c>
      <c r="H84" s="523" t="str">
        <f>_xlfn.IFNA(P91,"")</f>
        <v/>
      </c>
      <c r="I84" s="523" t="str">
        <f>_xlfn.IFNA(P92,"")</f>
        <v/>
      </c>
      <c r="J84" s="523" t="str">
        <f>_xlfn.IFNA(P93,"")</f>
        <v/>
      </c>
      <c r="K84" s="523" t="str">
        <f>_xlfn.IFNA(P94,"")</f>
        <v/>
      </c>
      <c r="AA84" s="359"/>
      <c r="AM84" s="360"/>
      <c r="AN84" s="360"/>
      <c r="AO84" s="360"/>
      <c r="AP84" s="360"/>
      <c r="AQ84" s="360"/>
    </row>
    <row r="85" spans="2:43" x14ac:dyDescent="0.35">
      <c r="AA85" s="359"/>
      <c r="AM85" s="360"/>
      <c r="AN85" s="360"/>
      <c r="AO85" s="360"/>
      <c r="AP85" s="360"/>
      <c r="AQ85" s="360"/>
    </row>
    <row r="86" spans="2:43" x14ac:dyDescent="0.35">
      <c r="AA86" s="359"/>
      <c r="AM86" s="360"/>
      <c r="AN86" s="360"/>
      <c r="AO86" s="360"/>
      <c r="AP86" s="360"/>
      <c r="AQ86" s="360"/>
    </row>
    <row r="87" spans="2:43" x14ac:dyDescent="0.35">
      <c r="O87" s="524" t="s">
        <v>203</v>
      </c>
      <c r="P87" s="364"/>
      <c r="Q87" s="364"/>
      <c r="R87" s="364"/>
      <c r="S87" s="364"/>
      <c r="T87" s="364"/>
      <c r="U87" s="365"/>
      <c r="V87" s="364"/>
      <c r="W87" s="364"/>
      <c r="AA87" s="359"/>
    </row>
    <row r="88" spans="2:43" x14ac:dyDescent="0.35">
      <c r="O88" s="525" t="s">
        <v>71</v>
      </c>
      <c r="P88" s="525" t="s">
        <v>204</v>
      </c>
      <c r="Q88" s="525" t="s">
        <v>205</v>
      </c>
      <c r="R88" s="525" t="s">
        <v>206</v>
      </c>
      <c r="S88" s="525" t="s">
        <v>207</v>
      </c>
      <c r="T88" s="525" t="s">
        <v>208</v>
      </c>
      <c r="U88" s="526" t="s">
        <v>209</v>
      </c>
      <c r="V88" s="525" t="s">
        <v>210</v>
      </c>
      <c r="W88" s="525" t="s">
        <v>211</v>
      </c>
    </row>
    <row r="89" spans="2:43" x14ac:dyDescent="0.35">
      <c r="O89" s="525" t="s">
        <v>74</v>
      </c>
      <c r="P89" s="527"/>
      <c r="Q89" s="528" t="e">
        <f>IF(BJ34="",NA(),BJ34)</f>
        <v>#N/A</v>
      </c>
      <c r="R89" s="529"/>
      <c r="S89" s="528" t="e">
        <f>IF(BJ35="",NA(),BJ35)</f>
        <v>#N/A</v>
      </c>
      <c r="T89" s="529"/>
      <c r="U89" s="528" t="e">
        <f>IF(BJ36="",NA(),BJ36)</f>
        <v>#N/A</v>
      </c>
      <c r="V89" s="529"/>
      <c r="W89" s="528" t="e">
        <f>IF(BJ37="",NA(),BJ37)</f>
        <v>#N/A</v>
      </c>
    </row>
    <row r="90" spans="2:43" x14ac:dyDescent="0.35">
      <c r="O90" s="525" t="s">
        <v>75</v>
      </c>
      <c r="P90" s="530" t="e">
        <f>IF(BV34="",NA(),BV34)</f>
        <v>#N/A</v>
      </c>
      <c r="Q90" s="528" t="e">
        <f>IF(BK34="",NA(),BK34)</f>
        <v>#N/A</v>
      </c>
      <c r="R90" s="530" t="e">
        <f>IF(BV35="",NA(),BV35)</f>
        <v>#N/A</v>
      </c>
      <c r="S90" s="528" t="e">
        <f>IF(BK35="",NA(),BK35)</f>
        <v>#N/A</v>
      </c>
      <c r="T90" s="530" t="e">
        <f>IF(BV36="",NA(),BV36)</f>
        <v>#N/A</v>
      </c>
      <c r="U90" s="528" t="e">
        <f>IF(BK36="",NA(),BK36)</f>
        <v>#N/A</v>
      </c>
      <c r="V90" s="530" t="e">
        <f>IF(BV37="",NA(),BV37)</f>
        <v>#N/A</v>
      </c>
      <c r="W90" s="528" t="e">
        <f>IF(BK37="",NA(),BK37)</f>
        <v>#N/A</v>
      </c>
    </row>
    <row r="91" spans="2:43" x14ac:dyDescent="0.35">
      <c r="O91" s="525" t="s">
        <v>76</v>
      </c>
      <c r="P91" s="530" t="e">
        <f>IF(BW34="",NA(),BW34)</f>
        <v>#N/A</v>
      </c>
      <c r="Q91" s="528" t="e">
        <f>IF(BL34="",NA(),BL34)</f>
        <v>#N/A</v>
      </c>
      <c r="R91" s="530" t="e">
        <f>IF(BW35="",NA(),BW35)</f>
        <v>#N/A</v>
      </c>
      <c r="S91" s="528" t="e">
        <f>IF(BL35="",NA(),BL35)</f>
        <v>#N/A</v>
      </c>
      <c r="T91" s="530" t="e">
        <f>IF(BW36="",NA(),BW36)</f>
        <v>#N/A</v>
      </c>
      <c r="U91" s="528" t="e">
        <f>IF(BL36="",NA(),BL36)</f>
        <v>#N/A</v>
      </c>
      <c r="V91" s="530" t="e">
        <f>IF(BW37="",NA(),BW37)</f>
        <v>#N/A</v>
      </c>
      <c r="W91" s="528" t="e">
        <f>IF(BL37="",NA(),BL37)</f>
        <v>#N/A</v>
      </c>
    </row>
    <row r="92" spans="2:43" x14ac:dyDescent="0.35">
      <c r="O92" s="525" t="s">
        <v>77</v>
      </c>
      <c r="P92" s="530" t="e">
        <f>IF(BX34="",NA(),BX34)</f>
        <v>#N/A</v>
      </c>
      <c r="Q92" s="528" t="e">
        <f>IF(BM34="",NA(),BM34)</f>
        <v>#N/A</v>
      </c>
      <c r="R92" s="531" t="e">
        <f>IF(BX35="",NA(),BX35)</f>
        <v>#N/A</v>
      </c>
      <c r="S92" s="528" t="e">
        <f>IF(BM35="",NA(),BM35)</f>
        <v>#N/A</v>
      </c>
      <c r="T92" s="531" t="e">
        <f>IF(BX36="",NA(),BX36)</f>
        <v>#N/A</v>
      </c>
      <c r="U92" s="528" t="e">
        <f>IF(BM36="",NA(),BM36)</f>
        <v>#N/A</v>
      </c>
      <c r="V92" s="531" t="e">
        <f>IF(BX37="",NA(),BX37)</f>
        <v>#N/A</v>
      </c>
      <c r="W92" s="528" t="e">
        <f>IF(BM37="",NA(),BM37)</f>
        <v>#N/A</v>
      </c>
    </row>
    <row r="93" spans="2:43" x14ac:dyDescent="0.35">
      <c r="O93" s="525" t="s">
        <v>78</v>
      </c>
      <c r="P93" s="530" t="e">
        <f>IF(BY34="",NA(),BY34)</f>
        <v>#N/A</v>
      </c>
      <c r="Q93" s="528" t="e">
        <f>IF(BN34="",NA(),BN34)</f>
        <v>#N/A</v>
      </c>
      <c r="R93" s="531" t="e">
        <f>IF(BY35="",NA(),BY35)</f>
        <v>#N/A</v>
      </c>
      <c r="S93" s="528" t="e">
        <f>IF(BN35="",NA(),BN35)</f>
        <v>#N/A</v>
      </c>
      <c r="T93" s="531" t="e">
        <f>IF(BY36="",NA(),BY36)</f>
        <v>#N/A</v>
      </c>
      <c r="U93" s="528" t="e">
        <f>IF(BN36="",NA(),BN36)</f>
        <v>#N/A</v>
      </c>
      <c r="V93" s="531" t="e">
        <f>IF(BY37="",NA(),BY37)</f>
        <v>#N/A</v>
      </c>
      <c r="W93" s="528" t="e">
        <f>IF(BN37="",NA(),BN37)</f>
        <v>#N/A</v>
      </c>
    </row>
    <row r="94" spans="2:43" x14ac:dyDescent="0.35">
      <c r="O94" s="525" t="s">
        <v>79</v>
      </c>
      <c r="P94" s="530" t="e">
        <f>IF(BZ34="",NA(),BZ34)</f>
        <v>#N/A</v>
      </c>
      <c r="Q94" s="528" t="e">
        <f>IF(BO34="",NA(),BO34)</f>
        <v>#N/A</v>
      </c>
      <c r="R94" s="531" t="e">
        <f>IF(BZ35="",NA(),BZ35)</f>
        <v>#N/A</v>
      </c>
      <c r="S94" s="528" t="e">
        <f>IF(BO35="",NA(),BO35)</f>
        <v>#N/A</v>
      </c>
      <c r="T94" s="531" t="e">
        <f>IF(BZ36="",NA(),BZ36)</f>
        <v>#N/A</v>
      </c>
      <c r="U94" s="528" t="e">
        <f>IF(BO36="",NA(),BO36)</f>
        <v>#N/A</v>
      </c>
      <c r="V94" s="531" t="e">
        <f>IF(BZ37="",NA(),BZ37)</f>
        <v>#N/A</v>
      </c>
      <c r="W94" s="528" t="e">
        <f>IF(BO37="",NA(),BO37)</f>
        <v>#N/A</v>
      </c>
    </row>
    <row r="95" spans="2:43" x14ac:dyDescent="0.35">
      <c r="O95" s="525" t="s">
        <v>80</v>
      </c>
      <c r="P95" s="530" t="e">
        <f>IF(CA34="",NA(),CA34)</f>
        <v>#N/A</v>
      </c>
      <c r="Q95" s="528" t="e">
        <f>IF(BP34="",NA(),BP34)</f>
        <v>#N/A</v>
      </c>
      <c r="R95" s="531" t="e">
        <f>IF(CA35="",NA(),CA35)</f>
        <v>#N/A</v>
      </c>
      <c r="S95" s="528" t="e">
        <f>IF(BP35="",NA(),BP35)</f>
        <v>#N/A</v>
      </c>
      <c r="T95" s="531" t="e">
        <f>IF(CA36="",NA(),CA36)</f>
        <v>#N/A</v>
      </c>
      <c r="U95" s="528" t="e">
        <f>IF(BP36="",NA(),BP36)</f>
        <v>#N/A</v>
      </c>
      <c r="V95" s="531" t="e">
        <f>IF(CA37="",NA(),CA37)</f>
        <v>#N/A</v>
      </c>
      <c r="W95" s="528" t="e">
        <f>IF(BP37="",NA(),BP37)</f>
        <v>#N/A</v>
      </c>
    </row>
    <row r="96" spans="2:43" x14ac:dyDescent="0.35">
      <c r="O96" s="525" t="s">
        <v>81</v>
      </c>
      <c r="P96" s="530" t="e">
        <f>IF(CB34="",NA(),CB34)</f>
        <v>#N/A</v>
      </c>
      <c r="Q96" s="528" t="e">
        <f>IF(BQ34="",NA(),BQ34)</f>
        <v>#N/A</v>
      </c>
      <c r="R96" s="531" t="e">
        <f>IF(CB35="",NA(),CB35)</f>
        <v>#N/A</v>
      </c>
      <c r="S96" s="528" t="e">
        <f>IF(BQ35="",NA(),BQ35)</f>
        <v>#N/A</v>
      </c>
      <c r="T96" s="531" t="e">
        <f>IF(CB36="",NA(),CB36)</f>
        <v>#N/A</v>
      </c>
      <c r="U96" s="528" t="e">
        <f>IF(BQ36="",NA(),BQ36)</f>
        <v>#N/A</v>
      </c>
      <c r="V96" s="531" t="e">
        <f>IF(CB37="",NA(),CB37)</f>
        <v>#N/A</v>
      </c>
      <c r="W96" s="528" t="e">
        <f>IF(BQ37="",NA(),BQ37)</f>
        <v>#N/A</v>
      </c>
    </row>
    <row r="97" spans="2:91" s="360" customFormat="1" x14ac:dyDescent="0.35">
      <c r="B97" s="359"/>
      <c r="C97" s="359"/>
      <c r="D97" s="359"/>
      <c r="E97" s="359"/>
      <c r="F97" s="359"/>
      <c r="G97" s="359"/>
      <c r="O97" s="525" t="s">
        <v>82</v>
      </c>
      <c r="P97" s="530" t="e">
        <f>IF(CC34="",NA(),CC34)</f>
        <v>#N/A</v>
      </c>
      <c r="Q97" s="528" t="e">
        <f>IF(BR34="",NA(),BR34)</f>
        <v>#N/A</v>
      </c>
      <c r="R97" s="531" t="e">
        <f>IF(CC35="",NA(),CC35)</f>
        <v>#N/A</v>
      </c>
      <c r="S97" s="528" t="e">
        <f>IF(BR35="",NA(),BR35)</f>
        <v>#N/A</v>
      </c>
      <c r="T97" s="531" t="e">
        <f>IF(CC36="",NA(),CC36)</f>
        <v>#N/A</v>
      </c>
      <c r="U97" s="528" t="e">
        <f>IF(BR36="",NA(),BR36)</f>
        <v>#N/A</v>
      </c>
      <c r="V97" s="531" t="e">
        <f>IF(CC37="",NA(),CC37)</f>
        <v>#N/A</v>
      </c>
      <c r="W97" s="528" t="e">
        <f>IF(BR37="",NA(),BR37)</f>
        <v>#N/A</v>
      </c>
      <c r="X97" s="359"/>
      <c r="Y97" s="359"/>
      <c r="Z97" s="359"/>
      <c r="AB97" s="359"/>
      <c r="AC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CG97" s="359"/>
      <c r="CI97" s="359"/>
      <c r="CK97" s="359"/>
      <c r="CM97" s="359"/>
    </row>
    <row r="98" spans="2:91" s="360" customFormat="1" x14ac:dyDescent="0.35">
      <c r="B98" s="359"/>
      <c r="C98" s="359"/>
      <c r="D98" s="359"/>
      <c r="E98" s="359"/>
      <c r="F98" s="359"/>
      <c r="G98" s="359"/>
      <c r="O98" s="525" t="s">
        <v>83</v>
      </c>
      <c r="P98" s="530" t="e">
        <f>IF(CD34="",NA(),CD34)</f>
        <v>#N/A</v>
      </c>
      <c r="Q98" s="528" t="e">
        <f>IF(BS34="",NA(),BS34)</f>
        <v>#N/A</v>
      </c>
      <c r="R98" s="531" t="e">
        <f>IF(CD35="",NA(),CD35)</f>
        <v>#N/A</v>
      </c>
      <c r="S98" s="528" t="e">
        <f>IF(BS35="",NA(),BS35)</f>
        <v>#N/A</v>
      </c>
      <c r="T98" s="531" t="e">
        <f>IF(CD36="",NA(),CD36)</f>
        <v>#N/A</v>
      </c>
      <c r="U98" s="528" t="e">
        <f>IF(BS36="",NA(),BS36)</f>
        <v>#N/A</v>
      </c>
      <c r="V98" s="531" t="e">
        <f>IF(CD37="",NA(),CD37)</f>
        <v>#N/A</v>
      </c>
      <c r="W98" s="528" t="e">
        <f>IF(BS37="",NA(),BS37)</f>
        <v>#N/A</v>
      </c>
      <c r="X98" s="359"/>
      <c r="Y98" s="359"/>
      <c r="Z98" s="359"/>
      <c r="AB98" s="359"/>
      <c r="AC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CG98" s="359"/>
      <c r="CI98" s="359"/>
      <c r="CK98" s="359"/>
      <c r="CM98" s="359"/>
    </row>
    <row r="99" spans="2:91" s="360" customFormat="1" x14ac:dyDescent="0.35">
      <c r="B99" s="359"/>
      <c r="C99" s="359"/>
      <c r="D99" s="359"/>
      <c r="E99" s="359"/>
      <c r="F99" s="359"/>
      <c r="G99" s="359"/>
      <c r="O99" s="525" t="s">
        <v>84</v>
      </c>
      <c r="P99" s="530" t="e">
        <f>IF(CE34="",NA(),BWK34)</f>
        <v>#N/A</v>
      </c>
      <c r="Q99" s="528" t="e">
        <f>IF(BT34="",NA(),BT34)</f>
        <v>#N/A</v>
      </c>
      <c r="R99" s="531" t="e">
        <f>IF(CE35="",NA(),CE35)</f>
        <v>#N/A</v>
      </c>
      <c r="S99" s="528" t="e">
        <f>IF(BT35="",NA(),BT35)</f>
        <v>#N/A</v>
      </c>
      <c r="T99" s="531" t="e">
        <f>IF(CE36="",NA(),CE36)</f>
        <v>#N/A</v>
      </c>
      <c r="U99" s="528" t="e">
        <f>IF(BT36="",NA(),BT36)</f>
        <v>#N/A</v>
      </c>
      <c r="V99" s="531" t="e">
        <f>IF(CE37="",NA(),CE37)</f>
        <v>#N/A</v>
      </c>
      <c r="W99" s="528" t="e">
        <f>IF(BT37="",NA(),BT37)</f>
        <v>#N/A</v>
      </c>
      <c r="X99" s="359"/>
      <c r="Y99" s="359"/>
      <c r="Z99" s="359"/>
      <c r="AB99" s="359"/>
      <c r="AC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CG99" s="359"/>
      <c r="CI99" s="359"/>
      <c r="CK99" s="359"/>
      <c r="CM99" s="359"/>
    </row>
    <row r="100" spans="2:91" ht="12.75" x14ac:dyDescent="0.25"/>
    <row r="101" spans="2:91" ht="12.75" x14ac:dyDescent="0.25"/>
    <row r="102" spans="2:91" s="360" customFormat="1" ht="15" customHeight="1" x14ac:dyDescent="0.35">
      <c r="B102" s="359"/>
      <c r="C102" s="359"/>
      <c r="D102" s="359"/>
      <c r="E102" s="359"/>
      <c r="F102" s="359"/>
      <c r="G102" s="359"/>
      <c r="Q102" s="359"/>
      <c r="R102" s="359"/>
      <c r="S102" s="359"/>
      <c r="T102" s="359"/>
      <c r="U102" s="359"/>
      <c r="V102" s="359"/>
      <c r="W102" s="359"/>
      <c r="X102" s="359"/>
      <c r="Y102" s="359"/>
      <c r="Z102" s="359"/>
      <c r="AB102" s="359"/>
      <c r="AC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CG102" s="359"/>
      <c r="CI102" s="359"/>
      <c r="CK102" s="359"/>
      <c r="CM102" s="359"/>
    </row>
    <row r="103" spans="2:91" s="360" customFormat="1" ht="15" customHeight="1" x14ac:dyDescent="0.35">
      <c r="B103" s="359"/>
      <c r="C103" s="359"/>
      <c r="D103" s="359"/>
      <c r="E103" s="359"/>
      <c r="F103" s="359"/>
      <c r="G103" s="359"/>
      <c r="Q103" s="359"/>
      <c r="R103" s="359"/>
      <c r="S103" s="359"/>
      <c r="T103" s="359"/>
      <c r="U103" s="359"/>
      <c r="V103" s="359"/>
      <c r="W103" s="359"/>
      <c r="X103" s="359"/>
      <c r="Y103" s="359"/>
      <c r="Z103" s="359"/>
      <c r="AB103" s="359"/>
      <c r="AC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CG103" s="359"/>
      <c r="CI103" s="359"/>
      <c r="CK103" s="359"/>
      <c r="CM103" s="359"/>
    </row>
    <row r="104" spans="2:91" s="360" customFormat="1" ht="15" customHeight="1" x14ac:dyDescent="0.35">
      <c r="B104" s="359"/>
      <c r="C104" s="359"/>
      <c r="D104" s="359"/>
      <c r="E104" s="359"/>
      <c r="F104" s="359"/>
      <c r="G104" s="359"/>
      <c r="Q104" s="359"/>
      <c r="R104" s="359"/>
      <c r="S104" s="359"/>
      <c r="T104" s="359"/>
      <c r="U104" s="359"/>
      <c r="V104" s="359"/>
      <c r="W104" s="359"/>
      <c r="X104" s="359"/>
      <c r="Y104" s="359"/>
      <c r="Z104" s="359"/>
      <c r="AB104" s="359"/>
      <c r="AC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CG104" s="359"/>
      <c r="CI104" s="359"/>
      <c r="CK104" s="359"/>
      <c r="CM104" s="359"/>
    </row>
    <row r="105" spans="2:91" s="360" customFormat="1" ht="15" customHeight="1" x14ac:dyDescent="0.35">
      <c r="B105" s="359"/>
      <c r="C105" s="359"/>
      <c r="D105" s="359"/>
      <c r="E105" s="359"/>
      <c r="F105" s="359"/>
      <c r="G105" s="359"/>
      <c r="Q105" s="359"/>
      <c r="R105" s="359"/>
      <c r="S105" s="359"/>
      <c r="T105" s="359"/>
      <c r="U105" s="359"/>
      <c r="V105" s="359"/>
      <c r="W105" s="359"/>
      <c r="X105" s="359"/>
      <c r="Y105" s="359"/>
      <c r="Z105" s="359"/>
      <c r="AB105" s="359"/>
      <c r="AC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CG105" s="359"/>
      <c r="CI105" s="359"/>
      <c r="CK105" s="359"/>
      <c r="CM105" s="359"/>
    </row>
    <row r="106" spans="2:91" s="360" customFormat="1" ht="15" customHeight="1" x14ac:dyDescent="0.35">
      <c r="B106" s="359"/>
      <c r="C106" s="359"/>
      <c r="D106" s="359"/>
      <c r="E106" s="359"/>
      <c r="F106" s="359"/>
      <c r="G106" s="359"/>
      <c r="Q106" s="359"/>
      <c r="R106" s="359"/>
      <c r="S106" s="359"/>
      <c r="T106" s="359"/>
      <c r="U106" s="359"/>
      <c r="V106" s="359"/>
      <c r="W106" s="359"/>
      <c r="X106" s="359"/>
      <c r="Y106" s="359"/>
      <c r="Z106" s="359"/>
      <c r="AB106" s="359"/>
      <c r="AC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CG106" s="359"/>
      <c r="CI106" s="359"/>
      <c r="CK106" s="359"/>
      <c r="CM106" s="359"/>
    </row>
    <row r="107" spans="2:91" s="360" customFormat="1" ht="15" customHeight="1" x14ac:dyDescent="0.35">
      <c r="B107" s="359"/>
      <c r="C107" s="359"/>
      <c r="D107" s="359"/>
      <c r="E107" s="359"/>
      <c r="F107" s="359"/>
      <c r="G107" s="359"/>
      <c r="Q107" s="359"/>
      <c r="R107" s="359"/>
      <c r="S107" s="359"/>
      <c r="T107" s="359"/>
      <c r="U107" s="359"/>
      <c r="V107" s="359"/>
      <c r="W107" s="359"/>
      <c r="X107" s="359"/>
      <c r="Y107" s="359"/>
      <c r="Z107" s="359"/>
      <c r="AB107" s="359"/>
      <c r="AC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CG107" s="359"/>
      <c r="CI107" s="359"/>
      <c r="CK107" s="359"/>
      <c r="CM107" s="359"/>
    </row>
    <row r="108" spans="2:91" s="360" customFormat="1" ht="15.65" customHeight="1" x14ac:dyDescent="0.35">
      <c r="B108" s="359"/>
      <c r="C108" s="359"/>
      <c r="D108" s="359"/>
      <c r="E108" s="359"/>
      <c r="F108" s="359"/>
      <c r="G108" s="359"/>
      <c r="Q108" s="359"/>
      <c r="R108" s="359"/>
      <c r="S108" s="359"/>
      <c r="T108" s="359"/>
      <c r="U108" s="359"/>
      <c r="V108" s="359"/>
      <c r="W108" s="359"/>
      <c r="X108" s="359"/>
      <c r="Y108" s="359"/>
      <c r="Z108" s="359"/>
      <c r="AB108" s="359"/>
      <c r="AC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CG108" s="359"/>
      <c r="CI108" s="359"/>
      <c r="CK108" s="359"/>
      <c r="CM108" s="359"/>
    </row>
    <row r="109" spans="2:91" s="360" customFormat="1" ht="15.65" customHeight="1" x14ac:dyDescent="0.35">
      <c r="B109" s="359"/>
      <c r="C109" s="359"/>
      <c r="D109" s="359"/>
      <c r="E109" s="359"/>
      <c r="F109" s="359"/>
      <c r="G109" s="359"/>
      <c r="Q109" s="359"/>
      <c r="R109" s="359"/>
      <c r="S109" s="359"/>
      <c r="T109" s="359"/>
      <c r="U109" s="359"/>
      <c r="V109" s="359"/>
      <c r="W109" s="359"/>
      <c r="X109" s="359"/>
      <c r="Y109" s="359"/>
      <c r="Z109" s="359"/>
      <c r="AB109" s="359"/>
      <c r="AC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CG109" s="359"/>
      <c r="CI109" s="359"/>
      <c r="CK109" s="359"/>
      <c r="CM109" s="359"/>
    </row>
    <row r="110" spans="2:91" ht="12.75" x14ac:dyDescent="0.25"/>
    <row r="111" spans="2:91" s="360" customFormat="1" x14ac:dyDescent="0.35">
      <c r="B111" s="359"/>
      <c r="C111" s="359"/>
      <c r="D111" s="359"/>
      <c r="E111" s="359"/>
      <c r="F111" s="359"/>
      <c r="G111" s="359"/>
      <c r="Q111" s="359"/>
      <c r="R111" s="359"/>
      <c r="S111" s="359"/>
      <c r="T111" s="359"/>
      <c r="U111" s="359"/>
      <c r="V111" s="359"/>
      <c r="W111" s="359"/>
      <c r="X111" s="359"/>
      <c r="Y111" s="359"/>
      <c r="Z111" s="359"/>
      <c r="AB111" s="359"/>
      <c r="AC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59"/>
      <c r="BX111" s="359"/>
      <c r="BY111" s="359"/>
      <c r="BZ111" s="359"/>
      <c r="CG111" s="359"/>
      <c r="CI111" s="359"/>
      <c r="CK111" s="359"/>
      <c r="CM111" s="359"/>
    </row>
    <row r="112" spans="2:91" s="360" customFormat="1" ht="19" thickBot="1" x14ac:dyDescent="0.5">
      <c r="B112" s="493" t="s">
        <v>212</v>
      </c>
      <c r="C112" s="493"/>
      <c r="D112" s="359"/>
      <c r="E112" s="359"/>
      <c r="Q112" s="359"/>
      <c r="R112" s="359"/>
      <c r="S112" s="359"/>
      <c r="T112" s="359"/>
      <c r="U112" s="359"/>
      <c r="V112" s="359"/>
      <c r="W112" s="359"/>
      <c r="X112" s="359"/>
      <c r="Y112" s="359"/>
      <c r="Z112" s="359"/>
      <c r="AB112" s="359"/>
      <c r="AC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G112" s="359"/>
      <c r="CI112" s="359"/>
      <c r="CK112" s="359"/>
      <c r="CM112" s="359"/>
    </row>
    <row r="113" spans="2:91" s="360" customFormat="1" ht="62.65" customHeight="1" thickBot="1" x14ac:dyDescent="0.4">
      <c r="B113" s="532" t="s">
        <v>31</v>
      </c>
      <c r="C113" s="533" t="s">
        <v>32</v>
      </c>
      <c r="D113" s="534"/>
      <c r="E113" s="535" t="s">
        <v>33</v>
      </c>
      <c r="F113" s="536"/>
      <c r="G113" s="537"/>
      <c r="H113" s="532" t="s">
        <v>213</v>
      </c>
      <c r="I113" s="532" t="s">
        <v>214</v>
      </c>
      <c r="J113" s="532" t="s">
        <v>70</v>
      </c>
      <c r="K113" s="532" t="s">
        <v>215</v>
      </c>
      <c r="Q113" s="359"/>
      <c r="R113" s="359"/>
      <c r="S113" s="359"/>
      <c r="T113" s="359"/>
      <c r="U113" s="359"/>
      <c r="V113" s="359"/>
      <c r="W113" s="359"/>
      <c r="X113" s="359"/>
      <c r="Y113" s="359"/>
      <c r="Z113" s="359"/>
      <c r="AB113" s="359"/>
      <c r="AC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c r="BV113" s="359"/>
      <c r="BW113" s="359"/>
      <c r="BX113" s="359"/>
      <c r="BY113" s="359"/>
      <c r="BZ113" s="359"/>
      <c r="CG113" s="359"/>
      <c r="CI113" s="359"/>
      <c r="CK113" s="359"/>
      <c r="CM113" s="359"/>
    </row>
    <row r="114" spans="2:91" s="360" customFormat="1" ht="16.5" thickBot="1" x14ac:dyDescent="0.4">
      <c r="B114" s="538">
        <v>1</v>
      </c>
      <c r="C114" s="539" t="s">
        <v>95</v>
      </c>
      <c r="D114" s="540"/>
      <c r="E114" s="541" t="s">
        <v>96</v>
      </c>
      <c r="F114" s="542"/>
      <c r="G114" s="543"/>
      <c r="H114" s="544" t="str">
        <f>AZ3</f>
        <v>---</v>
      </c>
      <c r="I114" s="544" t="str">
        <f>AX3</f>
        <v>---</v>
      </c>
      <c r="J114" s="544" t="str">
        <f>BB3</f>
        <v>---</v>
      </c>
      <c r="K114" s="544" t="str">
        <f>RIGHT(BC3,6)</f>
        <v>---</v>
      </c>
      <c r="Q114" s="359"/>
      <c r="R114" s="359"/>
      <c r="S114" s="359"/>
      <c r="T114" s="359"/>
      <c r="U114" s="359"/>
      <c r="V114" s="359"/>
      <c r="W114" s="359"/>
      <c r="X114" s="359"/>
      <c r="Y114" s="359"/>
      <c r="Z114" s="359"/>
      <c r="AB114" s="359"/>
      <c r="AC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c r="BV114" s="359"/>
      <c r="BW114" s="359"/>
      <c r="BX114" s="359"/>
      <c r="BY114" s="359"/>
      <c r="BZ114" s="359"/>
      <c r="CG114" s="359"/>
      <c r="CI114" s="359"/>
      <c r="CK114" s="359"/>
      <c r="CM114" s="359"/>
    </row>
    <row r="115" spans="2:91" s="360" customFormat="1" ht="15.65" customHeight="1" thickBot="1" x14ac:dyDescent="0.4">
      <c r="B115" s="545"/>
      <c r="C115" s="546"/>
      <c r="D115" s="547"/>
      <c r="E115" s="541" t="s">
        <v>216</v>
      </c>
      <c r="F115" s="542"/>
      <c r="G115" s="548"/>
      <c r="H115" s="544" t="str">
        <f>AZ4</f>
        <v>---</v>
      </c>
      <c r="I115" s="544" t="str">
        <f>AX4</f>
        <v>---</v>
      </c>
      <c r="J115" s="544" t="str">
        <f>BB4</f>
        <v>---</v>
      </c>
      <c r="K115" s="544" t="str">
        <f>RIGHT(BC4,6)</f>
        <v>---</v>
      </c>
      <c r="Q115" s="359"/>
      <c r="R115" s="359"/>
      <c r="S115" s="359"/>
      <c r="T115" s="359"/>
      <c r="U115" s="359"/>
      <c r="V115" s="359"/>
      <c r="W115" s="359"/>
      <c r="X115" s="359"/>
      <c r="Y115" s="359"/>
      <c r="Z115" s="359"/>
      <c r="AB115" s="359"/>
      <c r="AC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G115" s="359"/>
      <c r="CI115" s="359"/>
      <c r="CK115" s="359"/>
      <c r="CM115" s="359"/>
    </row>
    <row r="116" spans="2:91" s="360" customFormat="1" ht="15.65" customHeight="1" thickBot="1" x14ac:dyDescent="0.4">
      <c r="B116" s="545"/>
      <c r="C116" s="539" t="s">
        <v>102</v>
      </c>
      <c r="D116" s="540"/>
      <c r="E116" s="541" t="s">
        <v>103</v>
      </c>
      <c r="F116" s="542"/>
      <c r="G116" s="548"/>
      <c r="H116" s="544" t="str">
        <f>AZ5</f>
        <v>---</v>
      </c>
      <c r="I116" s="544" t="str">
        <f>AX5</f>
        <v>---</v>
      </c>
      <c r="J116" s="544" t="str">
        <f>BB5</f>
        <v>---</v>
      </c>
      <c r="K116" s="544" t="str">
        <f>RIGHT(BC5,6)</f>
        <v>---</v>
      </c>
      <c r="Q116" s="359"/>
      <c r="R116" s="359"/>
      <c r="S116" s="359"/>
      <c r="T116" s="359"/>
      <c r="U116" s="359"/>
      <c r="V116" s="359"/>
      <c r="W116" s="359"/>
      <c r="X116" s="359"/>
      <c r="Y116" s="359"/>
      <c r="Z116" s="359"/>
      <c r="AB116" s="359"/>
      <c r="AC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G116" s="359"/>
      <c r="CI116" s="359"/>
      <c r="CK116" s="359"/>
      <c r="CM116" s="359"/>
    </row>
    <row r="117" spans="2:91" s="360" customFormat="1" ht="15.65" customHeight="1" thickBot="1" x14ac:dyDescent="0.4">
      <c r="B117" s="545"/>
      <c r="C117" s="549"/>
      <c r="D117" s="550"/>
      <c r="E117" s="541" t="s">
        <v>106</v>
      </c>
      <c r="F117" s="542"/>
      <c r="G117" s="548"/>
      <c r="H117" s="544" t="str">
        <f>AZ6</f>
        <v>---</v>
      </c>
      <c r="I117" s="544" t="str">
        <f>AX6</f>
        <v>---</v>
      </c>
      <c r="J117" s="544" t="str">
        <f>BB6</f>
        <v>---</v>
      </c>
      <c r="K117" s="544" t="str">
        <f>RIGHT(BC6,6)</f>
        <v>---</v>
      </c>
      <c r="Q117" s="359"/>
      <c r="R117" s="359"/>
      <c r="S117" s="359"/>
      <c r="T117" s="359"/>
      <c r="U117" s="359"/>
      <c r="V117" s="359"/>
      <c r="W117" s="359"/>
      <c r="X117" s="359"/>
      <c r="Y117" s="359"/>
      <c r="Z117" s="359"/>
      <c r="AB117" s="359"/>
      <c r="AC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c r="BV117" s="359"/>
      <c r="BW117" s="359"/>
      <c r="BX117" s="359"/>
      <c r="BY117" s="359"/>
      <c r="BZ117" s="359"/>
      <c r="CG117" s="359"/>
      <c r="CI117" s="359"/>
      <c r="CK117" s="359"/>
      <c r="CM117" s="359"/>
    </row>
    <row r="118" spans="2:91" s="360" customFormat="1" ht="15.65" customHeight="1" thickBot="1" x14ac:dyDescent="0.4">
      <c r="B118" s="545"/>
      <c r="C118" s="549"/>
      <c r="D118" s="550"/>
      <c r="E118" s="541" t="s">
        <v>109</v>
      </c>
      <c r="F118" s="542"/>
      <c r="G118" s="548"/>
      <c r="H118" s="544" t="str">
        <f>AZ7</f>
        <v>---</v>
      </c>
      <c r="I118" s="544" t="str">
        <f>AX7</f>
        <v>---</v>
      </c>
      <c r="J118" s="544" t="str">
        <f>BB7</f>
        <v>---</v>
      </c>
      <c r="K118" s="544" t="str">
        <f>RIGHT(BC7,6)</f>
        <v>---</v>
      </c>
      <c r="Q118" s="359"/>
      <c r="R118" s="359"/>
      <c r="S118" s="359"/>
      <c r="T118" s="359"/>
      <c r="U118" s="359"/>
      <c r="V118" s="359"/>
      <c r="W118" s="359"/>
      <c r="X118" s="359"/>
      <c r="Y118" s="359"/>
      <c r="Z118" s="359"/>
      <c r="AB118" s="359"/>
      <c r="AC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c r="BV118" s="359"/>
      <c r="BW118" s="359"/>
      <c r="BX118" s="359"/>
      <c r="BY118" s="359"/>
      <c r="BZ118" s="359"/>
      <c r="CG118" s="359"/>
      <c r="CI118" s="359"/>
      <c r="CK118" s="359"/>
      <c r="CM118" s="359"/>
    </row>
    <row r="119" spans="2:91" s="360" customFormat="1" ht="15.65" customHeight="1" thickBot="1" x14ac:dyDescent="0.4">
      <c r="B119" s="551"/>
      <c r="C119" s="546"/>
      <c r="D119" s="547"/>
      <c r="E119" s="541" t="s">
        <v>111</v>
      </c>
      <c r="F119" s="542"/>
      <c r="G119" s="548"/>
      <c r="H119" s="544" t="str">
        <f>AZ8</f>
        <v>---</v>
      </c>
      <c r="I119" s="544" t="str">
        <f>AX8</f>
        <v>---</v>
      </c>
      <c r="J119" s="544" t="str">
        <f>BB8</f>
        <v>---</v>
      </c>
      <c r="K119" s="544" t="str">
        <f>RIGHT(BC8,6)</f>
        <v>---</v>
      </c>
      <c r="Q119" s="359"/>
      <c r="R119" s="359"/>
      <c r="S119" s="359"/>
      <c r="T119" s="359"/>
      <c r="U119" s="359"/>
      <c r="V119" s="359"/>
      <c r="W119" s="359"/>
      <c r="X119" s="359"/>
      <c r="Y119" s="359"/>
      <c r="Z119" s="359"/>
      <c r="AB119" s="359"/>
      <c r="AC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59"/>
      <c r="BV119" s="359"/>
      <c r="BW119" s="359"/>
      <c r="BX119" s="359"/>
      <c r="BY119" s="359"/>
      <c r="BZ119" s="359"/>
      <c r="CG119" s="359"/>
      <c r="CI119" s="359"/>
      <c r="CK119" s="359"/>
      <c r="CM119" s="359"/>
    </row>
    <row r="120" spans="2:91" s="360" customFormat="1" ht="15.65" customHeight="1" thickBot="1" x14ac:dyDescent="0.4">
      <c r="B120" s="538">
        <v>2</v>
      </c>
      <c r="C120" s="539" t="s">
        <v>113</v>
      </c>
      <c r="D120" s="540"/>
      <c r="E120" s="541" t="s">
        <v>114</v>
      </c>
      <c r="F120" s="542"/>
      <c r="G120" s="548"/>
      <c r="H120" s="544" t="str">
        <f>AZ9</f>
        <v>---</v>
      </c>
      <c r="I120" s="544" t="str">
        <f>AX9</f>
        <v>---</v>
      </c>
      <c r="J120" s="544" t="str">
        <f>BB9</f>
        <v>---</v>
      </c>
      <c r="K120" s="544" t="str">
        <f>RIGHT(BC9,6)</f>
        <v>---</v>
      </c>
      <c r="Q120" s="359"/>
      <c r="R120" s="359"/>
      <c r="S120" s="359"/>
      <c r="T120" s="359"/>
      <c r="U120" s="359"/>
      <c r="V120" s="359"/>
      <c r="W120" s="359"/>
      <c r="X120" s="359"/>
      <c r="Y120" s="359"/>
      <c r="Z120" s="359"/>
      <c r="AB120" s="359"/>
      <c r="AC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c r="BV120" s="359"/>
      <c r="BW120" s="359"/>
      <c r="BX120" s="359"/>
      <c r="BY120" s="359"/>
      <c r="BZ120" s="359"/>
      <c r="CG120" s="359"/>
      <c r="CI120" s="359"/>
      <c r="CK120" s="359"/>
      <c r="CM120" s="359"/>
    </row>
    <row r="121" spans="2:91" s="360" customFormat="1" ht="15.65" customHeight="1" thickBot="1" x14ac:dyDescent="0.4">
      <c r="B121" s="545"/>
      <c r="C121" s="549"/>
      <c r="D121" s="550"/>
      <c r="E121" s="541" t="s">
        <v>116</v>
      </c>
      <c r="F121" s="542"/>
      <c r="G121" s="548"/>
      <c r="H121" s="544" t="str">
        <f>AZ10</f>
        <v>---</v>
      </c>
      <c r="I121" s="544" t="str">
        <f>AX10</f>
        <v>---</v>
      </c>
      <c r="J121" s="544" t="str">
        <f>BB10</f>
        <v>---</v>
      </c>
      <c r="K121" s="544" t="str">
        <f>RIGHT(BC10,6)</f>
        <v>---</v>
      </c>
      <c r="Q121" s="359"/>
      <c r="R121" s="359"/>
      <c r="S121" s="359"/>
      <c r="T121" s="359"/>
      <c r="U121" s="359"/>
      <c r="V121" s="359"/>
      <c r="W121" s="359"/>
      <c r="X121" s="359"/>
      <c r="Y121" s="359"/>
      <c r="Z121" s="359"/>
      <c r="AB121" s="359"/>
      <c r="AC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c r="BR121" s="359"/>
      <c r="BS121" s="359"/>
      <c r="BT121" s="359"/>
      <c r="BU121" s="359"/>
      <c r="BV121" s="359"/>
      <c r="BW121" s="359"/>
      <c r="BX121" s="359"/>
      <c r="BY121" s="359"/>
      <c r="BZ121" s="359"/>
      <c r="CG121" s="359"/>
      <c r="CI121" s="359"/>
      <c r="CK121" s="359"/>
      <c r="CM121" s="359"/>
    </row>
    <row r="122" spans="2:91" s="360" customFormat="1" ht="15.65" customHeight="1" thickBot="1" x14ac:dyDescent="0.4">
      <c r="B122" s="545"/>
      <c r="C122" s="546"/>
      <c r="D122" s="547"/>
      <c r="E122" s="541" t="s">
        <v>118</v>
      </c>
      <c r="F122" s="542"/>
      <c r="G122" s="548"/>
      <c r="H122" s="544" t="str">
        <f>AZ11</f>
        <v>---</v>
      </c>
      <c r="I122" s="544" t="str">
        <f>AX11</f>
        <v>---</v>
      </c>
      <c r="J122" s="544" t="str">
        <f>BB11</f>
        <v>---</v>
      </c>
      <c r="K122" s="544" t="str">
        <f>RIGHT(BC11,6)</f>
        <v>---</v>
      </c>
      <c r="Q122" s="359"/>
      <c r="R122" s="359"/>
      <c r="S122" s="359"/>
      <c r="T122" s="359"/>
      <c r="U122" s="359"/>
      <c r="V122" s="359"/>
      <c r="W122" s="359"/>
      <c r="X122" s="359"/>
      <c r="Y122" s="359"/>
      <c r="Z122" s="359"/>
      <c r="AB122" s="359"/>
      <c r="AC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c r="BT122" s="359"/>
      <c r="BU122" s="359"/>
      <c r="BV122" s="359"/>
      <c r="BW122" s="359"/>
      <c r="BX122" s="359"/>
      <c r="BY122" s="359"/>
      <c r="BZ122" s="359"/>
      <c r="CG122" s="359"/>
      <c r="CI122" s="359"/>
      <c r="CK122" s="359"/>
      <c r="CM122" s="359"/>
    </row>
    <row r="123" spans="2:91" s="360" customFormat="1" ht="15.65" customHeight="1" thickBot="1" x14ac:dyDescent="0.4">
      <c r="B123" s="545"/>
      <c r="C123" s="539" t="s">
        <v>120</v>
      </c>
      <c r="D123" s="540"/>
      <c r="E123" s="541" t="s">
        <v>121</v>
      </c>
      <c r="F123" s="542"/>
      <c r="G123" s="548"/>
      <c r="H123" s="544" t="str">
        <f>AZ12</f>
        <v>---</v>
      </c>
      <c r="I123" s="544" t="str">
        <f>AX12</f>
        <v>---</v>
      </c>
      <c r="J123" s="544" t="str">
        <f>BB12</f>
        <v>---</v>
      </c>
      <c r="K123" s="544" t="str">
        <f>RIGHT(BC12,6)</f>
        <v>---</v>
      </c>
      <c r="Q123" s="359"/>
      <c r="R123" s="359"/>
      <c r="S123" s="359"/>
      <c r="T123" s="359"/>
      <c r="U123" s="359"/>
      <c r="V123" s="359"/>
      <c r="W123" s="359"/>
      <c r="X123" s="359"/>
      <c r="Y123" s="359"/>
      <c r="Z123" s="359"/>
      <c r="AB123" s="359"/>
      <c r="AC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c r="BR123" s="359"/>
      <c r="BS123" s="359"/>
      <c r="BT123" s="359"/>
      <c r="BU123" s="359"/>
      <c r="BV123" s="359"/>
      <c r="BW123" s="359"/>
      <c r="BX123" s="359"/>
      <c r="BY123" s="359"/>
      <c r="BZ123" s="359"/>
      <c r="CG123" s="359"/>
      <c r="CI123" s="359"/>
      <c r="CK123" s="359"/>
      <c r="CM123" s="359"/>
    </row>
    <row r="124" spans="2:91" s="360" customFormat="1" ht="15.65" customHeight="1" thickBot="1" x14ac:dyDescent="0.4">
      <c r="B124" s="545"/>
      <c r="C124" s="549"/>
      <c r="D124" s="550"/>
      <c r="E124" s="541" t="s">
        <v>123</v>
      </c>
      <c r="F124" s="542"/>
      <c r="G124" s="548"/>
      <c r="H124" s="544" t="str">
        <f>AZ13</f>
        <v>---</v>
      </c>
      <c r="I124" s="544" t="str">
        <f>AX13</f>
        <v>---</v>
      </c>
      <c r="J124" s="544" t="str">
        <f>BB13</f>
        <v>---</v>
      </c>
      <c r="K124" s="544" t="str">
        <f>RIGHT(BC13,6)</f>
        <v>---</v>
      </c>
      <c r="Q124" s="359"/>
      <c r="R124" s="359"/>
      <c r="S124" s="359"/>
      <c r="T124" s="359"/>
      <c r="U124" s="359"/>
      <c r="V124" s="359"/>
      <c r="W124" s="359"/>
      <c r="X124" s="359"/>
      <c r="Y124" s="359"/>
      <c r="Z124" s="359"/>
      <c r="AB124" s="359"/>
      <c r="AC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c r="BT124" s="359"/>
      <c r="BU124" s="359"/>
      <c r="BV124" s="359"/>
      <c r="BW124" s="359"/>
      <c r="BX124" s="359"/>
      <c r="BY124" s="359"/>
      <c r="BZ124" s="359"/>
      <c r="CG124" s="359"/>
      <c r="CI124" s="359"/>
      <c r="CK124" s="359"/>
      <c r="CM124" s="359"/>
    </row>
    <row r="125" spans="2:91" s="360" customFormat="1" ht="15.65" customHeight="1" thickBot="1" x14ac:dyDescent="0.4">
      <c r="B125" s="545"/>
      <c r="C125" s="546"/>
      <c r="D125" s="547"/>
      <c r="E125" s="541" t="s">
        <v>125</v>
      </c>
      <c r="F125" s="542"/>
      <c r="G125" s="548"/>
      <c r="H125" s="544" t="str">
        <f>AZ14</f>
        <v>---</v>
      </c>
      <c r="I125" s="544" t="str">
        <f>AX14</f>
        <v>---</v>
      </c>
      <c r="J125" s="544" t="str">
        <f>BB14</f>
        <v>---</v>
      </c>
      <c r="K125" s="544" t="str">
        <f>RIGHT(BC14,6)</f>
        <v>---</v>
      </c>
      <c r="Q125" s="359"/>
      <c r="R125" s="359"/>
      <c r="S125" s="359"/>
      <c r="T125" s="359"/>
      <c r="U125" s="359"/>
      <c r="V125" s="359"/>
      <c r="W125" s="359"/>
      <c r="X125" s="359"/>
      <c r="Y125" s="359"/>
      <c r="Z125" s="359"/>
      <c r="AB125" s="359"/>
      <c r="AC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c r="BR125" s="359"/>
      <c r="BS125" s="359"/>
      <c r="BT125" s="359"/>
      <c r="BU125" s="359"/>
      <c r="BV125" s="359"/>
      <c r="BW125" s="359"/>
      <c r="BX125" s="359"/>
      <c r="BY125" s="359"/>
      <c r="BZ125" s="359"/>
      <c r="CG125" s="359"/>
      <c r="CI125" s="359"/>
      <c r="CK125" s="359"/>
      <c r="CM125" s="359"/>
    </row>
    <row r="126" spans="2:91" s="360" customFormat="1" ht="15.65" customHeight="1" thickBot="1" x14ac:dyDescent="0.4">
      <c r="B126" s="545"/>
      <c r="C126" s="539" t="s">
        <v>127</v>
      </c>
      <c r="D126" s="540"/>
      <c r="E126" s="541" t="s">
        <v>128</v>
      </c>
      <c r="F126" s="542"/>
      <c r="G126" s="548"/>
      <c r="H126" s="544" t="str">
        <f>AZ15</f>
        <v>---</v>
      </c>
      <c r="I126" s="544" t="str">
        <f>AX15</f>
        <v>---</v>
      </c>
      <c r="J126" s="544" t="str">
        <f>BB15</f>
        <v>---</v>
      </c>
      <c r="K126" s="544" t="str">
        <f>RIGHT(BC15,6)</f>
        <v>---</v>
      </c>
      <c r="Q126" s="359"/>
      <c r="R126" s="359"/>
      <c r="S126" s="359"/>
      <c r="T126" s="359"/>
      <c r="U126" s="359"/>
      <c r="V126" s="359"/>
      <c r="W126" s="359"/>
      <c r="X126" s="359"/>
      <c r="Y126" s="359"/>
      <c r="Z126" s="359"/>
      <c r="AB126" s="359"/>
      <c r="AC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c r="BR126" s="359"/>
      <c r="BS126" s="359"/>
      <c r="BT126" s="359"/>
      <c r="BU126" s="359"/>
      <c r="BV126" s="359"/>
      <c r="BW126" s="359"/>
      <c r="BX126" s="359"/>
      <c r="BY126" s="359"/>
      <c r="BZ126" s="359"/>
      <c r="CG126" s="359"/>
      <c r="CI126" s="359"/>
      <c r="CK126" s="359"/>
      <c r="CM126" s="359"/>
    </row>
    <row r="127" spans="2:91" s="360" customFormat="1" ht="16.5" thickBot="1" x14ac:dyDescent="0.4">
      <c r="B127" s="545"/>
      <c r="C127" s="549"/>
      <c r="D127" s="550"/>
      <c r="E127" s="541" t="s">
        <v>130</v>
      </c>
      <c r="F127" s="542"/>
      <c r="G127" s="548"/>
      <c r="H127" s="544" t="str">
        <f>AZ16</f>
        <v>---</v>
      </c>
      <c r="I127" s="544" t="str">
        <f>AX16</f>
        <v>---</v>
      </c>
      <c r="J127" s="544" t="str">
        <f>BB16</f>
        <v>---</v>
      </c>
      <c r="K127" s="544" t="str">
        <f>RIGHT(BC16,6)</f>
        <v>---</v>
      </c>
      <c r="Q127" s="359"/>
      <c r="R127" s="359"/>
      <c r="S127" s="359"/>
      <c r="T127" s="359"/>
      <c r="U127" s="359"/>
      <c r="V127" s="359"/>
      <c r="W127" s="359"/>
      <c r="X127" s="359"/>
      <c r="Y127" s="359"/>
      <c r="Z127" s="359"/>
      <c r="AB127" s="359"/>
      <c r="AC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c r="BR127" s="359"/>
      <c r="BS127" s="359"/>
      <c r="BT127" s="359"/>
      <c r="BU127" s="359"/>
      <c r="BV127" s="359"/>
      <c r="BW127" s="359"/>
      <c r="BX127" s="359"/>
      <c r="BY127" s="359"/>
      <c r="BZ127" s="359"/>
      <c r="CG127" s="359"/>
      <c r="CI127" s="359"/>
      <c r="CK127" s="359"/>
      <c r="CM127" s="359"/>
    </row>
    <row r="128" spans="2:91" s="360" customFormat="1" ht="15.65" customHeight="1" thickBot="1" x14ac:dyDescent="0.4">
      <c r="B128" s="545"/>
      <c r="C128" s="546"/>
      <c r="D128" s="547"/>
      <c r="E128" s="541" t="s">
        <v>132</v>
      </c>
      <c r="F128" s="542"/>
      <c r="G128" s="548"/>
      <c r="H128" s="544" t="str">
        <f>AZ17</f>
        <v>---</v>
      </c>
      <c r="I128" s="544" t="str">
        <f>AX17</f>
        <v>---</v>
      </c>
      <c r="J128" s="544" t="str">
        <f>BB17</f>
        <v>---</v>
      </c>
      <c r="K128" s="544" t="str">
        <f>RIGHT(BC17,6)</f>
        <v>---</v>
      </c>
      <c r="Q128" s="359"/>
      <c r="R128" s="359"/>
      <c r="S128" s="359"/>
      <c r="T128" s="359"/>
      <c r="U128" s="359"/>
      <c r="V128" s="359"/>
      <c r="W128" s="359"/>
      <c r="X128" s="359"/>
      <c r="Y128" s="359"/>
      <c r="Z128" s="359"/>
      <c r="AB128" s="359"/>
      <c r="AC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c r="BR128" s="359"/>
      <c r="BS128" s="359"/>
      <c r="BT128" s="359"/>
      <c r="BU128" s="359"/>
      <c r="BV128" s="359"/>
      <c r="BW128" s="359"/>
      <c r="BX128" s="359"/>
      <c r="BY128" s="359"/>
      <c r="BZ128" s="359"/>
      <c r="CG128" s="359"/>
      <c r="CI128" s="359"/>
      <c r="CK128" s="359"/>
      <c r="CM128" s="359"/>
    </row>
    <row r="129" spans="2:91" s="360" customFormat="1" ht="15.65" customHeight="1" thickBot="1" x14ac:dyDescent="0.4">
      <c r="B129" s="545"/>
      <c r="C129" s="539" t="s">
        <v>134</v>
      </c>
      <c r="D129" s="540"/>
      <c r="E129" s="541" t="s">
        <v>135</v>
      </c>
      <c r="F129" s="542"/>
      <c r="G129" s="548"/>
      <c r="H129" s="544" t="str">
        <f>AZ18</f>
        <v>---</v>
      </c>
      <c r="I129" s="544" t="str">
        <f>AX18</f>
        <v>---</v>
      </c>
      <c r="J129" s="544" t="str">
        <f>BB18</f>
        <v>---</v>
      </c>
      <c r="K129" s="544" t="str">
        <f>RIGHT(BC18,6)</f>
        <v>---</v>
      </c>
      <c r="Q129" s="359"/>
      <c r="R129" s="359"/>
      <c r="S129" s="359"/>
      <c r="T129" s="359"/>
      <c r="U129" s="359"/>
      <c r="V129" s="359"/>
      <c r="W129" s="359"/>
      <c r="X129" s="359"/>
      <c r="Y129" s="359"/>
      <c r="Z129" s="359"/>
      <c r="AB129" s="359"/>
      <c r="AC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c r="BR129" s="359"/>
      <c r="BS129" s="359"/>
      <c r="BT129" s="359"/>
      <c r="BU129" s="359"/>
      <c r="BV129" s="359"/>
      <c r="BW129" s="359"/>
      <c r="BX129" s="359"/>
      <c r="BY129" s="359"/>
      <c r="BZ129" s="359"/>
      <c r="CG129" s="359"/>
      <c r="CI129" s="359"/>
      <c r="CK129" s="359"/>
      <c r="CM129" s="359"/>
    </row>
    <row r="130" spans="2:91" s="360" customFormat="1" ht="15.65" customHeight="1" thickBot="1" x14ac:dyDescent="0.4">
      <c r="B130" s="545"/>
      <c r="C130" s="549"/>
      <c r="D130" s="550"/>
      <c r="E130" s="541" t="s">
        <v>137</v>
      </c>
      <c r="F130" s="542"/>
      <c r="G130" s="548"/>
      <c r="H130" s="544" t="str">
        <f>AZ19</f>
        <v>---</v>
      </c>
      <c r="I130" s="544" t="str">
        <f>AX19</f>
        <v>---</v>
      </c>
      <c r="J130" s="544" t="str">
        <f>BB19</f>
        <v>---</v>
      </c>
      <c r="K130" s="544" t="str">
        <f>RIGHT(BC19,6)</f>
        <v>---</v>
      </c>
      <c r="Q130" s="359"/>
      <c r="R130" s="359"/>
      <c r="S130" s="359"/>
      <c r="T130" s="359"/>
      <c r="U130" s="359"/>
      <c r="V130" s="359"/>
      <c r="W130" s="359"/>
      <c r="X130" s="359"/>
      <c r="Y130" s="359"/>
      <c r="Z130" s="359"/>
      <c r="AB130" s="359"/>
      <c r="AC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c r="BR130" s="359"/>
      <c r="BS130" s="359"/>
      <c r="BT130" s="359"/>
      <c r="BU130" s="359"/>
      <c r="BV130" s="359"/>
      <c r="BW130" s="359"/>
      <c r="BX130" s="359"/>
      <c r="BY130" s="359"/>
      <c r="BZ130" s="359"/>
      <c r="CG130" s="359"/>
      <c r="CI130" s="359"/>
      <c r="CK130" s="359"/>
      <c r="CM130" s="359"/>
    </row>
    <row r="131" spans="2:91" s="360" customFormat="1" ht="15.65" customHeight="1" thickBot="1" x14ac:dyDescent="0.4">
      <c r="B131" s="545"/>
      <c r="C131" s="546"/>
      <c r="D131" s="547"/>
      <c r="E131" s="541" t="s">
        <v>139</v>
      </c>
      <c r="F131" s="542"/>
      <c r="G131" s="548"/>
      <c r="H131" s="544" t="str">
        <f>AZ20</f>
        <v>---</v>
      </c>
      <c r="I131" s="544" t="str">
        <f>AX20</f>
        <v>---</v>
      </c>
      <c r="J131" s="544" t="str">
        <f>BB20</f>
        <v>---</v>
      </c>
      <c r="K131" s="544" t="str">
        <f>RIGHT(BC20,6)</f>
        <v>---</v>
      </c>
      <c r="Q131" s="359"/>
      <c r="R131" s="359"/>
      <c r="S131" s="359"/>
      <c r="T131" s="359"/>
      <c r="U131" s="359"/>
      <c r="V131" s="359"/>
      <c r="W131" s="359"/>
      <c r="X131" s="359"/>
      <c r="Y131" s="359"/>
      <c r="Z131" s="359"/>
      <c r="AB131" s="359"/>
      <c r="AC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c r="BR131" s="359"/>
      <c r="BS131" s="359"/>
      <c r="BT131" s="359"/>
      <c r="BU131" s="359"/>
      <c r="BV131" s="359"/>
      <c r="BW131" s="359"/>
      <c r="BX131" s="359"/>
      <c r="BY131" s="359"/>
      <c r="BZ131" s="359"/>
      <c r="CG131" s="359"/>
      <c r="CI131" s="359"/>
      <c r="CK131" s="359"/>
      <c r="CM131" s="359"/>
    </row>
    <row r="132" spans="2:91" s="360" customFormat="1" ht="15.65" customHeight="1" thickBot="1" x14ac:dyDescent="0.4">
      <c r="B132" s="545"/>
      <c r="C132" s="539" t="s">
        <v>141</v>
      </c>
      <c r="D132" s="540"/>
      <c r="E132" s="541" t="s">
        <v>142</v>
      </c>
      <c r="F132" s="542"/>
      <c r="G132" s="548"/>
      <c r="H132" s="544" t="str">
        <f>AZ21</f>
        <v>---</v>
      </c>
      <c r="I132" s="544" t="str">
        <f>AX21</f>
        <v>---</v>
      </c>
      <c r="J132" s="544" t="str">
        <f>BB21</f>
        <v>---</v>
      </c>
      <c r="K132" s="544" t="str">
        <f>RIGHT(BC21,6)</f>
        <v>---</v>
      </c>
      <c r="Q132" s="359"/>
      <c r="R132" s="359"/>
      <c r="S132" s="359"/>
      <c r="T132" s="359"/>
      <c r="U132" s="359"/>
      <c r="V132" s="359"/>
      <c r="W132" s="359"/>
      <c r="X132" s="359"/>
      <c r="Y132" s="359"/>
      <c r="Z132" s="359"/>
      <c r="AB132" s="359"/>
      <c r="AC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c r="BR132" s="359"/>
      <c r="BS132" s="359"/>
      <c r="BT132" s="359"/>
      <c r="BU132" s="359"/>
      <c r="BV132" s="359"/>
      <c r="BW132" s="359"/>
      <c r="BX132" s="359"/>
      <c r="BY132" s="359"/>
      <c r="BZ132" s="359"/>
      <c r="CG132" s="359"/>
      <c r="CI132" s="359"/>
      <c r="CK132" s="359"/>
      <c r="CM132" s="359"/>
    </row>
    <row r="133" spans="2:91" s="360" customFormat="1" ht="15.65" customHeight="1" thickBot="1" x14ac:dyDescent="0.4">
      <c r="B133" s="545"/>
      <c r="C133" s="549"/>
      <c r="D133" s="550"/>
      <c r="E133" s="541" t="s">
        <v>144</v>
      </c>
      <c r="F133" s="542"/>
      <c r="G133" s="548"/>
      <c r="H133" s="544" t="str">
        <f>AZ22</f>
        <v>---</v>
      </c>
      <c r="I133" s="544" t="str">
        <f>AX22</f>
        <v>---</v>
      </c>
      <c r="J133" s="544" t="str">
        <f>BB22</f>
        <v>---</v>
      </c>
      <c r="K133" s="544" t="str">
        <f>RIGHT(BC22,6)</f>
        <v>---</v>
      </c>
      <c r="Q133" s="359"/>
      <c r="R133" s="359"/>
      <c r="S133" s="359"/>
      <c r="T133" s="359"/>
      <c r="U133" s="359"/>
      <c r="V133" s="359"/>
      <c r="W133" s="359"/>
      <c r="X133" s="359"/>
      <c r="Y133" s="359"/>
      <c r="Z133" s="359"/>
      <c r="AB133" s="359"/>
      <c r="AC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c r="BR133" s="359"/>
      <c r="BS133" s="359"/>
      <c r="BT133" s="359"/>
      <c r="BU133" s="359"/>
      <c r="BV133" s="359"/>
      <c r="BW133" s="359"/>
      <c r="BX133" s="359"/>
      <c r="BY133" s="359"/>
      <c r="BZ133" s="359"/>
      <c r="CG133" s="359"/>
      <c r="CI133" s="359"/>
      <c r="CK133" s="359"/>
      <c r="CM133" s="359"/>
    </row>
    <row r="134" spans="2:91" s="360" customFormat="1" ht="15.65" customHeight="1" thickBot="1" x14ac:dyDescent="0.4">
      <c r="B134" s="551"/>
      <c r="C134" s="546"/>
      <c r="D134" s="547"/>
      <c r="E134" s="541" t="s">
        <v>146</v>
      </c>
      <c r="F134" s="542"/>
      <c r="G134" s="548"/>
      <c r="H134" s="544" t="str">
        <f>AZ23</f>
        <v>---</v>
      </c>
      <c r="I134" s="544" t="str">
        <f>AX23</f>
        <v>---</v>
      </c>
      <c r="J134" s="544" t="str">
        <f>BB23</f>
        <v>---</v>
      </c>
      <c r="K134" s="544" t="str">
        <f>RIGHT(BC23,6)</f>
        <v>---</v>
      </c>
      <c r="Q134" s="359"/>
      <c r="R134" s="359"/>
      <c r="S134" s="359"/>
      <c r="T134" s="359"/>
      <c r="U134" s="359"/>
      <c r="V134" s="359"/>
      <c r="W134" s="359"/>
      <c r="X134" s="359"/>
      <c r="Y134" s="359"/>
      <c r="Z134" s="359"/>
      <c r="AB134" s="359"/>
      <c r="AC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c r="BV134" s="359"/>
      <c r="BW134" s="359"/>
      <c r="BX134" s="359"/>
      <c r="BY134" s="359"/>
      <c r="BZ134" s="359"/>
      <c r="CG134" s="359"/>
      <c r="CI134" s="359"/>
      <c r="CK134" s="359"/>
      <c r="CM134" s="359"/>
    </row>
    <row r="135" spans="2:91" s="360" customFormat="1" ht="15.65" customHeight="1" thickBot="1" x14ac:dyDescent="0.4">
      <c r="B135" s="538">
        <v>3</v>
      </c>
      <c r="C135" s="539" t="s">
        <v>148</v>
      </c>
      <c r="D135" s="540"/>
      <c r="E135" s="541" t="s">
        <v>149</v>
      </c>
      <c r="F135" s="542"/>
      <c r="G135" s="548"/>
      <c r="H135" s="544" t="str">
        <f>AZ24</f>
        <v>---</v>
      </c>
      <c r="I135" s="544" t="str">
        <f>AX24</f>
        <v>---</v>
      </c>
      <c r="J135" s="544" t="str">
        <f>BB24</f>
        <v>---</v>
      </c>
      <c r="K135" s="544" t="str">
        <f>RIGHT(BC24,6)</f>
        <v>---</v>
      </c>
      <c r="Q135" s="359"/>
      <c r="R135" s="359"/>
      <c r="S135" s="359"/>
      <c r="T135" s="359"/>
      <c r="U135" s="359"/>
      <c r="V135" s="359"/>
      <c r="W135" s="359"/>
      <c r="X135" s="359"/>
      <c r="Y135" s="359"/>
      <c r="Z135" s="359"/>
      <c r="AB135" s="359"/>
      <c r="AC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59"/>
      <c r="BT135" s="359"/>
      <c r="BU135" s="359"/>
      <c r="BV135" s="359"/>
      <c r="BW135" s="359"/>
      <c r="BX135" s="359"/>
      <c r="BY135" s="359"/>
      <c r="BZ135" s="359"/>
      <c r="CG135" s="359"/>
      <c r="CI135" s="359"/>
      <c r="CK135" s="359"/>
      <c r="CM135" s="359"/>
    </row>
    <row r="136" spans="2:91" s="360" customFormat="1" ht="15.65" customHeight="1" thickBot="1" x14ac:dyDescent="0.4">
      <c r="B136" s="545"/>
      <c r="C136" s="549"/>
      <c r="D136" s="550"/>
      <c r="E136" s="541" t="s">
        <v>151</v>
      </c>
      <c r="F136" s="542"/>
      <c r="G136" s="548"/>
      <c r="H136" s="544" t="str">
        <f>AZ25</f>
        <v>---</v>
      </c>
      <c r="I136" s="544" t="str">
        <f>AX25</f>
        <v>---</v>
      </c>
      <c r="J136" s="544" t="str">
        <f>BB25</f>
        <v>---</v>
      </c>
      <c r="K136" s="544" t="str">
        <f>RIGHT(BC25,6)</f>
        <v>---</v>
      </c>
      <c r="Q136" s="359"/>
      <c r="R136" s="359"/>
      <c r="S136" s="359"/>
      <c r="T136" s="359"/>
      <c r="U136" s="359"/>
      <c r="V136" s="359"/>
      <c r="W136" s="359"/>
      <c r="X136" s="359"/>
      <c r="Y136" s="359"/>
      <c r="Z136" s="359"/>
      <c r="AB136" s="359"/>
      <c r="AC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c r="BV136" s="359"/>
      <c r="BW136" s="359"/>
      <c r="BX136" s="359"/>
      <c r="BY136" s="359"/>
      <c r="BZ136" s="359"/>
      <c r="CG136" s="359"/>
      <c r="CI136" s="359"/>
      <c r="CK136" s="359"/>
      <c r="CM136" s="359"/>
    </row>
    <row r="137" spans="2:91" s="360" customFormat="1" ht="15.65" customHeight="1" thickBot="1" x14ac:dyDescent="0.4">
      <c r="B137" s="545"/>
      <c r="C137" s="546"/>
      <c r="D137" s="547"/>
      <c r="E137" s="541" t="s">
        <v>153</v>
      </c>
      <c r="F137" s="542"/>
      <c r="G137" s="548"/>
      <c r="H137" s="544" t="str">
        <f>AZ26</f>
        <v>---</v>
      </c>
      <c r="I137" s="544" t="str">
        <f>AX26</f>
        <v>---</v>
      </c>
      <c r="J137" s="544" t="str">
        <f>BB26</f>
        <v>---</v>
      </c>
      <c r="K137" s="544" t="str">
        <f>RIGHT(BC26,6)</f>
        <v>---</v>
      </c>
      <c r="Q137" s="359"/>
      <c r="R137" s="359"/>
      <c r="S137" s="359"/>
      <c r="T137" s="359"/>
      <c r="U137" s="359"/>
      <c r="V137" s="359"/>
      <c r="W137" s="359"/>
      <c r="X137" s="359"/>
      <c r="Y137" s="359"/>
      <c r="Z137" s="359"/>
      <c r="AB137" s="359"/>
      <c r="AC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c r="BV137" s="359"/>
      <c r="BW137" s="359"/>
      <c r="BX137" s="359"/>
      <c r="BY137" s="359"/>
      <c r="BZ137" s="359"/>
      <c r="CG137" s="359"/>
      <c r="CI137" s="359"/>
      <c r="CK137" s="359"/>
      <c r="CM137" s="359"/>
    </row>
    <row r="138" spans="2:91" s="360" customFormat="1" ht="15.65" customHeight="1" thickBot="1" x14ac:dyDescent="0.4">
      <c r="B138" s="545"/>
      <c r="C138" s="552" t="s">
        <v>155</v>
      </c>
      <c r="D138" s="553"/>
      <c r="E138" s="541" t="s">
        <v>156</v>
      </c>
      <c r="F138" s="542"/>
      <c r="G138" s="548"/>
      <c r="H138" s="544" t="str">
        <f>AZ27</f>
        <v>---</v>
      </c>
      <c r="I138" s="544" t="str">
        <f>AX27</f>
        <v>---</v>
      </c>
      <c r="J138" s="544" t="str">
        <f>BB27</f>
        <v>---</v>
      </c>
      <c r="K138" s="544" t="str">
        <f>RIGHT(BC27,6)</f>
        <v>---</v>
      </c>
      <c r="Q138" s="359"/>
      <c r="R138" s="359"/>
      <c r="S138" s="359"/>
      <c r="T138" s="359"/>
      <c r="U138" s="359"/>
      <c r="V138" s="359"/>
      <c r="W138" s="359"/>
      <c r="X138" s="359"/>
      <c r="Y138" s="359"/>
      <c r="Z138" s="359"/>
      <c r="AB138" s="359"/>
      <c r="AC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c r="BR138" s="359"/>
      <c r="BS138" s="359"/>
      <c r="BT138" s="359"/>
      <c r="BU138" s="359"/>
      <c r="BV138" s="359"/>
      <c r="BW138" s="359"/>
      <c r="BX138" s="359"/>
      <c r="BY138" s="359"/>
      <c r="BZ138" s="359"/>
      <c r="CG138" s="359"/>
      <c r="CI138" s="359"/>
      <c r="CK138" s="359"/>
      <c r="CM138" s="359"/>
    </row>
    <row r="139" spans="2:91" s="360" customFormat="1" ht="15.65" customHeight="1" thickBot="1" x14ac:dyDescent="0.4">
      <c r="B139" s="545"/>
      <c r="C139" s="554"/>
      <c r="D139" s="555"/>
      <c r="E139" s="541" t="s">
        <v>158</v>
      </c>
      <c r="F139" s="542"/>
      <c r="G139" s="548"/>
      <c r="H139" s="544" t="str">
        <f>AZ28</f>
        <v>---</v>
      </c>
      <c r="I139" s="544" t="str">
        <f>AX28</f>
        <v>---</v>
      </c>
      <c r="J139" s="544" t="str">
        <f>BB28</f>
        <v>---</v>
      </c>
      <c r="K139" s="544" t="str">
        <f>RIGHT(BC28,6)</f>
        <v>---</v>
      </c>
      <c r="Q139" s="359"/>
      <c r="R139" s="359"/>
      <c r="S139" s="359"/>
      <c r="T139" s="359"/>
      <c r="U139" s="359"/>
      <c r="V139" s="359"/>
      <c r="W139" s="359"/>
      <c r="X139" s="359"/>
      <c r="Y139" s="359"/>
      <c r="Z139" s="359"/>
      <c r="AB139" s="359"/>
      <c r="AC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c r="BR139" s="359"/>
      <c r="BS139" s="359"/>
      <c r="BT139" s="359"/>
      <c r="BU139" s="359"/>
      <c r="BV139" s="359"/>
      <c r="BW139" s="359"/>
      <c r="BX139" s="359"/>
      <c r="BY139" s="359"/>
      <c r="BZ139" s="359"/>
      <c r="CG139" s="359"/>
      <c r="CI139" s="359"/>
      <c r="CK139" s="359"/>
      <c r="CM139" s="359"/>
    </row>
    <row r="140" spans="2:91" s="360" customFormat="1" ht="15.65" customHeight="1" thickBot="1" x14ac:dyDescent="0.4">
      <c r="B140" s="545"/>
      <c r="C140" s="554"/>
      <c r="D140" s="555"/>
      <c r="E140" s="541" t="s">
        <v>160</v>
      </c>
      <c r="F140" s="542"/>
      <c r="G140" s="548"/>
      <c r="H140" s="544" t="str">
        <f>AZ29</f>
        <v>---</v>
      </c>
      <c r="I140" s="544" t="str">
        <f>AX29</f>
        <v>---</v>
      </c>
      <c r="J140" s="544" t="str">
        <f>BB29</f>
        <v>---</v>
      </c>
      <c r="K140" s="544" t="str">
        <f>RIGHT(BC29,6)</f>
        <v>---</v>
      </c>
      <c r="Q140" s="359"/>
      <c r="R140" s="359"/>
      <c r="S140" s="359"/>
      <c r="T140" s="359"/>
      <c r="U140" s="359"/>
      <c r="V140" s="359"/>
      <c r="W140" s="359"/>
      <c r="X140" s="359"/>
      <c r="Y140" s="359"/>
      <c r="Z140" s="359"/>
      <c r="AB140" s="359"/>
      <c r="AC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c r="BR140" s="359"/>
      <c r="BS140" s="359"/>
      <c r="BT140" s="359"/>
      <c r="BU140" s="359"/>
      <c r="BV140" s="359"/>
      <c r="BW140" s="359"/>
      <c r="BX140" s="359"/>
      <c r="BY140" s="359"/>
      <c r="BZ140" s="359"/>
      <c r="CG140" s="359"/>
      <c r="CI140" s="359"/>
      <c r="CK140" s="359"/>
      <c r="CM140" s="359"/>
    </row>
    <row r="141" spans="2:91" s="360" customFormat="1" ht="15.65" customHeight="1" thickBot="1" x14ac:dyDescent="0.4">
      <c r="B141" s="551"/>
      <c r="C141" s="556"/>
      <c r="D141" s="557"/>
      <c r="E141" s="541" t="s">
        <v>162</v>
      </c>
      <c r="F141" s="542"/>
      <c r="G141" s="558"/>
      <c r="H141" s="544" t="str">
        <f>AZ30</f>
        <v>---</v>
      </c>
      <c r="I141" s="544" t="str">
        <f>AX30</f>
        <v>---</v>
      </c>
      <c r="J141" s="544" t="str">
        <f>BB30</f>
        <v>---</v>
      </c>
      <c r="K141" s="544" t="str">
        <f>RIGHT(BC30,6)</f>
        <v>---</v>
      </c>
      <c r="Q141" s="359"/>
      <c r="R141" s="359"/>
      <c r="S141" s="359"/>
      <c r="T141" s="359"/>
      <c r="U141" s="359"/>
      <c r="V141" s="359"/>
      <c r="W141" s="359"/>
      <c r="X141" s="359"/>
      <c r="Y141" s="359"/>
      <c r="Z141" s="359"/>
      <c r="AB141" s="359"/>
      <c r="AC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c r="BU141" s="359"/>
      <c r="BV141" s="359"/>
      <c r="BW141" s="359"/>
      <c r="BX141" s="359"/>
      <c r="BY141" s="359"/>
      <c r="BZ141" s="359"/>
      <c r="CG141" s="359"/>
      <c r="CI141" s="359"/>
      <c r="CK141" s="359"/>
      <c r="CM141" s="359"/>
    </row>
    <row r="142" spans="2:91" s="360" customFormat="1" ht="16.5" thickBot="1" x14ac:dyDescent="0.4">
      <c r="B142" s="541" t="s">
        <v>164</v>
      </c>
      <c r="C142" s="559"/>
      <c r="D142" s="559"/>
      <c r="E142" s="559"/>
      <c r="F142" s="560"/>
      <c r="G142" s="548"/>
      <c r="H142" s="561">
        <f>AX45</f>
        <v>0</v>
      </c>
      <c r="I142" s="561">
        <f>AX39</f>
        <v>0</v>
      </c>
      <c r="Q142" s="359"/>
      <c r="R142" s="359"/>
      <c r="S142" s="359"/>
      <c r="T142" s="359"/>
      <c r="U142" s="359"/>
      <c r="V142" s="359"/>
      <c r="W142" s="359"/>
      <c r="X142" s="359"/>
      <c r="Y142" s="359"/>
      <c r="Z142" s="359"/>
      <c r="AB142" s="359"/>
      <c r="AC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c r="BR142" s="359"/>
      <c r="BS142" s="359"/>
      <c r="BT142" s="359"/>
      <c r="BU142" s="359"/>
      <c r="BV142" s="359"/>
      <c r="BW142" s="359"/>
      <c r="BX142" s="359"/>
      <c r="BY142" s="359"/>
      <c r="BZ142" s="359"/>
      <c r="CG142" s="359"/>
      <c r="CI142" s="359"/>
      <c r="CK142" s="359"/>
      <c r="CM142" s="359"/>
    </row>
    <row r="143" spans="2:91" s="360" customFormat="1" ht="16.5" thickBot="1" x14ac:dyDescent="0.4">
      <c r="B143" s="541" t="s">
        <v>166</v>
      </c>
      <c r="C143" s="559"/>
      <c r="D143" s="559"/>
      <c r="E143" s="559"/>
      <c r="F143" s="560"/>
      <c r="G143" s="548"/>
      <c r="H143" s="561">
        <f>AY45</f>
        <v>0</v>
      </c>
      <c r="I143" s="561">
        <f>AY39</f>
        <v>0</v>
      </c>
      <c r="Q143" s="359"/>
      <c r="R143" s="359"/>
      <c r="S143" s="359"/>
      <c r="T143" s="359"/>
      <c r="U143" s="359"/>
      <c r="V143" s="359"/>
      <c r="W143" s="359"/>
      <c r="X143" s="359"/>
      <c r="Y143" s="359"/>
      <c r="Z143" s="359"/>
      <c r="AB143" s="359"/>
      <c r="AC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c r="BT143" s="359"/>
      <c r="BU143" s="359"/>
      <c r="BV143" s="359"/>
      <c r="BW143" s="359"/>
      <c r="BX143" s="359"/>
      <c r="BY143" s="359"/>
      <c r="BZ143" s="359"/>
      <c r="CG143" s="359"/>
      <c r="CI143" s="359"/>
      <c r="CK143" s="359"/>
      <c r="CM143" s="359"/>
    </row>
    <row r="144" spans="2:91" s="360" customFormat="1" ht="16.5" thickBot="1" x14ac:dyDescent="0.4">
      <c r="B144" s="541" t="s">
        <v>168</v>
      </c>
      <c r="C144" s="559"/>
      <c r="D144" s="559"/>
      <c r="E144" s="559"/>
      <c r="F144" s="560"/>
      <c r="G144" s="548"/>
      <c r="H144" s="561">
        <f>AZ45</f>
        <v>0</v>
      </c>
      <c r="I144" s="561">
        <f>AZ39</f>
        <v>0</v>
      </c>
      <c r="Q144" s="359"/>
      <c r="R144" s="359"/>
      <c r="S144" s="359"/>
      <c r="T144" s="359"/>
      <c r="U144" s="359"/>
      <c r="V144" s="359"/>
      <c r="W144" s="359"/>
      <c r="X144" s="359"/>
      <c r="Y144" s="359"/>
      <c r="Z144" s="359"/>
      <c r="AB144" s="359"/>
      <c r="AC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c r="BR144" s="359"/>
      <c r="BS144" s="359"/>
      <c r="BT144" s="359"/>
      <c r="BU144" s="359"/>
      <c r="BV144" s="359"/>
      <c r="BW144" s="359"/>
      <c r="BX144" s="359"/>
      <c r="BY144" s="359"/>
      <c r="BZ144" s="359"/>
      <c r="CG144" s="359"/>
      <c r="CI144" s="359"/>
      <c r="CK144" s="359"/>
      <c r="CM144" s="359"/>
    </row>
    <row r="145" spans="2:91" s="360" customFormat="1" ht="16.5" thickBot="1" x14ac:dyDescent="0.45">
      <c r="B145" s="562"/>
      <c r="C145" s="563"/>
      <c r="D145" s="564" t="s">
        <v>170</v>
      </c>
      <c r="E145" s="565"/>
      <c r="F145" s="566"/>
      <c r="G145" s="567"/>
      <c r="H145" s="568" t="str">
        <f>BA46</f>
        <v/>
      </c>
      <c r="I145" s="568" t="str">
        <f>BA40</f>
        <v/>
      </c>
      <c r="Q145" s="359"/>
      <c r="R145" s="359"/>
      <c r="S145" s="359"/>
      <c r="T145" s="359"/>
      <c r="U145" s="359"/>
      <c r="V145" s="359"/>
      <c r="W145" s="359"/>
      <c r="X145" s="359"/>
      <c r="Y145" s="359"/>
      <c r="Z145" s="359"/>
      <c r="AB145" s="359"/>
      <c r="AC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c r="BT145" s="359"/>
      <c r="BU145" s="359"/>
      <c r="BV145" s="359"/>
      <c r="BW145" s="359"/>
      <c r="BX145" s="359"/>
      <c r="BY145" s="359"/>
      <c r="BZ145" s="359"/>
      <c r="CG145" s="359"/>
      <c r="CI145" s="359"/>
      <c r="CK145" s="359"/>
      <c r="CM145" s="359"/>
    </row>
    <row r="146" spans="2:91" s="360" customFormat="1" x14ac:dyDescent="0.35">
      <c r="B146" s="359"/>
      <c r="C146" s="359"/>
      <c r="D146" s="359"/>
      <c r="E146" s="359"/>
      <c r="F146" s="359"/>
      <c r="G146" s="359"/>
      <c r="Q146" s="359"/>
      <c r="R146" s="359"/>
      <c r="S146" s="359"/>
      <c r="T146" s="359"/>
      <c r="U146" s="359"/>
      <c r="V146" s="359"/>
      <c r="W146" s="359"/>
      <c r="X146" s="359"/>
      <c r="Y146" s="359"/>
      <c r="Z146" s="359"/>
      <c r="AB146" s="359"/>
      <c r="AC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c r="BR146" s="359"/>
      <c r="BS146" s="359"/>
      <c r="BT146" s="359"/>
      <c r="BU146" s="359"/>
      <c r="BV146" s="359"/>
      <c r="BW146" s="359"/>
      <c r="BX146" s="359"/>
      <c r="BY146" s="359"/>
      <c r="BZ146" s="359"/>
      <c r="CG146" s="359"/>
      <c r="CI146" s="359"/>
      <c r="CK146" s="359"/>
      <c r="CM146" s="359"/>
    </row>
    <row r="147" spans="2:91" s="360" customFormat="1" ht="13.15" customHeight="1" x14ac:dyDescent="0.35">
      <c r="B147" s="569" t="s">
        <v>217</v>
      </c>
      <c r="C147" s="570"/>
      <c r="D147" s="570"/>
      <c r="E147" s="570"/>
      <c r="F147" s="570"/>
      <c r="G147" s="570"/>
      <c r="H147" s="570"/>
      <c r="I147" s="570"/>
      <c r="J147" s="570"/>
      <c r="K147" s="571"/>
      <c r="Q147" s="359"/>
      <c r="R147" s="359"/>
      <c r="S147" s="359"/>
      <c r="T147" s="359"/>
      <c r="U147" s="359"/>
      <c r="V147" s="359"/>
      <c r="W147" s="359"/>
      <c r="X147" s="359"/>
      <c r="Y147" s="359"/>
      <c r="Z147" s="359"/>
      <c r="AB147" s="359"/>
      <c r="AC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59"/>
      <c r="BV147" s="359"/>
      <c r="BW147" s="359"/>
      <c r="BX147" s="359"/>
      <c r="BY147" s="359"/>
      <c r="BZ147" s="359"/>
      <c r="CG147" s="359"/>
      <c r="CI147" s="359"/>
      <c r="CK147" s="359"/>
      <c r="CM147" s="359"/>
    </row>
    <row r="148" spans="2:91" s="360" customFormat="1" x14ac:dyDescent="0.35">
      <c r="B148" s="572"/>
      <c r="C148" s="573"/>
      <c r="D148" s="573"/>
      <c r="E148" s="573"/>
      <c r="F148" s="573"/>
      <c r="G148" s="573"/>
      <c r="H148" s="573"/>
      <c r="I148" s="573"/>
      <c r="J148" s="573"/>
      <c r="K148" s="574"/>
      <c r="Q148" s="359"/>
      <c r="R148" s="359"/>
      <c r="S148" s="359"/>
      <c r="T148" s="359"/>
      <c r="U148" s="359"/>
      <c r="V148" s="359"/>
      <c r="W148" s="359"/>
      <c r="X148" s="359"/>
      <c r="Y148" s="359"/>
      <c r="Z148" s="359"/>
      <c r="AB148" s="359"/>
      <c r="AC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c r="BR148" s="359"/>
      <c r="BS148" s="359"/>
      <c r="BT148" s="359"/>
      <c r="BU148" s="359"/>
      <c r="BV148" s="359"/>
      <c r="BW148" s="359"/>
      <c r="BX148" s="359"/>
      <c r="BY148" s="359"/>
      <c r="BZ148" s="359"/>
      <c r="CG148" s="359"/>
      <c r="CI148" s="359"/>
      <c r="CK148" s="359"/>
      <c r="CM148" s="359"/>
    </row>
    <row r="149" spans="2:91" s="360" customFormat="1" x14ac:dyDescent="0.35">
      <c r="B149" s="572"/>
      <c r="C149" s="573"/>
      <c r="D149" s="573"/>
      <c r="E149" s="573"/>
      <c r="F149" s="573"/>
      <c r="G149" s="573"/>
      <c r="H149" s="573"/>
      <c r="I149" s="573"/>
      <c r="J149" s="573"/>
      <c r="K149" s="574"/>
      <c r="Q149" s="359"/>
      <c r="R149" s="359"/>
      <c r="S149" s="359"/>
      <c r="T149" s="359"/>
      <c r="U149" s="359"/>
      <c r="V149" s="359"/>
      <c r="W149" s="359"/>
      <c r="X149" s="359"/>
      <c r="Y149" s="359"/>
      <c r="Z149" s="359"/>
      <c r="AB149" s="359"/>
      <c r="AC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c r="BR149" s="359"/>
      <c r="BS149" s="359"/>
      <c r="BT149" s="359"/>
      <c r="BU149" s="359"/>
      <c r="BV149" s="359"/>
      <c r="BW149" s="359"/>
      <c r="BX149" s="359"/>
      <c r="BY149" s="359"/>
      <c r="BZ149" s="359"/>
      <c r="CG149" s="359"/>
      <c r="CI149" s="359"/>
      <c r="CK149" s="359"/>
      <c r="CM149" s="359"/>
    </row>
    <row r="150" spans="2:91" s="360" customFormat="1" x14ac:dyDescent="0.35">
      <c r="B150" s="572"/>
      <c r="C150" s="573"/>
      <c r="D150" s="573"/>
      <c r="E150" s="573"/>
      <c r="F150" s="573"/>
      <c r="G150" s="573"/>
      <c r="H150" s="573"/>
      <c r="I150" s="573"/>
      <c r="J150" s="573"/>
      <c r="K150" s="574"/>
      <c r="Q150" s="359"/>
      <c r="R150" s="359"/>
      <c r="S150" s="359"/>
      <c r="T150" s="359"/>
      <c r="U150" s="359"/>
      <c r="V150" s="359"/>
      <c r="W150" s="359"/>
      <c r="X150" s="359"/>
      <c r="Y150" s="359"/>
      <c r="Z150" s="359"/>
      <c r="AB150" s="359"/>
      <c r="AC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c r="BR150" s="359"/>
      <c r="BS150" s="359"/>
      <c r="BT150" s="359"/>
      <c r="BU150" s="359"/>
      <c r="BV150" s="359"/>
      <c r="BW150" s="359"/>
      <c r="BX150" s="359"/>
      <c r="BY150" s="359"/>
      <c r="BZ150" s="359"/>
      <c r="CG150" s="359"/>
      <c r="CI150" s="359"/>
      <c r="CK150" s="359"/>
      <c r="CM150" s="359"/>
    </row>
    <row r="151" spans="2:91" s="360" customFormat="1" x14ac:dyDescent="0.35">
      <c r="B151" s="572"/>
      <c r="C151" s="573"/>
      <c r="D151" s="573"/>
      <c r="E151" s="573"/>
      <c r="F151" s="573"/>
      <c r="G151" s="573"/>
      <c r="H151" s="573"/>
      <c r="I151" s="573"/>
      <c r="J151" s="573"/>
      <c r="K151" s="574"/>
      <c r="Q151" s="359"/>
      <c r="R151" s="359"/>
      <c r="S151" s="359"/>
      <c r="T151" s="359"/>
      <c r="U151" s="359"/>
      <c r="V151" s="359"/>
      <c r="W151" s="359"/>
      <c r="X151" s="359"/>
      <c r="Y151" s="359"/>
      <c r="Z151" s="359"/>
      <c r="AB151" s="359"/>
      <c r="AC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c r="BT151" s="359"/>
      <c r="BU151" s="359"/>
      <c r="BV151" s="359"/>
      <c r="BW151" s="359"/>
      <c r="BX151" s="359"/>
      <c r="BY151" s="359"/>
      <c r="BZ151" s="359"/>
      <c r="CG151" s="359"/>
      <c r="CI151" s="359"/>
      <c r="CK151" s="359"/>
      <c r="CM151" s="359"/>
    </row>
    <row r="152" spans="2:91" s="360" customFormat="1" x14ac:dyDescent="0.35">
      <c r="B152" s="572"/>
      <c r="C152" s="573"/>
      <c r="D152" s="573"/>
      <c r="E152" s="573"/>
      <c r="F152" s="573"/>
      <c r="G152" s="573"/>
      <c r="H152" s="573"/>
      <c r="I152" s="573"/>
      <c r="J152" s="573"/>
      <c r="K152" s="574"/>
      <c r="Q152" s="359"/>
      <c r="R152" s="359"/>
      <c r="S152" s="359"/>
      <c r="T152" s="359"/>
      <c r="U152" s="359"/>
      <c r="V152" s="359"/>
      <c r="W152" s="359"/>
      <c r="X152" s="359"/>
      <c r="Y152" s="359"/>
      <c r="Z152" s="359"/>
      <c r="AB152" s="359"/>
      <c r="AC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c r="BV152" s="359"/>
      <c r="BW152" s="359"/>
      <c r="BX152" s="359"/>
      <c r="BY152" s="359"/>
      <c r="BZ152" s="359"/>
      <c r="CG152" s="359"/>
      <c r="CI152" s="359"/>
      <c r="CK152" s="359"/>
      <c r="CM152" s="359"/>
    </row>
    <row r="153" spans="2:91" s="360" customFormat="1" x14ac:dyDescent="0.35">
      <c r="B153" s="572"/>
      <c r="C153" s="573"/>
      <c r="D153" s="573"/>
      <c r="E153" s="573"/>
      <c r="F153" s="573"/>
      <c r="G153" s="573"/>
      <c r="H153" s="573"/>
      <c r="I153" s="573"/>
      <c r="J153" s="573"/>
      <c r="K153" s="574"/>
      <c r="Q153" s="359"/>
      <c r="R153" s="359"/>
      <c r="S153" s="359"/>
      <c r="T153" s="359"/>
      <c r="U153" s="359"/>
      <c r="V153" s="359"/>
      <c r="W153" s="359"/>
      <c r="X153" s="359"/>
      <c r="Y153" s="359"/>
      <c r="Z153" s="359"/>
      <c r="AB153" s="359"/>
      <c r="AC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c r="BZ153" s="359"/>
      <c r="CG153" s="359"/>
      <c r="CI153" s="359"/>
      <c r="CK153" s="359"/>
      <c r="CM153" s="359"/>
    </row>
    <row r="154" spans="2:91" s="360" customFormat="1" x14ac:dyDescent="0.35">
      <c r="B154" s="572"/>
      <c r="C154" s="573"/>
      <c r="D154" s="573"/>
      <c r="E154" s="573"/>
      <c r="F154" s="573"/>
      <c r="G154" s="573"/>
      <c r="H154" s="573"/>
      <c r="I154" s="573"/>
      <c r="J154" s="573"/>
      <c r="K154" s="574"/>
      <c r="Q154" s="359"/>
      <c r="R154" s="359"/>
      <c r="S154" s="359"/>
      <c r="T154" s="359"/>
      <c r="U154" s="359"/>
      <c r="V154" s="359"/>
      <c r="W154" s="359"/>
      <c r="X154" s="359"/>
      <c r="Y154" s="359"/>
      <c r="Z154" s="359"/>
      <c r="AB154" s="359"/>
      <c r="AC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c r="BT154" s="359"/>
      <c r="BU154" s="359"/>
      <c r="BV154" s="359"/>
      <c r="BW154" s="359"/>
      <c r="BX154" s="359"/>
      <c r="BY154" s="359"/>
      <c r="BZ154" s="359"/>
      <c r="CG154" s="359"/>
      <c r="CI154" s="359"/>
      <c r="CK154" s="359"/>
      <c r="CM154" s="359"/>
    </row>
    <row r="155" spans="2:91" s="360" customFormat="1" x14ac:dyDescent="0.35">
      <c r="B155" s="572"/>
      <c r="C155" s="573"/>
      <c r="D155" s="573"/>
      <c r="E155" s="573"/>
      <c r="F155" s="573"/>
      <c r="G155" s="573"/>
      <c r="H155" s="573"/>
      <c r="I155" s="573"/>
      <c r="J155" s="573"/>
      <c r="K155" s="574"/>
      <c r="Q155" s="359"/>
      <c r="R155" s="359"/>
      <c r="S155" s="359"/>
      <c r="T155" s="359"/>
      <c r="U155" s="359"/>
      <c r="V155" s="359"/>
      <c r="W155" s="359"/>
      <c r="X155" s="359"/>
      <c r="Y155" s="359"/>
      <c r="Z155" s="359"/>
      <c r="AB155" s="359"/>
      <c r="AC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c r="BR155" s="359"/>
      <c r="BS155" s="359"/>
      <c r="BT155" s="359"/>
      <c r="BU155" s="359"/>
      <c r="BV155" s="359"/>
      <c r="BW155" s="359"/>
      <c r="BX155" s="359"/>
      <c r="BY155" s="359"/>
      <c r="BZ155" s="359"/>
      <c r="CG155" s="359"/>
      <c r="CI155" s="359"/>
      <c r="CK155" s="359"/>
      <c r="CM155" s="359"/>
    </row>
    <row r="156" spans="2:91" s="360" customFormat="1" x14ac:dyDescent="0.35">
      <c r="B156" s="572"/>
      <c r="C156" s="573"/>
      <c r="D156" s="573"/>
      <c r="E156" s="573"/>
      <c r="F156" s="573"/>
      <c r="G156" s="573"/>
      <c r="H156" s="573"/>
      <c r="I156" s="573"/>
      <c r="J156" s="573"/>
      <c r="K156" s="574"/>
      <c r="Q156" s="359"/>
      <c r="R156" s="359"/>
      <c r="S156" s="359"/>
      <c r="T156" s="359"/>
      <c r="U156" s="359"/>
      <c r="V156" s="359"/>
      <c r="W156" s="359"/>
      <c r="X156" s="359"/>
      <c r="Y156" s="359"/>
      <c r="Z156" s="359"/>
      <c r="AB156" s="359"/>
      <c r="AC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c r="BT156" s="359"/>
      <c r="BU156" s="359"/>
      <c r="BV156" s="359"/>
      <c r="BW156" s="359"/>
      <c r="BX156" s="359"/>
      <c r="BY156" s="359"/>
      <c r="BZ156" s="359"/>
      <c r="CG156" s="359"/>
      <c r="CI156" s="359"/>
      <c r="CK156" s="359"/>
      <c r="CM156" s="359"/>
    </row>
    <row r="157" spans="2:91" s="360" customFormat="1" x14ac:dyDescent="0.35">
      <c r="B157" s="572"/>
      <c r="C157" s="573"/>
      <c r="D157" s="573"/>
      <c r="E157" s="573"/>
      <c r="F157" s="573"/>
      <c r="G157" s="573"/>
      <c r="H157" s="573"/>
      <c r="I157" s="573"/>
      <c r="J157" s="573"/>
      <c r="K157" s="574"/>
      <c r="Q157" s="359"/>
      <c r="R157" s="359"/>
      <c r="S157" s="359"/>
      <c r="T157" s="359"/>
      <c r="U157" s="359"/>
      <c r="V157" s="359"/>
      <c r="W157" s="359"/>
      <c r="X157" s="359"/>
      <c r="Y157" s="359"/>
      <c r="Z157" s="359"/>
      <c r="AB157" s="359"/>
      <c r="AC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c r="BT157" s="359"/>
      <c r="BU157" s="359"/>
      <c r="BV157" s="359"/>
      <c r="BW157" s="359"/>
      <c r="BX157" s="359"/>
      <c r="BY157" s="359"/>
      <c r="BZ157" s="359"/>
      <c r="CG157" s="359"/>
      <c r="CI157" s="359"/>
      <c r="CK157" s="359"/>
      <c r="CM157" s="359"/>
    </row>
    <row r="158" spans="2:91" s="360" customFormat="1" x14ac:dyDescent="0.35">
      <c r="B158" s="572"/>
      <c r="C158" s="573"/>
      <c r="D158" s="573"/>
      <c r="E158" s="573"/>
      <c r="F158" s="573"/>
      <c r="G158" s="573"/>
      <c r="H158" s="573"/>
      <c r="I158" s="573"/>
      <c r="J158" s="573"/>
      <c r="K158" s="574"/>
      <c r="Q158" s="359"/>
      <c r="R158" s="359"/>
      <c r="S158" s="359"/>
      <c r="T158" s="359"/>
      <c r="U158" s="359"/>
      <c r="V158" s="359"/>
      <c r="W158" s="359"/>
      <c r="X158" s="359"/>
      <c r="Y158" s="359"/>
      <c r="Z158" s="359"/>
      <c r="AB158" s="359"/>
      <c r="AC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c r="BV158" s="359"/>
      <c r="BW158" s="359"/>
      <c r="BX158" s="359"/>
      <c r="BY158" s="359"/>
      <c r="BZ158" s="359"/>
      <c r="CG158" s="359"/>
      <c r="CI158" s="359"/>
      <c r="CK158" s="359"/>
      <c r="CM158" s="359"/>
    </row>
    <row r="159" spans="2:91" s="360" customFormat="1" x14ac:dyDescent="0.35">
      <c r="B159" s="572"/>
      <c r="C159" s="573"/>
      <c r="D159" s="573"/>
      <c r="E159" s="573"/>
      <c r="F159" s="573"/>
      <c r="G159" s="573"/>
      <c r="H159" s="573"/>
      <c r="I159" s="573"/>
      <c r="J159" s="573"/>
      <c r="K159" s="574"/>
      <c r="Q159" s="359"/>
      <c r="R159" s="359"/>
      <c r="S159" s="359"/>
      <c r="T159" s="359"/>
      <c r="U159" s="359"/>
      <c r="V159" s="359"/>
      <c r="W159" s="359"/>
      <c r="X159" s="359"/>
      <c r="Y159" s="359"/>
      <c r="Z159" s="359"/>
      <c r="AB159" s="359"/>
      <c r="AC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c r="BT159" s="359"/>
      <c r="BU159" s="359"/>
      <c r="BV159" s="359"/>
      <c r="BW159" s="359"/>
      <c r="BX159" s="359"/>
      <c r="BY159" s="359"/>
      <c r="BZ159" s="359"/>
      <c r="CG159" s="359"/>
      <c r="CI159" s="359"/>
      <c r="CK159" s="359"/>
      <c r="CM159" s="359"/>
    </row>
    <row r="160" spans="2:91" s="360" customFormat="1" x14ac:dyDescent="0.35">
      <c r="B160" s="572"/>
      <c r="C160" s="573"/>
      <c r="D160" s="573"/>
      <c r="E160" s="573"/>
      <c r="F160" s="573"/>
      <c r="G160" s="573"/>
      <c r="H160" s="573"/>
      <c r="I160" s="573"/>
      <c r="J160" s="573"/>
      <c r="K160" s="574"/>
      <c r="Q160" s="359"/>
      <c r="R160" s="359"/>
      <c r="S160" s="359"/>
      <c r="T160" s="359"/>
      <c r="U160" s="359"/>
      <c r="V160" s="359"/>
      <c r="W160" s="359"/>
      <c r="X160" s="359"/>
      <c r="Y160" s="359"/>
      <c r="Z160" s="359"/>
      <c r="AB160" s="359"/>
      <c r="AC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c r="BR160" s="359"/>
      <c r="BS160" s="359"/>
      <c r="BT160" s="359"/>
      <c r="BU160" s="359"/>
      <c r="BV160" s="359"/>
      <c r="BW160" s="359"/>
      <c r="BX160" s="359"/>
      <c r="BY160" s="359"/>
      <c r="BZ160" s="359"/>
      <c r="CG160" s="359"/>
      <c r="CI160" s="359"/>
      <c r="CK160" s="359"/>
      <c r="CM160" s="359"/>
    </row>
    <row r="161" spans="2:91" s="360" customFormat="1" x14ac:dyDescent="0.35">
      <c r="B161" s="575"/>
      <c r="C161" s="576"/>
      <c r="D161" s="576"/>
      <c r="E161" s="576"/>
      <c r="F161" s="576"/>
      <c r="G161" s="576"/>
      <c r="H161" s="576"/>
      <c r="I161" s="576"/>
      <c r="J161" s="576"/>
      <c r="K161" s="577"/>
      <c r="Q161" s="359"/>
      <c r="R161" s="359"/>
      <c r="S161" s="359"/>
      <c r="T161" s="359"/>
      <c r="U161" s="359"/>
      <c r="V161" s="359"/>
      <c r="W161" s="359"/>
      <c r="X161" s="359"/>
      <c r="Y161" s="359"/>
      <c r="Z161" s="359"/>
      <c r="AB161" s="359"/>
      <c r="AC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c r="BT161" s="359"/>
      <c r="BU161" s="359"/>
      <c r="BV161" s="359"/>
      <c r="BW161" s="359"/>
      <c r="BX161" s="359"/>
      <c r="BY161" s="359"/>
      <c r="BZ161" s="359"/>
      <c r="CG161" s="359"/>
      <c r="CI161" s="359"/>
      <c r="CK161" s="359"/>
      <c r="CM161" s="359"/>
    </row>
    <row r="162" spans="2:91" s="360" customFormat="1" x14ac:dyDescent="0.35">
      <c r="B162" s="359"/>
      <c r="C162" s="359"/>
      <c r="D162" s="359"/>
      <c r="E162" s="359"/>
      <c r="F162" s="359"/>
      <c r="G162" s="359"/>
      <c r="Q162" s="359"/>
      <c r="R162" s="359"/>
      <c r="S162" s="359"/>
      <c r="T162" s="359"/>
      <c r="U162" s="359"/>
      <c r="V162" s="359"/>
      <c r="W162" s="359"/>
      <c r="X162" s="359"/>
      <c r="Y162" s="359"/>
      <c r="Z162" s="359"/>
      <c r="AB162" s="359"/>
      <c r="AC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c r="BT162" s="359"/>
      <c r="BU162" s="359"/>
      <c r="BV162" s="359"/>
      <c r="BW162" s="359"/>
      <c r="BX162" s="359"/>
      <c r="BY162" s="359"/>
      <c r="BZ162" s="359"/>
      <c r="CG162" s="359"/>
      <c r="CI162" s="359"/>
      <c r="CK162" s="359"/>
      <c r="CM162" s="359"/>
    </row>
    <row r="163" spans="2:91" s="360" customFormat="1" x14ac:dyDescent="0.35">
      <c r="B163" s="359"/>
      <c r="C163" s="359"/>
      <c r="D163" s="359"/>
      <c r="E163" s="359"/>
      <c r="F163" s="359"/>
      <c r="G163" s="359"/>
      <c r="Q163" s="359"/>
      <c r="R163" s="359"/>
      <c r="S163" s="359"/>
      <c r="T163" s="359"/>
      <c r="U163" s="359"/>
      <c r="V163" s="359"/>
      <c r="W163" s="359"/>
      <c r="X163" s="359"/>
      <c r="Y163" s="359"/>
      <c r="Z163" s="359"/>
      <c r="AB163" s="359"/>
      <c r="AC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c r="BT163" s="359"/>
      <c r="BU163" s="359"/>
      <c r="BV163" s="359"/>
      <c r="BW163" s="359"/>
      <c r="BX163" s="359"/>
      <c r="BY163" s="359"/>
      <c r="BZ163" s="359"/>
      <c r="CG163" s="359"/>
      <c r="CI163" s="359"/>
      <c r="CK163" s="359"/>
      <c r="CM163" s="359"/>
    </row>
    <row r="164" spans="2:91" s="360" customFormat="1" x14ac:dyDescent="0.35">
      <c r="B164" s="359"/>
      <c r="C164" s="359"/>
      <c r="D164" s="359"/>
      <c r="E164" s="359"/>
      <c r="F164" s="359"/>
      <c r="G164" s="359"/>
      <c r="Q164" s="359"/>
      <c r="R164" s="359"/>
      <c r="S164" s="359"/>
      <c r="T164" s="359"/>
      <c r="U164" s="359"/>
      <c r="V164" s="359"/>
      <c r="W164" s="359"/>
      <c r="X164" s="359"/>
      <c r="Y164" s="359"/>
      <c r="Z164" s="359"/>
      <c r="AB164" s="359"/>
      <c r="AC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c r="BT164" s="359"/>
      <c r="BU164" s="359"/>
      <c r="BV164" s="359"/>
      <c r="BW164" s="359"/>
      <c r="BX164" s="359"/>
      <c r="BY164" s="359"/>
      <c r="BZ164" s="359"/>
      <c r="CG164" s="359"/>
      <c r="CI164" s="359"/>
      <c r="CK164" s="359"/>
      <c r="CM164" s="359"/>
    </row>
    <row r="165" spans="2:91" s="360" customFormat="1" x14ac:dyDescent="0.35">
      <c r="B165" s="359"/>
      <c r="C165" s="359"/>
      <c r="D165" s="359"/>
      <c r="E165" s="359"/>
      <c r="F165" s="359"/>
      <c r="G165" s="359"/>
      <c r="Q165" s="359"/>
      <c r="R165" s="359"/>
      <c r="S165" s="359"/>
      <c r="T165" s="359"/>
      <c r="U165" s="359"/>
      <c r="V165" s="359"/>
      <c r="W165" s="359"/>
      <c r="X165" s="359"/>
      <c r="Y165" s="359"/>
      <c r="Z165" s="359"/>
      <c r="AB165" s="359"/>
      <c r="AC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c r="BT165" s="359"/>
      <c r="BU165" s="359"/>
      <c r="BV165" s="359"/>
      <c r="BW165" s="359"/>
      <c r="BX165" s="359"/>
      <c r="BY165" s="359"/>
      <c r="BZ165" s="359"/>
      <c r="CG165" s="359"/>
      <c r="CI165" s="359"/>
      <c r="CK165" s="359"/>
      <c r="CM165" s="359"/>
    </row>
    <row r="166" spans="2:91" s="360" customFormat="1" x14ac:dyDescent="0.35">
      <c r="B166" s="359"/>
      <c r="C166" s="359"/>
      <c r="D166" s="359"/>
      <c r="E166" s="359"/>
      <c r="F166" s="359"/>
      <c r="G166" s="359"/>
      <c r="Q166" s="359"/>
      <c r="R166" s="359"/>
      <c r="S166" s="359"/>
      <c r="T166" s="359"/>
      <c r="U166" s="359"/>
      <c r="V166" s="359"/>
      <c r="W166" s="359"/>
      <c r="X166" s="359"/>
      <c r="Y166" s="359"/>
      <c r="Z166" s="359"/>
      <c r="AB166" s="359"/>
      <c r="AC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c r="BR166" s="359"/>
      <c r="BS166" s="359"/>
      <c r="BT166" s="359"/>
      <c r="BU166" s="359"/>
      <c r="BV166" s="359"/>
      <c r="BW166" s="359"/>
      <c r="BX166" s="359"/>
      <c r="BY166" s="359"/>
      <c r="BZ166" s="359"/>
      <c r="CG166" s="359"/>
      <c r="CI166" s="359"/>
      <c r="CK166" s="359"/>
      <c r="CM166" s="359"/>
    </row>
    <row r="167" spans="2:91" s="360" customFormat="1" x14ac:dyDescent="0.35">
      <c r="B167" s="359"/>
      <c r="C167" s="359"/>
      <c r="D167" s="359"/>
      <c r="E167" s="359"/>
      <c r="F167" s="359"/>
      <c r="G167" s="359"/>
      <c r="Q167" s="359"/>
      <c r="R167" s="359"/>
      <c r="S167" s="359"/>
      <c r="T167" s="359"/>
      <c r="U167" s="359"/>
      <c r="V167" s="359"/>
      <c r="W167" s="359"/>
      <c r="X167" s="359"/>
      <c r="Y167" s="359"/>
      <c r="Z167" s="359"/>
      <c r="AB167" s="359"/>
      <c r="AC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c r="BR167" s="359"/>
      <c r="BS167" s="359"/>
      <c r="BT167" s="359"/>
      <c r="BU167" s="359"/>
      <c r="BV167" s="359"/>
      <c r="BW167" s="359"/>
      <c r="BX167" s="359"/>
      <c r="BY167" s="359"/>
      <c r="BZ167" s="359"/>
      <c r="CG167" s="359"/>
      <c r="CI167" s="359"/>
      <c r="CK167" s="359"/>
      <c r="CM167" s="359"/>
    </row>
    <row r="168" spans="2:91" s="360" customFormat="1" x14ac:dyDescent="0.35">
      <c r="B168" s="359"/>
      <c r="C168" s="359"/>
      <c r="D168" s="359"/>
      <c r="E168" s="359"/>
      <c r="F168" s="359"/>
      <c r="G168" s="359"/>
      <c r="Q168" s="359"/>
      <c r="R168" s="359"/>
      <c r="S168" s="359"/>
      <c r="T168" s="359"/>
      <c r="U168" s="359"/>
      <c r="V168" s="359"/>
      <c r="W168" s="359"/>
      <c r="X168" s="359"/>
      <c r="Y168" s="359"/>
      <c r="Z168" s="359"/>
      <c r="AB168" s="359"/>
      <c r="AC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c r="BR168" s="359"/>
      <c r="BS168" s="359"/>
      <c r="BT168" s="359"/>
      <c r="BU168" s="359"/>
      <c r="BV168" s="359"/>
      <c r="BW168" s="359"/>
      <c r="BX168" s="359"/>
      <c r="BY168" s="359"/>
      <c r="BZ168" s="359"/>
      <c r="CG168" s="359"/>
      <c r="CI168" s="359"/>
      <c r="CK168" s="359"/>
      <c r="CM168" s="359"/>
    </row>
    <row r="169" spans="2:91" s="360" customFormat="1" x14ac:dyDescent="0.35">
      <c r="B169" s="359"/>
      <c r="C169" s="359"/>
      <c r="D169" s="359"/>
      <c r="E169" s="359"/>
      <c r="F169" s="359"/>
      <c r="G169" s="359"/>
      <c r="Q169" s="359"/>
      <c r="R169" s="359"/>
      <c r="S169" s="359"/>
      <c r="T169" s="359"/>
      <c r="U169" s="359"/>
      <c r="V169" s="359"/>
      <c r="W169" s="359"/>
      <c r="X169" s="359"/>
      <c r="Y169" s="359"/>
      <c r="Z169" s="359"/>
      <c r="AB169" s="359"/>
      <c r="AC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c r="BV169" s="359"/>
      <c r="BW169" s="359"/>
      <c r="BX169" s="359"/>
      <c r="BY169" s="359"/>
      <c r="BZ169" s="359"/>
      <c r="CG169" s="359"/>
      <c r="CI169" s="359"/>
      <c r="CK169" s="359"/>
      <c r="CM169" s="359"/>
    </row>
    <row r="170" spans="2:91" s="360" customFormat="1" x14ac:dyDescent="0.35">
      <c r="B170" s="359"/>
      <c r="C170" s="359"/>
      <c r="D170" s="359"/>
      <c r="E170" s="359"/>
      <c r="F170" s="359"/>
      <c r="G170" s="359"/>
      <c r="Q170" s="359"/>
      <c r="R170" s="359"/>
      <c r="S170" s="359"/>
      <c r="T170" s="359"/>
      <c r="U170" s="359"/>
      <c r="V170" s="359"/>
      <c r="W170" s="359"/>
      <c r="X170" s="359"/>
      <c r="Y170" s="359"/>
      <c r="Z170" s="359"/>
      <c r="AB170" s="359"/>
      <c r="AC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c r="BT170" s="359"/>
      <c r="BU170" s="359"/>
      <c r="BV170" s="359"/>
      <c r="BW170" s="359"/>
      <c r="BX170" s="359"/>
      <c r="BY170" s="359"/>
      <c r="BZ170" s="359"/>
      <c r="CG170" s="359"/>
      <c r="CI170" s="359"/>
      <c r="CK170" s="359"/>
      <c r="CM170" s="359"/>
    </row>
    <row r="171" spans="2:91" s="360" customFormat="1" x14ac:dyDescent="0.35">
      <c r="B171" s="359"/>
      <c r="C171" s="359"/>
      <c r="D171" s="359"/>
      <c r="E171" s="359"/>
      <c r="F171" s="359"/>
      <c r="G171" s="359"/>
      <c r="Q171" s="359"/>
      <c r="R171" s="359"/>
      <c r="S171" s="359"/>
      <c r="T171" s="359"/>
      <c r="U171" s="359"/>
      <c r="V171" s="359"/>
      <c r="W171" s="359"/>
      <c r="X171" s="359"/>
      <c r="Y171" s="359"/>
      <c r="Z171" s="359"/>
      <c r="AB171" s="359"/>
      <c r="AC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c r="BZ171" s="359"/>
      <c r="CG171" s="359"/>
      <c r="CI171" s="359"/>
      <c r="CK171" s="359"/>
      <c r="CM171" s="359"/>
    </row>
    <row r="172" spans="2:91" s="360" customFormat="1" x14ac:dyDescent="0.35">
      <c r="B172" s="359"/>
      <c r="C172" s="359"/>
      <c r="D172" s="359"/>
      <c r="E172" s="359"/>
      <c r="F172" s="359"/>
      <c r="G172" s="359"/>
      <c r="Q172" s="359"/>
      <c r="R172" s="359"/>
      <c r="S172" s="359"/>
      <c r="T172" s="359"/>
      <c r="U172" s="359"/>
      <c r="V172" s="359"/>
      <c r="W172" s="359"/>
      <c r="X172" s="359"/>
      <c r="Y172" s="359"/>
      <c r="Z172" s="359"/>
      <c r="AB172" s="359"/>
      <c r="AC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c r="BT172" s="359"/>
      <c r="BU172" s="359"/>
      <c r="BV172" s="359"/>
      <c r="BW172" s="359"/>
      <c r="BX172" s="359"/>
      <c r="BY172" s="359"/>
      <c r="BZ172" s="359"/>
      <c r="CG172" s="359"/>
      <c r="CI172" s="359"/>
      <c r="CK172" s="359"/>
      <c r="CM172" s="359"/>
    </row>
    <row r="173" spans="2:91" s="360" customFormat="1" x14ac:dyDescent="0.35">
      <c r="B173" s="359"/>
      <c r="C173" s="359"/>
      <c r="D173" s="359"/>
      <c r="E173" s="359"/>
      <c r="F173" s="359"/>
      <c r="G173" s="359"/>
      <c r="Q173" s="359"/>
      <c r="R173" s="359"/>
      <c r="S173" s="359"/>
      <c r="T173" s="359"/>
      <c r="U173" s="359"/>
      <c r="V173" s="359"/>
      <c r="W173" s="359"/>
      <c r="X173" s="359"/>
      <c r="Y173" s="359"/>
      <c r="Z173" s="359"/>
      <c r="AB173" s="359"/>
      <c r="AC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G173" s="359"/>
      <c r="CI173" s="359"/>
      <c r="CK173" s="359"/>
      <c r="CM173" s="359"/>
    </row>
    <row r="174" spans="2:91" s="360" customFormat="1" x14ac:dyDescent="0.35">
      <c r="B174" s="359"/>
      <c r="C174" s="359"/>
      <c r="D174" s="359"/>
      <c r="E174" s="359"/>
      <c r="F174" s="359"/>
      <c r="G174" s="359"/>
      <c r="Q174" s="359"/>
      <c r="R174" s="359"/>
      <c r="S174" s="359"/>
      <c r="T174" s="359"/>
      <c r="U174" s="359"/>
      <c r="V174" s="359"/>
      <c r="W174" s="359"/>
      <c r="X174" s="359"/>
      <c r="Y174" s="359"/>
      <c r="Z174" s="359"/>
      <c r="AB174" s="359"/>
      <c r="AC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c r="BR174" s="359"/>
      <c r="BS174" s="359"/>
      <c r="BT174" s="359"/>
      <c r="BU174" s="359"/>
      <c r="BV174" s="359"/>
      <c r="BW174" s="359"/>
      <c r="BX174" s="359"/>
      <c r="BY174" s="359"/>
      <c r="BZ174" s="359"/>
      <c r="CG174" s="359"/>
      <c r="CI174" s="359"/>
      <c r="CK174" s="359"/>
      <c r="CM174" s="359"/>
    </row>
    <row r="175" spans="2:91" s="360" customFormat="1" x14ac:dyDescent="0.35">
      <c r="B175" s="359"/>
      <c r="C175" s="359"/>
      <c r="D175" s="359"/>
      <c r="E175" s="359"/>
      <c r="F175" s="359"/>
      <c r="G175" s="359"/>
      <c r="Q175" s="359"/>
      <c r="R175" s="359"/>
      <c r="S175" s="359"/>
      <c r="T175" s="359"/>
      <c r="U175" s="359"/>
      <c r="V175" s="359"/>
      <c r="W175" s="359"/>
      <c r="X175" s="359"/>
      <c r="Y175" s="359"/>
      <c r="Z175" s="359"/>
      <c r="AB175" s="359"/>
      <c r="AC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c r="BT175" s="359"/>
      <c r="BU175" s="359"/>
      <c r="BV175" s="359"/>
      <c r="BW175" s="359"/>
      <c r="BX175" s="359"/>
      <c r="BY175" s="359"/>
      <c r="BZ175" s="359"/>
      <c r="CG175" s="359"/>
      <c r="CI175" s="359"/>
      <c r="CK175" s="359"/>
      <c r="CM175" s="359"/>
    </row>
    <row r="176" spans="2:91" s="360" customFormat="1" x14ac:dyDescent="0.35">
      <c r="B176" s="359"/>
      <c r="C176" s="359"/>
      <c r="D176" s="359"/>
      <c r="E176" s="359"/>
      <c r="F176" s="359"/>
      <c r="G176" s="359"/>
      <c r="Q176" s="359"/>
      <c r="R176" s="359"/>
      <c r="S176" s="359"/>
      <c r="T176" s="359"/>
      <c r="U176" s="359"/>
      <c r="V176" s="359"/>
      <c r="W176" s="359"/>
      <c r="X176" s="359"/>
      <c r="Y176" s="359"/>
      <c r="Z176" s="359"/>
      <c r="AB176" s="359"/>
      <c r="AC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c r="BR176" s="359"/>
      <c r="BS176" s="359"/>
      <c r="BT176" s="359"/>
      <c r="BU176" s="359"/>
      <c r="BV176" s="359"/>
      <c r="BW176" s="359"/>
      <c r="BX176" s="359"/>
      <c r="BY176" s="359"/>
      <c r="BZ176" s="359"/>
      <c r="CG176" s="359"/>
      <c r="CI176" s="359"/>
      <c r="CK176" s="359"/>
      <c r="CM176" s="359"/>
    </row>
    <row r="177" spans="17:91" s="360" customFormat="1" x14ac:dyDescent="0.35">
      <c r="Q177" s="359"/>
      <c r="R177" s="359"/>
      <c r="S177" s="359"/>
      <c r="T177" s="359"/>
      <c r="U177" s="359"/>
      <c r="V177" s="359"/>
      <c r="W177" s="359"/>
      <c r="X177" s="359"/>
      <c r="Y177" s="359"/>
      <c r="Z177" s="359"/>
      <c r="AB177" s="359"/>
      <c r="AC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c r="BR177" s="359"/>
      <c r="BS177" s="359"/>
      <c r="BT177" s="359"/>
      <c r="BU177" s="359"/>
      <c r="BV177" s="359"/>
      <c r="BW177" s="359"/>
      <c r="BX177" s="359"/>
      <c r="BY177" s="359"/>
      <c r="BZ177" s="359"/>
      <c r="CG177" s="359"/>
      <c r="CI177" s="359"/>
      <c r="CK177" s="359"/>
      <c r="CM177" s="359"/>
    </row>
    <row r="178" spans="17:91" s="360" customFormat="1" x14ac:dyDescent="0.35">
      <c r="Q178" s="359"/>
      <c r="R178" s="359"/>
      <c r="S178" s="359"/>
      <c r="T178" s="359"/>
      <c r="U178" s="359"/>
      <c r="V178" s="359"/>
      <c r="W178" s="359"/>
      <c r="X178" s="359"/>
      <c r="Y178" s="359"/>
      <c r="Z178" s="359"/>
      <c r="AB178" s="359"/>
      <c r="AC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c r="BR178" s="359"/>
      <c r="BS178" s="359"/>
      <c r="BT178" s="359"/>
      <c r="BU178" s="359"/>
      <c r="BV178" s="359"/>
      <c r="BW178" s="359"/>
      <c r="BX178" s="359"/>
      <c r="BY178" s="359"/>
      <c r="BZ178" s="359"/>
      <c r="CG178" s="359"/>
      <c r="CI178" s="359"/>
      <c r="CK178" s="359"/>
      <c r="CM178" s="359"/>
    </row>
    <row r="179" spans="17:91" s="360" customFormat="1" x14ac:dyDescent="0.35">
      <c r="Q179" s="359"/>
      <c r="R179" s="359"/>
      <c r="S179" s="359"/>
      <c r="T179" s="359"/>
      <c r="U179" s="359"/>
      <c r="V179" s="359"/>
      <c r="W179" s="359"/>
      <c r="X179" s="359"/>
      <c r="Y179" s="359"/>
      <c r="Z179" s="359"/>
      <c r="AB179" s="359"/>
      <c r="AC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c r="BR179" s="359"/>
      <c r="BS179" s="359"/>
      <c r="BT179" s="359"/>
      <c r="BU179" s="359"/>
      <c r="BV179" s="359"/>
      <c r="BW179" s="359"/>
      <c r="BX179" s="359"/>
      <c r="BY179" s="359"/>
      <c r="BZ179" s="359"/>
      <c r="CG179" s="359"/>
      <c r="CI179" s="359"/>
      <c r="CK179" s="359"/>
      <c r="CM179" s="359"/>
    </row>
  </sheetData>
  <mergeCells count="41">
    <mergeCell ref="B135:B141"/>
    <mergeCell ref="C135:D137"/>
    <mergeCell ref="C138:D141"/>
    <mergeCell ref="B147:K161"/>
    <mergeCell ref="B120:B134"/>
    <mergeCell ref="C120:D122"/>
    <mergeCell ref="C123:D125"/>
    <mergeCell ref="C126:D128"/>
    <mergeCell ref="C129:D131"/>
    <mergeCell ref="C132:D134"/>
    <mergeCell ref="B40:D40"/>
    <mergeCell ref="E40:H40"/>
    <mergeCell ref="I40:K40"/>
    <mergeCell ref="C113:D113"/>
    <mergeCell ref="E113:G113"/>
    <mergeCell ref="B114:B119"/>
    <mergeCell ref="C114:D115"/>
    <mergeCell ref="C116:D119"/>
    <mergeCell ref="B33:G33"/>
    <mergeCell ref="B34:F34"/>
    <mergeCell ref="B36:C37"/>
    <mergeCell ref="B38:K38"/>
    <mergeCell ref="B39:D39"/>
    <mergeCell ref="E39:H39"/>
    <mergeCell ref="I39:K39"/>
    <mergeCell ref="C21:D23"/>
    <mergeCell ref="B24:B30"/>
    <mergeCell ref="C24:D26"/>
    <mergeCell ref="C27:D30"/>
    <mergeCell ref="B31:G31"/>
    <mergeCell ref="B32:G32"/>
    <mergeCell ref="C2:D2"/>
    <mergeCell ref="E2:G2"/>
    <mergeCell ref="B3:B8"/>
    <mergeCell ref="C3:D4"/>
    <mergeCell ref="C5:D8"/>
    <mergeCell ref="B9:B23"/>
    <mergeCell ref="C9:D11"/>
    <mergeCell ref="C12:D14"/>
    <mergeCell ref="C15:D17"/>
    <mergeCell ref="C18:D20"/>
  </mergeCells>
  <conditionalFormatting sqref="BJ3:BT30 BV3:CE30 AK3:AT30 AV3:AV30 L4:L24 H25:L30 H3:K24">
    <cfRule type="containsText" dxfId="199" priority="33" operator="containsText" text="*80">
      <formula>NOT(ISERROR(SEARCH("*80",H3)))</formula>
    </cfRule>
    <cfRule type="containsText" dxfId="198" priority="34" operator="containsText" text="60-79">
      <formula>NOT(ISERROR(SEARCH("60-79",H3)))</formula>
    </cfRule>
    <cfRule type="containsText" dxfId="197" priority="35" operator="containsText" text="&lt;60">
      <formula>NOT(ISERROR(SEARCH("&lt;60",H3)))</formula>
    </cfRule>
  </conditionalFormatting>
  <conditionalFormatting sqref="M4:M30">
    <cfRule type="containsText" dxfId="196" priority="30" operator="containsText" text="*80">
      <formula>NOT(ISERROR(SEARCH("*80",M4)))</formula>
    </cfRule>
    <cfRule type="containsText" dxfId="195" priority="31" operator="containsText" text="60-79">
      <formula>NOT(ISERROR(SEARCH("60-79",M4)))</formula>
    </cfRule>
    <cfRule type="containsText" dxfId="194" priority="32" operator="containsText" text="&lt;60">
      <formula>NOT(ISERROR(SEARCH("&lt;60",M4)))</formula>
    </cfRule>
  </conditionalFormatting>
  <conditionalFormatting sqref="N4:N30">
    <cfRule type="containsText" dxfId="193" priority="27" operator="containsText" text="*80">
      <formula>NOT(ISERROR(SEARCH("*80",N4)))</formula>
    </cfRule>
    <cfRule type="containsText" dxfId="192" priority="28" operator="containsText" text="60-79">
      <formula>NOT(ISERROR(SEARCH("60-79",N4)))</formula>
    </cfRule>
    <cfRule type="containsText" dxfId="191" priority="29" operator="containsText" text="&lt;60">
      <formula>NOT(ISERROR(SEARCH("&lt;60",N4)))</formula>
    </cfRule>
  </conditionalFormatting>
  <conditionalFormatting sqref="O4:O30">
    <cfRule type="containsText" dxfId="190" priority="24" operator="containsText" text="*80">
      <formula>NOT(ISERROR(SEARCH("*80",O4)))</formula>
    </cfRule>
    <cfRule type="containsText" dxfId="189" priority="25" operator="containsText" text="60-79">
      <formula>NOT(ISERROR(SEARCH("60-79",O4)))</formula>
    </cfRule>
    <cfRule type="containsText" dxfId="188" priority="26" operator="containsText" text="&lt;60">
      <formula>NOT(ISERROR(SEARCH("&lt;60",O4)))</formula>
    </cfRule>
  </conditionalFormatting>
  <conditionalFormatting sqref="P4:P30">
    <cfRule type="containsText" dxfId="187" priority="21" operator="containsText" text="*80">
      <formula>NOT(ISERROR(SEARCH("*80",P4)))</formula>
    </cfRule>
    <cfRule type="containsText" dxfId="186" priority="22" operator="containsText" text="60-79">
      <formula>NOT(ISERROR(SEARCH("60-79",P4)))</formula>
    </cfRule>
    <cfRule type="containsText" dxfId="185" priority="23" operator="containsText" text="&lt;60">
      <formula>NOT(ISERROR(SEARCH("&lt;60",P4)))</formula>
    </cfRule>
  </conditionalFormatting>
  <conditionalFormatting sqref="Q4:Q30">
    <cfRule type="containsText" dxfId="184" priority="18" operator="containsText" text="*80">
      <formula>NOT(ISERROR(SEARCH("*80",Q4)))</formula>
    </cfRule>
    <cfRule type="containsText" dxfId="183" priority="19" operator="containsText" text="60-79">
      <formula>NOT(ISERROR(SEARCH("60-79",Q4)))</formula>
    </cfRule>
    <cfRule type="containsText" dxfId="182" priority="20" operator="containsText" text="&lt;60">
      <formula>NOT(ISERROR(SEARCH("&lt;60",Q4)))</formula>
    </cfRule>
  </conditionalFormatting>
  <conditionalFormatting sqref="L3:Q3 R3:R30">
    <cfRule type="containsText" dxfId="181" priority="15" operator="containsText" text="*80">
      <formula>NOT(ISERROR(SEARCH("*80",L3)))</formula>
    </cfRule>
    <cfRule type="containsText" dxfId="180" priority="16" operator="containsText" text="60-79">
      <formula>NOT(ISERROR(SEARCH("60-79",L3)))</formula>
    </cfRule>
    <cfRule type="containsText" dxfId="179" priority="17" operator="containsText" text="&lt;60">
      <formula>NOT(ISERROR(SEARCH("&lt;60",L3)))</formula>
    </cfRule>
  </conditionalFormatting>
  <conditionalFormatting sqref="AD3:AH30">
    <cfRule type="containsText" dxfId="178" priority="12" operator="containsText" text="*80">
      <formula>NOT(ISERROR(SEARCH("*80",AD3)))</formula>
    </cfRule>
    <cfRule type="containsText" dxfId="177" priority="13" operator="containsText" text="60-79">
      <formula>NOT(ISERROR(SEARCH("60-79",AD3)))</formula>
    </cfRule>
    <cfRule type="containsText" dxfId="176" priority="14" operator="containsText" text="&lt;60">
      <formula>NOT(ISERROR(SEARCH("&lt;60",AD3)))</formula>
    </cfRule>
  </conditionalFormatting>
  <conditionalFormatting sqref="H142:H145 I114:K141">
    <cfRule type="containsText" dxfId="175" priority="9" operator="containsText" text="80">
      <formula>NOT(ISERROR(SEARCH("80",H114)))</formula>
    </cfRule>
    <cfRule type="containsText" dxfId="174" priority="10" operator="containsText" text="60-79">
      <formula>NOT(ISERROR(SEARCH("60-79",H114)))</formula>
    </cfRule>
    <cfRule type="containsText" dxfId="173" priority="11" operator="containsText" text="&lt;60">
      <formula>NOT(ISERROR(SEARCH("&lt;60",H114)))</formula>
    </cfRule>
  </conditionalFormatting>
  <conditionalFormatting sqref="I114:I141">
    <cfRule type="containsText" dxfId="172" priority="8" operator="containsText" text="error">
      <formula>NOT(ISERROR(SEARCH("error",I114)))</formula>
    </cfRule>
  </conditionalFormatting>
  <conditionalFormatting sqref="H46:H48 J46:J48 D46:D48 F46:F48">
    <cfRule type="containsErrors" dxfId="171" priority="36">
      <formula>ISERROR(D46)</formula>
    </cfRule>
  </conditionalFormatting>
  <conditionalFormatting sqref="H114:H141">
    <cfRule type="containsText" dxfId="170" priority="5" operator="containsText" text="80">
      <formula>NOT(ISERROR(SEARCH("80",H114)))</formula>
    </cfRule>
    <cfRule type="containsText" dxfId="169" priority="6" operator="containsText" text="60-79">
      <formula>NOT(ISERROR(SEARCH("60-79",H114)))</formula>
    </cfRule>
    <cfRule type="containsText" dxfId="168" priority="7" operator="containsText" text="&lt;60">
      <formula>NOT(ISERROR(SEARCH("&lt;60",H114)))</formula>
    </cfRule>
  </conditionalFormatting>
  <conditionalFormatting sqref="H114:H141">
    <cfRule type="containsText" dxfId="167" priority="4" operator="containsText" text="error">
      <formula>NOT(ISERROR(SEARCH("error",H114)))</formula>
    </cfRule>
  </conditionalFormatting>
  <conditionalFormatting sqref="Y3:AC30">
    <cfRule type="containsText" dxfId="166" priority="1" operator="containsText" text="*80">
      <formula>NOT(ISERROR(SEARCH("*80",Y3)))</formula>
    </cfRule>
    <cfRule type="containsText" dxfId="165" priority="2" operator="containsText" text="60-79">
      <formula>NOT(ISERROR(SEARCH("60-79",Y3)))</formula>
    </cfRule>
    <cfRule type="containsText" dxfId="164" priority="3" operator="containsText" text="&lt;60">
      <formula>NOT(ISERROR(SEARCH("&lt;60",Y3)))</formula>
    </cfRule>
  </conditionalFormatting>
  <dataValidations count="2">
    <dataValidation type="list" allowBlank="1" showInputMessage="1" showErrorMessage="1" errorTitle="Error in entry" error="Please use list items only." sqref="Y3:AH30 H3:R30" xr:uid="{22636EE9-1C2F-4965-891A-79D511E598AE}">
      <formula1>ValidDepts</formula1>
    </dataValidation>
    <dataValidation allowBlank="1" showInputMessage="1" showErrorMessage="1" errorTitle="Error in entry" error="Please use list items only." sqref="AU116:BE143 AK3:AT33 BL40:BV61 BJ38:BT38 BJ31:BT34 BV31:CE34" xr:uid="{748339DB-2EF1-4409-82AB-357B761AC7FD}"/>
  </dataValidations>
  <pageMargins left="0.70866141732283472" right="0.70866141732283472" top="0.74803149606299213" bottom="0.74803149606299213" header="0.31496062992125984" footer="0.31496062992125984"/>
  <pageSetup paperSize="9" scale="67" fitToHeight="0" orientation="portrait" r:id="rId1"/>
  <rowBreaks count="1" manualBreakCount="1">
    <brk id="111" max="12"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94CCF-7EB2-468B-B4E6-D8774FB19823}">
  <sheetPr>
    <pageSetUpPr fitToPage="1"/>
  </sheetPr>
  <dimension ref="A1:CN179"/>
  <sheetViews>
    <sheetView showGridLines="0" topLeftCell="A16" zoomScale="80" zoomScaleNormal="80" zoomScaleSheetLayoutView="80" zoomScalePageLayoutView="25" workbookViewId="0">
      <selection activeCell="CJ30" sqref="CJ30"/>
    </sheetView>
  </sheetViews>
  <sheetFormatPr defaultColWidth="0" defaultRowHeight="13.5" x14ac:dyDescent="0.35"/>
  <cols>
    <col min="1" max="1" width="1.26953125" style="359" customWidth="1"/>
    <col min="2" max="7" width="10.7265625" style="359" customWidth="1"/>
    <col min="8" max="13" width="10.7265625" style="360" customWidth="1"/>
    <col min="14" max="16" width="10.7265625" style="360" hidden="1" customWidth="1"/>
    <col min="17" max="23" width="10.7265625" style="359" hidden="1" customWidth="1"/>
    <col min="24" max="24" width="3" style="359" customWidth="1"/>
    <col min="25" max="26" width="10.7265625" style="359" customWidth="1"/>
    <col min="27" max="27" width="10.7265625" style="360" customWidth="1"/>
    <col min="28" max="28" width="10.7265625" style="359" customWidth="1"/>
    <col min="29" max="29" width="11.7265625" style="359" customWidth="1"/>
    <col min="30" max="34" width="10.7265625" style="360" hidden="1" customWidth="1"/>
    <col min="35" max="35" width="2.81640625" style="360" customWidth="1"/>
    <col min="36" max="36" width="5.453125" style="360" hidden="1" bestFit="1" customWidth="1"/>
    <col min="37" max="37" width="12.26953125" style="359" hidden="1" bestFit="1" customWidth="1"/>
    <col min="38" max="38" width="9.1796875" style="359" hidden="1" bestFit="1" customWidth="1"/>
    <col min="39" max="39" width="15.1796875" style="359" hidden="1" bestFit="1" customWidth="1"/>
    <col min="40" max="40" width="10" style="359" hidden="1" bestFit="1" customWidth="1"/>
    <col min="41" max="41" width="13.453125" style="359" hidden="1" bestFit="1" customWidth="1"/>
    <col min="42" max="42" width="15.7265625" style="359" hidden="1" bestFit="1" customWidth="1"/>
    <col min="43" max="43" width="13.81640625" style="359" hidden="1" bestFit="1" customWidth="1"/>
    <col min="44" max="44" width="12.7265625" style="359" hidden="1" bestFit="1" customWidth="1"/>
    <col min="45" max="49" width="8.81640625" style="359" hidden="1" bestFit="1" customWidth="1"/>
    <col min="50" max="50" width="16.7265625" style="359" hidden="1" bestFit="1" customWidth="1"/>
    <col min="51" max="51" width="8.81640625" style="359" hidden="1" bestFit="1" customWidth="1"/>
    <col min="52" max="53" width="11.7265625" style="359" hidden="1" bestFit="1" customWidth="1"/>
    <col min="54" max="63" width="8.81640625" style="359" hidden="1" bestFit="1" customWidth="1"/>
    <col min="64" max="64" width="13" style="360" hidden="1" bestFit="1" customWidth="1"/>
    <col min="65" max="65" width="11.26953125" style="360" hidden="1" bestFit="1" customWidth="1"/>
    <col min="66" max="68" width="8.7265625" style="360" hidden="1" bestFit="1" customWidth="1"/>
    <col min="69" max="71" width="13" style="360" hidden="1" bestFit="1" customWidth="1"/>
    <col min="72" max="72" width="11.81640625" style="360" hidden="1" bestFit="1" customWidth="1"/>
    <col min="73" max="73" width="7.453125" style="360" hidden="1" bestFit="1" customWidth="1"/>
    <col min="74" max="74" width="13.1796875" style="360" hidden="1" bestFit="1" customWidth="1"/>
    <col min="75" max="82" width="7.453125" style="360" hidden="1" bestFit="1" customWidth="1"/>
    <col min="83" max="84" width="6.81640625" style="360" hidden="1" bestFit="1" customWidth="1"/>
    <col min="85" max="85" width="8.81640625" style="359" hidden="1" bestFit="1" customWidth="1"/>
    <col min="86" max="86" width="11.26953125" style="360" hidden="1" bestFit="1" customWidth="1"/>
    <col min="87" max="87" width="8.81640625" style="359" hidden="1" bestFit="1" customWidth="1"/>
    <col min="88" max="88" width="8.7265625" style="360" hidden="1" bestFit="1" customWidth="1"/>
    <col min="89" max="89" width="8.81640625" style="359" hidden="1" bestFit="1" customWidth="1"/>
    <col min="90" max="90" width="8.7265625" style="360" hidden="1" bestFit="1" customWidth="1"/>
    <col min="91" max="91" width="8.81640625" style="359" hidden="1" bestFit="1" customWidth="1"/>
    <col min="92" max="92" width="8.7265625" style="360" hidden="1" bestFit="1" customWidth="1"/>
    <col min="93" max="16384" width="8.81640625" style="359" hidden="1"/>
  </cols>
  <sheetData>
    <row r="1" spans="2:92" ht="7.15" customHeight="1" thickBot="1" x14ac:dyDescent="0.4">
      <c r="H1" s="361"/>
      <c r="I1" s="362"/>
      <c r="J1" s="362"/>
      <c r="K1" s="362"/>
      <c r="L1" s="362"/>
      <c r="M1" s="363"/>
      <c r="N1" s="363"/>
      <c r="O1" s="363"/>
      <c r="P1" s="363"/>
      <c r="AA1" s="362"/>
      <c r="AD1" s="362"/>
      <c r="AE1" s="362"/>
      <c r="AF1" s="362"/>
      <c r="AG1" s="362"/>
      <c r="AH1" s="362"/>
      <c r="AI1" s="362"/>
      <c r="AJ1" s="362"/>
      <c r="AW1" s="364" t="s">
        <v>27</v>
      </c>
      <c r="AX1" s="364"/>
      <c r="BE1" s="359" t="s">
        <v>28</v>
      </c>
      <c r="BJ1" s="364" t="s">
        <v>29</v>
      </c>
      <c r="BK1" s="364"/>
      <c r="BL1" s="365"/>
      <c r="BM1" s="366"/>
      <c r="BN1" s="362"/>
      <c r="BO1" s="362"/>
      <c r="BP1" s="362"/>
      <c r="BT1" s="363"/>
      <c r="BU1" s="363"/>
      <c r="BV1" s="367" t="s">
        <v>30</v>
      </c>
      <c r="BW1" s="368"/>
      <c r="BX1" s="368"/>
      <c r="BY1" s="368"/>
      <c r="BZ1" s="369"/>
      <c r="CH1" s="362"/>
      <c r="CJ1" s="362"/>
      <c r="CL1" s="362"/>
      <c r="CN1" s="362"/>
    </row>
    <row r="2" spans="2:92" ht="41.5" customHeight="1" thickBot="1" x14ac:dyDescent="0.4">
      <c r="B2" s="370" t="s">
        <v>31</v>
      </c>
      <c r="C2" s="371" t="s">
        <v>32</v>
      </c>
      <c r="D2" s="372"/>
      <c r="E2" s="371" t="s">
        <v>33</v>
      </c>
      <c r="F2" s="373"/>
      <c r="G2" s="372"/>
      <c r="H2" s="374" t="s">
        <v>34</v>
      </c>
      <c r="I2" s="375" t="s">
        <v>35</v>
      </c>
      <c r="J2" s="376" t="s">
        <v>36</v>
      </c>
      <c r="K2" s="377" t="s">
        <v>37</v>
      </c>
      <c r="L2" s="378" t="s">
        <v>38</v>
      </c>
      <c r="M2" s="379" t="s">
        <v>39</v>
      </c>
      <c r="N2" s="379" t="s">
        <v>40</v>
      </c>
      <c r="O2" s="379" t="s">
        <v>41</v>
      </c>
      <c r="P2" s="379" t="s">
        <v>42</v>
      </c>
      <c r="Q2" s="379" t="s">
        <v>43</v>
      </c>
      <c r="R2" s="380" t="s">
        <v>44</v>
      </c>
      <c r="Y2" s="381" t="s">
        <v>45</v>
      </c>
      <c r="Z2" s="382" t="s">
        <v>46</v>
      </c>
      <c r="AA2" s="383" t="s">
        <v>47</v>
      </c>
      <c r="AB2" s="384" t="s">
        <v>48</v>
      </c>
      <c r="AC2" s="385" t="s">
        <v>49</v>
      </c>
      <c r="AD2" s="386" t="s">
        <v>50</v>
      </c>
      <c r="AE2" s="386" t="s">
        <v>51</v>
      </c>
      <c r="AF2" s="386" t="s">
        <v>52</v>
      </c>
      <c r="AG2" s="386" t="s">
        <v>53</v>
      </c>
      <c r="AH2" s="386" t="s">
        <v>54</v>
      </c>
      <c r="AK2" s="387" t="s">
        <v>55</v>
      </c>
      <c r="AL2" s="387" t="s">
        <v>56</v>
      </c>
      <c r="AM2" s="387" t="s">
        <v>57</v>
      </c>
      <c r="AN2" s="387" t="s">
        <v>58</v>
      </c>
      <c r="AO2" s="387" t="s">
        <v>59</v>
      </c>
      <c r="AP2" s="387" t="s">
        <v>60</v>
      </c>
      <c r="AQ2" s="387" t="s">
        <v>61</v>
      </c>
      <c r="AR2" s="387" t="s">
        <v>62</v>
      </c>
      <c r="AS2" s="387" t="s">
        <v>63</v>
      </c>
      <c r="AT2" s="387" t="s">
        <v>64</v>
      </c>
      <c r="AW2" s="388" t="s">
        <v>65</v>
      </c>
      <c r="AX2" s="388" t="s">
        <v>66</v>
      </c>
      <c r="AY2" s="388" t="s">
        <v>67</v>
      </c>
      <c r="AZ2" s="388" t="s">
        <v>68</v>
      </c>
      <c r="BA2" s="388" t="s">
        <v>69</v>
      </c>
      <c r="BB2" s="388" t="s">
        <v>70</v>
      </c>
      <c r="BC2" s="388" t="s">
        <v>71</v>
      </c>
      <c r="BE2" s="359" t="s">
        <v>72</v>
      </c>
      <c r="BF2" s="359" t="s">
        <v>73</v>
      </c>
      <c r="BJ2" s="389" t="s">
        <v>74</v>
      </c>
      <c r="BK2" s="389" t="s">
        <v>75</v>
      </c>
      <c r="BL2" s="389" t="s">
        <v>76</v>
      </c>
      <c r="BM2" s="389" t="s">
        <v>77</v>
      </c>
      <c r="BN2" s="389" t="s">
        <v>78</v>
      </c>
      <c r="BO2" s="389" t="s">
        <v>79</v>
      </c>
      <c r="BP2" s="389" t="s">
        <v>80</v>
      </c>
      <c r="BQ2" s="389" t="s">
        <v>81</v>
      </c>
      <c r="BR2" s="389" t="s">
        <v>82</v>
      </c>
      <c r="BS2" s="389" t="s">
        <v>83</v>
      </c>
      <c r="BT2" s="389" t="s">
        <v>84</v>
      </c>
      <c r="BV2" s="390" t="s">
        <v>85</v>
      </c>
      <c r="BW2" s="390" t="s">
        <v>86</v>
      </c>
      <c r="BX2" s="390" t="s">
        <v>87</v>
      </c>
      <c r="BY2" s="390" t="s">
        <v>88</v>
      </c>
      <c r="BZ2" s="390" t="s">
        <v>89</v>
      </c>
      <c r="CA2" s="390" t="s">
        <v>90</v>
      </c>
      <c r="CB2" s="390" t="s">
        <v>91</v>
      </c>
      <c r="CC2" s="390" t="s">
        <v>92</v>
      </c>
      <c r="CD2" s="390" t="s">
        <v>93</v>
      </c>
      <c r="CE2" s="390" t="s">
        <v>94</v>
      </c>
    </row>
    <row r="3" spans="2:92" ht="13.5" customHeight="1" thickBot="1" x14ac:dyDescent="0.4">
      <c r="B3" s="391">
        <v>1</v>
      </c>
      <c r="C3" s="392" t="s">
        <v>95</v>
      </c>
      <c r="D3" s="393"/>
      <c r="E3" s="394" t="s">
        <v>96</v>
      </c>
      <c r="F3" s="395"/>
      <c r="G3" s="396"/>
      <c r="H3" s="397" t="s">
        <v>97</v>
      </c>
      <c r="I3" s="398" t="s">
        <v>97</v>
      </c>
      <c r="J3" s="398" t="s">
        <v>97</v>
      </c>
      <c r="K3" s="398" t="s">
        <v>97</v>
      </c>
      <c r="L3" s="399" t="s">
        <v>97</v>
      </c>
      <c r="M3" s="399" t="s">
        <v>97</v>
      </c>
      <c r="N3" s="399" t="s">
        <v>97</v>
      </c>
      <c r="O3" s="399" t="s">
        <v>97</v>
      </c>
      <c r="P3" s="399" t="s">
        <v>97</v>
      </c>
      <c r="Q3" s="399" t="s">
        <v>97</v>
      </c>
      <c r="R3" s="400" t="s">
        <v>97</v>
      </c>
      <c r="Y3" s="398" t="s">
        <v>97</v>
      </c>
      <c r="Z3" s="398" t="s">
        <v>97</v>
      </c>
      <c r="AA3" s="398" t="s">
        <v>97</v>
      </c>
      <c r="AB3" s="398" t="s">
        <v>97</v>
      </c>
      <c r="AC3" s="397" t="s">
        <v>97</v>
      </c>
      <c r="AD3" s="401" t="s">
        <v>97</v>
      </c>
      <c r="AE3" s="401" t="s">
        <v>97</v>
      </c>
      <c r="AF3" s="401" t="s">
        <v>97</v>
      </c>
      <c r="AG3" s="401" t="s">
        <v>97</v>
      </c>
      <c r="AH3" s="401" t="s">
        <v>97</v>
      </c>
      <c r="AK3" s="402" t="str">
        <f>IFERROR(IF(I3="---","",IF(Y3="---","No Target Set",IF(BV3=BK3,"On Target",IF(BV3&gt;BK3,"Behind",IF(BV3&lt;BK3,"Ahead"))))),"")</f>
        <v/>
      </c>
      <c r="AL3" s="402" t="str">
        <f>IFERROR(IF(J3="---","",IF(Z3="---","No Target Set",IF(BW3=BL3,"On Target",IF(BW3&gt;BL3,"Behind",IF(BW3&lt;BL3,"Ahead"))))),"")</f>
        <v/>
      </c>
      <c r="AM3" s="402" t="str">
        <f>IFERROR(IF(K3="---","",IF(AA3="---","No Target Set",IF(BX3=BM3,"On Target",IF(BX3&gt;BM3,"Behind",IF(BX3&lt;BM3,"Ahead"))))),"")</f>
        <v/>
      </c>
      <c r="AN3" s="402" t="str">
        <f>IFERROR(IF(L3="---","",IF(AB3="---","No Target Set",IF(BY3=BN3,"On Target",IF(BY3&gt;BN3,"Behind",IF(BY3&lt;BN3,"Ahead"))))),"")</f>
        <v/>
      </c>
      <c r="AO3" s="402" t="str">
        <f>IFERROR(IF(M3="---","",IF(AC3="---","No Target Set",IF(BZ3=BO3,"On Target",IF(BZ3&gt;BO3,"Behind",IF(BZ3&lt;BO3,"Ahead"))))),"")</f>
        <v/>
      </c>
      <c r="AP3" s="402" t="str">
        <f>IFERROR(IF(N3="---","",IF(AD3="---","No Target Set",IF(CA3=BP3,"On Target",IF(CA3&gt;BP3,"Behind",IF(CA3&lt;BP3,"Ahead"))))),"")</f>
        <v/>
      </c>
      <c r="AQ3" s="402" t="str">
        <f>IFERROR(IF(O3="---","",IF(AE3="---","No Target Set",IF(CB3=BQ3,"On Target",IF(CB3&gt;BQ3,"Behind",IF(CB3&lt;BQ3,"Ahead"))))),"")</f>
        <v/>
      </c>
      <c r="AR3" s="402" t="str">
        <f>IFERROR(IF(P3="---","",IF(AF3="---","No Target Set",IF(CC3=BR3,"On Target",IF(CC3&gt;BR3,"Behind",IF(CC3&lt;BR3,"Ahead"))))),"")</f>
        <v/>
      </c>
      <c r="AS3" s="402" t="str">
        <f>IFERROR(IF(Q3="---","",IF(AG3="---","No Target Set",IF(CD3=BS3,"On Target",IF(CD3&gt;BS3,"Behind",IF(CD3&lt;BS3,"Ahead"))))),"")</f>
        <v/>
      </c>
      <c r="AT3" s="402" t="str">
        <f>IFERROR(IF(R3="---","",IF(AH3="---","No Target Set",IF(CE3=BT3,"On Target",IF(CE3&gt;BT3,"Behind",IF(CE3&lt;BT3,"Ahead"))))),"")</f>
        <v/>
      </c>
      <c r="AV3" s="403"/>
      <c r="AW3" s="404" t="s">
        <v>98</v>
      </c>
      <c r="AX3" s="405" t="str">
        <f>_xlfn.IFNA(LOOKUP(2,1/(H3:R3&lt;&gt;"---"),H3:R3),"---")</f>
        <v>---</v>
      </c>
      <c r="AY3" s="406" t="e">
        <f>VALUE(IF(AX3="---","",VLOOKUP(AX3,List167823[],2,FALSE)))</f>
        <v>#VALUE!</v>
      </c>
      <c r="AZ3" s="359" t="str">
        <f>_xlfn.IFNA(LOOKUP(2,1/(H3:Q3&lt;&gt;"---"),X3:AF3),"---")</f>
        <v>---</v>
      </c>
      <c r="BA3" s="359" t="e">
        <f>VALUE(IF(AZ3="---","",VLOOKUP(AZ3,List167823[],2,FALSE)))</f>
        <v>#VALUE!</v>
      </c>
      <c r="BB3" s="359" t="str">
        <f>_xlfn.IFNA(LOOKUP(2,1/(AK3:AT3&lt;&gt;""),AK3:AT3),"---")</f>
        <v>---</v>
      </c>
      <c r="BC3" s="359" t="str">
        <f>_xlfn.IFNA(LOOKUP(2,1/(H3:R3&lt;&gt;"---"),H$2:R$2),"---")</f>
        <v>---</v>
      </c>
      <c r="BE3" s="578" t="s">
        <v>97</v>
      </c>
      <c r="BI3" s="404" t="s">
        <v>98</v>
      </c>
      <c r="BJ3" s="407" t="str">
        <f>IF(H3="---","",VLOOKUP(H3,List167823[],2,FALSE))</f>
        <v/>
      </c>
      <c r="BK3" s="407" t="str">
        <f>IF(I3="---","",VLOOKUP(I3,List167823[],2,FALSE))</f>
        <v/>
      </c>
      <c r="BL3" s="407" t="str">
        <f>IF(J3="---","",VLOOKUP(J3,List167823[],2,FALSE))</f>
        <v/>
      </c>
      <c r="BM3" s="407" t="str">
        <f>IF(K3="---","",VLOOKUP(K3,List167823[],2,FALSE))</f>
        <v/>
      </c>
      <c r="BN3" s="407" t="str">
        <f>IF(L3="---","",VLOOKUP(L3,List167823[],2,FALSE))</f>
        <v/>
      </c>
      <c r="BO3" s="407" t="str">
        <f>IF(M3="---","",VLOOKUP(M3,List167823[],2,FALSE))</f>
        <v/>
      </c>
      <c r="BP3" s="407" t="str">
        <f>IF(N3="---","",VLOOKUP(N3,List167823[],2,FALSE))</f>
        <v/>
      </c>
      <c r="BQ3" s="407" t="str">
        <f>IF(O3="---","",VLOOKUP(O3,List167823[],2,FALSE))</f>
        <v/>
      </c>
      <c r="BR3" s="407" t="str">
        <f>IF(P3="---","",VLOOKUP(P3,List167823[],2,FALSE))</f>
        <v/>
      </c>
      <c r="BS3" s="407" t="str">
        <f>IF(Q3="---","",VLOOKUP(Q3,List167823[],2,FALSE))</f>
        <v/>
      </c>
      <c r="BT3" s="407" t="str">
        <f>IF(R3="---","",VLOOKUP(R3,List167823[],2,FALSE))</f>
        <v/>
      </c>
      <c r="BU3" s="404" t="s">
        <v>98</v>
      </c>
      <c r="BV3" s="407" t="str">
        <f>IF(Y3="---","",VLOOKUP(Y3,List167823[],2,FALSE))</f>
        <v/>
      </c>
      <c r="BW3" s="407" t="str">
        <f>IF(Z3="---","",VLOOKUP(Z3,List167823[],2,FALSE))</f>
        <v/>
      </c>
      <c r="BX3" s="407" t="str">
        <f>IF(AA3="---","",VLOOKUP(AA3,List167823[],2,FALSE))</f>
        <v/>
      </c>
      <c r="BY3" s="407" t="str">
        <f>IF(AB3="---","",VLOOKUP(AB3,List167823[],2,FALSE))</f>
        <v/>
      </c>
      <c r="BZ3" s="407" t="str">
        <f>IF(AC3="---","",VLOOKUP(AC3,List167823[],2,FALSE))</f>
        <v/>
      </c>
      <c r="CA3" s="407" t="str">
        <f>IF(AD3="---","",VLOOKUP(AD3,List167823[],2,FALSE))</f>
        <v/>
      </c>
      <c r="CB3" s="407" t="str">
        <f>IF(AE3="---","",VLOOKUP(AE3,List167823[],2,FALSE))</f>
        <v/>
      </c>
      <c r="CC3" s="407" t="str">
        <f>IF(AF3="---","",VLOOKUP(AF3,List167823[],2,FALSE))</f>
        <v/>
      </c>
      <c r="CD3" s="407" t="str">
        <f>IF(AG3="---","",VLOOKUP(AG3,List167823[],2,FALSE))</f>
        <v/>
      </c>
      <c r="CE3" s="407" t="str">
        <f>IF(AH3="---","",VLOOKUP(AH3,List167823[],2,FALSE))</f>
        <v/>
      </c>
    </row>
    <row r="4" spans="2:92" ht="13.5" customHeight="1" thickBot="1" x14ac:dyDescent="0.4">
      <c r="B4" s="408"/>
      <c r="C4" s="392"/>
      <c r="D4" s="393"/>
      <c r="E4" s="394" t="s">
        <v>99</v>
      </c>
      <c r="F4" s="395"/>
      <c r="G4" s="396"/>
      <c r="H4" s="398" t="s">
        <v>97</v>
      </c>
      <c r="I4" s="398" t="s">
        <v>97</v>
      </c>
      <c r="J4" s="398" t="s">
        <v>97</v>
      </c>
      <c r="K4" s="398" t="s">
        <v>97</v>
      </c>
      <c r="L4" s="398" t="s">
        <v>97</v>
      </c>
      <c r="M4" s="398" t="s">
        <v>97</v>
      </c>
      <c r="N4" s="398" t="s">
        <v>97</v>
      </c>
      <c r="O4" s="398" t="s">
        <v>97</v>
      </c>
      <c r="P4" s="398" t="s">
        <v>97</v>
      </c>
      <c r="Q4" s="398" t="s">
        <v>97</v>
      </c>
      <c r="R4" s="409" t="s">
        <v>97</v>
      </c>
      <c r="Y4" s="398" t="s">
        <v>97</v>
      </c>
      <c r="Z4" s="398" t="s">
        <v>97</v>
      </c>
      <c r="AA4" s="398" t="s">
        <v>97</v>
      </c>
      <c r="AB4" s="398" t="s">
        <v>97</v>
      </c>
      <c r="AC4" s="409" t="s">
        <v>97</v>
      </c>
      <c r="AD4" s="401" t="s">
        <v>97</v>
      </c>
      <c r="AE4" s="401" t="s">
        <v>97</v>
      </c>
      <c r="AF4" s="401" t="s">
        <v>97</v>
      </c>
      <c r="AG4" s="401" t="s">
        <v>97</v>
      </c>
      <c r="AH4" s="401" t="s">
        <v>97</v>
      </c>
      <c r="AK4" s="402" t="str">
        <f>IFERROR(IF(I4="---","",IF(Y4="---","No Target Set",IF(BV4=BK4,"On Target",IF(BV4&gt;BK4,"Behind",IF(BV4&lt;BK4,"Ahead"))))),"")</f>
        <v/>
      </c>
      <c r="AL4" s="402" t="str">
        <f>IFERROR(IF(J4="---","",IF(Z4="---","No Target Set",IF(BW4=BL4,"On Target",IF(BW4&gt;BL4,"Behind",IF(BW4&lt;BL4,"Ahead"))))),"")</f>
        <v/>
      </c>
      <c r="AM4" s="402" t="str">
        <f>IFERROR(IF(K4="---","",IF(AA4="---","No Target Set",IF(BX4=BM4,"On Target",IF(BX4&gt;BM4,"Behind",IF(BX4&lt;BM4,"Ahead"))))),"")</f>
        <v/>
      </c>
      <c r="AN4" s="402" t="str">
        <f>IFERROR(IF(L4="---","",IF(AB4="---","No Target Set",IF(BY4=BN4,"On Target",IF(BY4&gt;BN4,"Behind",IF(BY4&lt;BN4,"Ahead"))))),"")</f>
        <v/>
      </c>
      <c r="AO4" s="402" t="str">
        <f>IFERROR(IF(M4="---","",IF(AC4="---","No Target Set",IF(BZ4=BO4,"On Target",IF(BZ4&gt;BO4,"Behind",IF(BZ4&lt;BO4,"Ahead"))))),"")</f>
        <v/>
      </c>
      <c r="AP4" s="402" t="str">
        <f>IFERROR(IF(N4="---","",IF(AD4="---","No Target Set",IF(CA4=BP4,"On Target",IF(CA4&gt;BP4,"Behind",IF(CA4&lt;BP4,"Ahead"))))),"")</f>
        <v/>
      </c>
      <c r="AQ4" s="402" t="str">
        <f>IFERROR(IF(O4="---","",IF(AE4="---","No Target Set",IF(CB4=BQ4,"On Target",IF(CB4&gt;BQ4,"Behind",IF(CB4&lt;BQ4,"Ahead"))))),"")</f>
        <v/>
      </c>
      <c r="AR4" s="402" t="str">
        <f>IFERROR(IF(P4="---","",IF(AF4="---","No Target Set",IF(CC4=BR4,"On Target",IF(CC4&gt;BR4,"Behind",IF(CC4&lt;BR4,"Ahead"))))),"")</f>
        <v/>
      </c>
      <c r="AS4" s="402" t="str">
        <f>IFERROR(IF(Q4="---","",IF(AG4="---","No Target Set",IF(CD4=BS4,"On Target",IF(CD4&gt;BS4,"Behind",IF(CD4&lt;BS4,"Ahead"))))),"")</f>
        <v/>
      </c>
      <c r="AT4" s="402" t="str">
        <f>IFERROR(IF(R4="---","",IF(AH4="---","No Target Set",IF(CE4=BT4,"On Target",IF(CE4&gt;BT4,"Behind",IF(CE4&lt;BT4,"Ahead"))))),"")</f>
        <v/>
      </c>
      <c r="AV4" s="403"/>
      <c r="AW4" s="404" t="s">
        <v>100</v>
      </c>
      <c r="AX4" s="405" t="str">
        <f>_xlfn.IFNA(LOOKUP(2,1/(H4:R4&lt;&gt;"---"),H4:R4),"---")</f>
        <v>---</v>
      </c>
      <c r="AY4" s="406" t="e">
        <f>VALUE(IF(AX4="---","",VLOOKUP(AX4,List167823[],2,FALSE)))</f>
        <v>#VALUE!</v>
      </c>
      <c r="AZ4" s="359" t="str">
        <f>_xlfn.IFNA(LOOKUP(2,1/(H4:Q4&lt;&gt;"---"),X4:AF4),"---")</f>
        <v>---</v>
      </c>
      <c r="BA4" s="359" t="e">
        <f>VALUE(IF(AZ4="---","",VLOOKUP(AZ4,List167823[],2,FALSE)))</f>
        <v>#VALUE!</v>
      </c>
      <c r="BB4" s="359" t="str">
        <f>_xlfn.IFNA(LOOKUP(2,1/(AK4:AT4&lt;&gt;""),AK4:AT4),"---")</f>
        <v>---</v>
      </c>
      <c r="BC4" s="359" t="str">
        <f>_xlfn.IFNA(LOOKUP(2,1/(H4:R4&lt;&gt;"---"),H$2:R$2),"---")</f>
        <v>---</v>
      </c>
      <c r="BE4" s="410" t="s">
        <v>101</v>
      </c>
      <c r="BF4" s="359">
        <v>1</v>
      </c>
      <c r="BI4" s="404" t="s">
        <v>100</v>
      </c>
      <c r="BJ4" s="407" t="str">
        <f>IF(H4="---","",VLOOKUP(H4,List167823[],2,FALSE))</f>
        <v/>
      </c>
      <c r="BK4" s="407" t="str">
        <f>IF(I4="---","",VLOOKUP(I4,List167823[],2,FALSE))</f>
        <v/>
      </c>
      <c r="BL4" s="407" t="str">
        <f>IF(J4="---","",VLOOKUP(J4,List167823[],2,FALSE))</f>
        <v/>
      </c>
      <c r="BM4" s="407" t="str">
        <f>IF(K4="---","",VLOOKUP(K4,List167823[],2,FALSE))</f>
        <v/>
      </c>
      <c r="BN4" s="407" t="str">
        <f>IF(L4="---","",VLOOKUP(L4,List167823[],2,FALSE))</f>
        <v/>
      </c>
      <c r="BO4" s="407" t="str">
        <f>IF(M4="---","",VLOOKUP(M4,List167823[],2,FALSE))</f>
        <v/>
      </c>
      <c r="BP4" s="407" t="str">
        <f>IF(N4="---","",VLOOKUP(N4,List167823[],2,FALSE))</f>
        <v/>
      </c>
      <c r="BQ4" s="407" t="str">
        <f>IF(O4="---","",VLOOKUP(O4,List167823[],2,FALSE))</f>
        <v/>
      </c>
      <c r="BR4" s="407" t="str">
        <f>IF(P4="---","",VLOOKUP(P4,List167823[],2,FALSE))</f>
        <v/>
      </c>
      <c r="BS4" s="407" t="str">
        <f>IF(Q4="---","",VLOOKUP(Q4,List167823[],2,FALSE))</f>
        <v/>
      </c>
      <c r="BT4" s="407" t="str">
        <f>IF(R4="---","",VLOOKUP(R4,List167823[],2,FALSE))</f>
        <v/>
      </c>
      <c r="BU4" s="404" t="s">
        <v>100</v>
      </c>
      <c r="BV4" s="407" t="str">
        <f>IF(Y4="---","",VLOOKUP(Y4,List167823[],2,FALSE))</f>
        <v/>
      </c>
      <c r="BW4" s="407" t="str">
        <f>IF(Z4="---","",VLOOKUP(Z4,List167823[],2,FALSE))</f>
        <v/>
      </c>
      <c r="BX4" s="407" t="str">
        <f>IF(AA4="---","",VLOOKUP(AA4,List167823[],2,FALSE))</f>
        <v/>
      </c>
      <c r="BY4" s="407" t="str">
        <f>IF(AB4="---","",VLOOKUP(AB4,List167823[],2,FALSE))</f>
        <v/>
      </c>
      <c r="BZ4" s="407" t="str">
        <f>IF(AC4="---","",VLOOKUP(AC4,List167823[],2,FALSE))</f>
        <v/>
      </c>
      <c r="CA4" s="407" t="str">
        <f>IF(AD4="---","",VLOOKUP(AD4,List167823[],2,FALSE))</f>
        <v/>
      </c>
      <c r="CB4" s="407" t="str">
        <f>IF(AE4="---","",VLOOKUP(AE4,List167823[],2,FALSE))</f>
        <v/>
      </c>
      <c r="CC4" s="407" t="str">
        <f>IF(AF4="---","",VLOOKUP(AF4,List167823[],2,FALSE))</f>
        <v/>
      </c>
      <c r="CD4" s="407" t="str">
        <f>IF(AG4="---","",VLOOKUP(AG4,List167823[],2,FALSE))</f>
        <v/>
      </c>
      <c r="CE4" s="407" t="str">
        <f>IF(AH4="---","",VLOOKUP(AH4,List167823[],2,FALSE))</f>
        <v/>
      </c>
    </row>
    <row r="5" spans="2:92" ht="13.5" customHeight="1" thickBot="1" x14ac:dyDescent="0.4">
      <c r="B5" s="408"/>
      <c r="C5" s="392" t="s">
        <v>102</v>
      </c>
      <c r="D5" s="393"/>
      <c r="E5" s="394" t="s">
        <v>103</v>
      </c>
      <c r="F5" s="395"/>
      <c r="G5" s="396"/>
      <c r="H5" s="398" t="s">
        <v>97</v>
      </c>
      <c r="I5" s="398" t="s">
        <v>97</v>
      </c>
      <c r="J5" s="398" t="s">
        <v>97</v>
      </c>
      <c r="K5" s="398" t="s">
        <v>97</v>
      </c>
      <c r="L5" s="398" t="s">
        <v>97</v>
      </c>
      <c r="M5" s="398" t="s">
        <v>97</v>
      </c>
      <c r="N5" s="398" t="s">
        <v>97</v>
      </c>
      <c r="O5" s="398" t="s">
        <v>97</v>
      </c>
      <c r="P5" s="398" t="s">
        <v>97</v>
      </c>
      <c r="Q5" s="398" t="s">
        <v>97</v>
      </c>
      <c r="R5" s="409" t="s">
        <v>97</v>
      </c>
      <c r="Y5" s="398" t="s">
        <v>97</v>
      </c>
      <c r="Z5" s="398" t="s">
        <v>97</v>
      </c>
      <c r="AA5" s="398" t="s">
        <v>97</v>
      </c>
      <c r="AB5" s="398" t="s">
        <v>97</v>
      </c>
      <c r="AC5" s="409" t="s">
        <v>97</v>
      </c>
      <c r="AD5" s="401" t="s">
        <v>97</v>
      </c>
      <c r="AE5" s="401" t="s">
        <v>97</v>
      </c>
      <c r="AF5" s="401" t="s">
        <v>97</v>
      </c>
      <c r="AG5" s="401" t="s">
        <v>97</v>
      </c>
      <c r="AH5" s="401" t="s">
        <v>97</v>
      </c>
      <c r="AK5" s="402" t="str">
        <f>IFERROR(IF(I5="---","",IF(Y5="---","No Target Set",IF(BV5=BK5,"On Target",IF(BV5&gt;BK5,"Behind",IF(BV5&lt;BK5,"Ahead"))))),"")</f>
        <v/>
      </c>
      <c r="AL5" s="402" t="str">
        <f>IFERROR(IF(J5="---","",IF(Z5="---","No Target Set",IF(BW5=BL5,"On Target",IF(BW5&gt;BL5,"Behind",IF(BW5&lt;BL5,"Ahead"))))),"")</f>
        <v/>
      </c>
      <c r="AM5" s="402" t="str">
        <f>IFERROR(IF(K5="---","",IF(AA5="---","No Target Set",IF(BX5=BM5,"On Target",IF(BX5&gt;BM5,"Behind",IF(BX5&lt;BM5,"Ahead"))))),"")</f>
        <v/>
      </c>
      <c r="AN5" s="402" t="str">
        <f>IFERROR(IF(L5="---","",IF(AB5="---","No Target Set",IF(BY5=BN5,"On Target",IF(BY5&gt;BN5,"Behind",IF(BY5&lt;BN5,"Ahead"))))),"")</f>
        <v/>
      </c>
      <c r="AO5" s="402" t="str">
        <f>IFERROR(IF(M5="---","",IF(AC5="---","No Target Set",IF(BZ5=BO5,"On Target",IF(BZ5&gt;BO5,"Behind",IF(BZ5&lt;BO5,"Ahead"))))),"")</f>
        <v/>
      </c>
      <c r="AP5" s="402" t="str">
        <f>IFERROR(IF(N5="---","",IF(AD5="---","No Target Set",IF(CA5=BP5,"On Target",IF(CA5&gt;BP5,"Behind",IF(CA5&lt;BP5,"Ahead"))))),"")</f>
        <v/>
      </c>
      <c r="AQ5" s="402" t="str">
        <f>IFERROR(IF(O5="---","",IF(AE5="---","No Target Set",IF(CB5=BQ5,"On Target",IF(CB5&gt;BQ5,"Behind",IF(CB5&lt;BQ5,"Ahead"))))),"")</f>
        <v/>
      </c>
      <c r="AR5" s="402" t="str">
        <f>IFERROR(IF(P5="---","",IF(AF5="---","No Target Set",IF(CC5=BR5,"On Target",IF(CC5&gt;BR5,"Behind",IF(CC5&lt;BR5,"Ahead"))))),"")</f>
        <v/>
      </c>
      <c r="AS5" s="402" t="str">
        <f>IFERROR(IF(Q5="---","",IF(AG5="---","No Target Set",IF(CD5=BS5,"On Target",IF(CD5&gt;BS5,"Behind",IF(CD5&lt;BS5,"Ahead"))))),"")</f>
        <v/>
      </c>
      <c r="AT5" s="402" t="str">
        <f>IFERROR(IF(R5="---","",IF(AH5="---","No Target Set",IF(CE5=BT5,"On Target",IF(CE5&gt;BT5,"Behind",IF(CE5&lt;BT5,"Ahead"))))),"")</f>
        <v/>
      </c>
      <c r="AV5" s="403"/>
      <c r="AW5" s="404" t="s">
        <v>104</v>
      </c>
      <c r="AX5" s="405" t="str">
        <f>_xlfn.IFNA(LOOKUP(2,1/(H5:R5&lt;&gt;"---"),H5:R5),"---")</f>
        <v>---</v>
      </c>
      <c r="AY5" s="406" t="e">
        <f>VALUE(IF(AX5="---","",VLOOKUP(AX5,List167823[],2,FALSE)))</f>
        <v>#VALUE!</v>
      </c>
      <c r="AZ5" s="359" t="str">
        <f>_xlfn.IFNA(LOOKUP(2,1/(H5:Q5&lt;&gt;"---"),X5:AF5),"---")</f>
        <v>---</v>
      </c>
      <c r="BA5" s="359" t="e">
        <f>VALUE(IF(AZ5="---","",VLOOKUP(AZ5,List167823[],2,FALSE)))</f>
        <v>#VALUE!</v>
      </c>
      <c r="BB5" s="359" t="str">
        <f>_xlfn.IFNA(LOOKUP(2,1/(AK5:AT5&lt;&gt;""),AK5:AT5),"---")</f>
        <v>---</v>
      </c>
      <c r="BC5" s="359" t="str">
        <f>_xlfn.IFNA(LOOKUP(2,1/(H5:R5&lt;&gt;"---"),H$2:R$2),"---")</f>
        <v>---</v>
      </c>
      <c r="BE5" s="411" t="s">
        <v>105</v>
      </c>
      <c r="BF5" s="359">
        <v>0.5</v>
      </c>
      <c r="BI5" s="404" t="s">
        <v>104</v>
      </c>
      <c r="BJ5" s="407" t="str">
        <f>IF(H5="---","",VLOOKUP(H5,List167823[],2,FALSE))</f>
        <v/>
      </c>
      <c r="BK5" s="407" t="str">
        <f>IF(I5="---","",VLOOKUP(I5,List167823[],2,FALSE))</f>
        <v/>
      </c>
      <c r="BL5" s="407" t="str">
        <f>IF(J5="---","",VLOOKUP(J5,List167823[],2,FALSE))</f>
        <v/>
      </c>
      <c r="BM5" s="407" t="str">
        <f>IF(K5="---","",VLOOKUP(K5,List167823[],2,FALSE))</f>
        <v/>
      </c>
      <c r="BN5" s="407" t="str">
        <f>IF(L5="---","",VLOOKUP(L5,List167823[],2,FALSE))</f>
        <v/>
      </c>
      <c r="BO5" s="407" t="str">
        <f>IF(M5="---","",VLOOKUP(M5,List167823[],2,FALSE))</f>
        <v/>
      </c>
      <c r="BP5" s="407" t="str">
        <f>IF(N5="---","",VLOOKUP(N5,List167823[],2,FALSE))</f>
        <v/>
      </c>
      <c r="BQ5" s="407" t="str">
        <f>IF(O5="---","",VLOOKUP(O5,List167823[],2,FALSE))</f>
        <v/>
      </c>
      <c r="BR5" s="407" t="str">
        <f>IF(P5="---","",VLOOKUP(P5,List167823[],2,FALSE))</f>
        <v/>
      </c>
      <c r="BS5" s="407" t="str">
        <f>IF(Q5="---","",VLOOKUP(Q5,List167823[],2,FALSE))</f>
        <v/>
      </c>
      <c r="BT5" s="407" t="str">
        <f>IF(R5="---","",VLOOKUP(R5,List167823[],2,FALSE))</f>
        <v/>
      </c>
      <c r="BU5" s="404" t="s">
        <v>104</v>
      </c>
      <c r="BV5" s="407" t="str">
        <f>IF(Y5="---","",VLOOKUP(Y5,List167823[],2,FALSE))</f>
        <v/>
      </c>
      <c r="BW5" s="407" t="str">
        <f>IF(Z5="---","",VLOOKUP(Z5,List167823[],2,FALSE))</f>
        <v/>
      </c>
      <c r="BX5" s="407" t="str">
        <f>IF(AA5="---","",VLOOKUP(AA5,List167823[],2,FALSE))</f>
        <v/>
      </c>
      <c r="BY5" s="407" t="str">
        <f>IF(AB5="---","",VLOOKUP(AB5,List167823[],2,FALSE))</f>
        <v/>
      </c>
      <c r="BZ5" s="407" t="str">
        <f>IF(AC5="---","",VLOOKUP(AC5,List167823[],2,FALSE))</f>
        <v/>
      </c>
      <c r="CA5" s="407" t="str">
        <f>IF(AD5="---","",VLOOKUP(AD5,List167823[],2,FALSE))</f>
        <v/>
      </c>
      <c r="CB5" s="407" t="str">
        <f>IF(AE5="---","",VLOOKUP(AE5,List167823[],2,FALSE))</f>
        <v/>
      </c>
      <c r="CC5" s="407" t="str">
        <f>IF(AF5="---","",VLOOKUP(AF5,List167823[],2,FALSE))</f>
        <v/>
      </c>
      <c r="CD5" s="407" t="str">
        <f>IF(AG5="---","",VLOOKUP(AG5,List167823[],2,FALSE))</f>
        <v/>
      </c>
      <c r="CE5" s="407" t="str">
        <f>IF(AH5="---","",VLOOKUP(AH5,List167823[],2,FALSE))</f>
        <v/>
      </c>
    </row>
    <row r="6" spans="2:92" ht="13.5" customHeight="1" thickBot="1" x14ac:dyDescent="0.4">
      <c r="B6" s="408"/>
      <c r="C6" s="392"/>
      <c r="D6" s="393"/>
      <c r="E6" s="394" t="s">
        <v>106</v>
      </c>
      <c r="F6" s="395"/>
      <c r="G6" s="396"/>
      <c r="H6" s="398" t="s">
        <v>97</v>
      </c>
      <c r="I6" s="398" t="s">
        <v>97</v>
      </c>
      <c r="J6" s="398" t="s">
        <v>97</v>
      </c>
      <c r="K6" s="398" t="s">
        <v>97</v>
      </c>
      <c r="L6" s="398" t="s">
        <v>97</v>
      </c>
      <c r="M6" s="398" t="s">
        <v>97</v>
      </c>
      <c r="N6" s="398" t="s">
        <v>97</v>
      </c>
      <c r="O6" s="398" t="s">
        <v>97</v>
      </c>
      <c r="P6" s="398" t="s">
        <v>97</v>
      </c>
      <c r="Q6" s="398" t="s">
        <v>97</v>
      </c>
      <c r="R6" s="409" t="s">
        <v>97</v>
      </c>
      <c r="Y6" s="398" t="s">
        <v>97</v>
      </c>
      <c r="Z6" s="398" t="s">
        <v>97</v>
      </c>
      <c r="AA6" s="398" t="s">
        <v>97</v>
      </c>
      <c r="AB6" s="398" t="s">
        <v>97</v>
      </c>
      <c r="AC6" s="409" t="s">
        <v>97</v>
      </c>
      <c r="AD6" s="401" t="s">
        <v>97</v>
      </c>
      <c r="AE6" s="401" t="s">
        <v>97</v>
      </c>
      <c r="AF6" s="401" t="s">
        <v>97</v>
      </c>
      <c r="AG6" s="401" t="s">
        <v>97</v>
      </c>
      <c r="AH6" s="401" t="s">
        <v>97</v>
      </c>
      <c r="AK6" s="402" t="str">
        <f>IFERROR(IF(I6="---","",IF(Y6="---","No Target Set",IF(BV6=BK6,"On Target",IF(BV6&gt;BK6,"Behind",IF(BV6&lt;BK6,"Ahead"))))),"")</f>
        <v/>
      </c>
      <c r="AL6" s="402" t="str">
        <f>IFERROR(IF(J6="---","",IF(Z6="---","No Target Set",IF(BW6=BL6,"On Target",IF(BW6&gt;BL6,"Behind",IF(BW6&lt;BL6,"Ahead"))))),"")</f>
        <v/>
      </c>
      <c r="AM6" s="402" t="str">
        <f>IFERROR(IF(K6="---","",IF(AA6="---","No Target Set",IF(BX6=BM6,"On Target",IF(BX6&gt;BM6,"Behind",IF(BX6&lt;BM6,"Ahead"))))),"")</f>
        <v/>
      </c>
      <c r="AN6" s="402" t="str">
        <f>IFERROR(IF(L6="---","",IF(AB6="---","No Target Set",IF(BY6=BN6,"On Target",IF(BY6&gt;BN6,"Behind",IF(BY6&lt;BN6,"Ahead"))))),"")</f>
        <v/>
      </c>
      <c r="AO6" s="402" t="str">
        <f>IFERROR(IF(M6="---","",IF(AC6="---","No Target Set",IF(BZ6=BO6,"On Target",IF(BZ6&gt;BO6,"Behind",IF(BZ6&lt;BO6,"Ahead"))))),"")</f>
        <v/>
      </c>
      <c r="AP6" s="402" t="str">
        <f>IFERROR(IF(N6="---","",IF(AD6="---","No Target Set",IF(CA6=BP6,"On Target",IF(CA6&gt;BP6,"Behind",IF(CA6&lt;BP6,"Ahead"))))),"")</f>
        <v/>
      </c>
      <c r="AQ6" s="402" t="str">
        <f>IFERROR(IF(O6="---","",IF(AE6="---","No Target Set",IF(CB6=BQ6,"On Target",IF(CB6&gt;BQ6,"Behind",IF(CB6&lt;BQ6,"Ahead"))))),"")</f>
        <v/>
      </c>
      <c r="AR6" s="402" t="str">
        <f>IFERROR(IF(P6="---","",IF(AF6="---","No Target Set",IF(CC6=BR6,"On Target",IF(CC6&gt;BR6,"Behind",IF(CC6&lt;BR6,"Ahead"))))),"")</f>
        <v/>
      </c>
      <c r="AS6" s="402" t="str">
        <f>IFERROR(IF(Q6="---","",IF(AG6="---","No Target Set",IF(CD6=BS6,"On Target",IF(CD6&gt;BS6,"Behind",IF(CD6&lt;BS6,"Ahead"))))),"")</f>
        <v/>
      </c>
      <c r="AT6" s="402" t="str">
        <f>IFERROR(IF(R6="---","",IF(AH6="---","No Target Set",IF(CE6=BT6,"On Target",IF(CE6&gt;BT6,"Behind",IF(CE6&lt;BT6,"Ahead"))))),"")</f>
        <v/>
      </c>
      <c r="AV6" s="403"/>
      <c r="AW6" s="404" t="s">
        <v>107</v>
      </c>
      <c r="AX6" s="405" t="str">
        <f>_xlfn.IFNA(LOOKUP(2,1/(H6:R6&lt;&gt;"---"),H6:R6),"---")</f>
        <v>---</v>
      </c>
      <c r="AY6" s="406" t="e">
        <f>VALUE(IF(AX6="---","",VLOOKUP(AX6,List167823[],2,FALSE)))</f>
        <v>#VALUE!</v>
      </c>
      <c r="AZ6" s="359" t="str">
        <f>_xlfn.IFNA(LOOKUP(2,1/(H6:Q6&lt;&gt;"---"),X6:AF6),"---")</f>
        <v>---</v>
      </c>
      <c r="BA6" s="359" t="e">
        <f>VALUE(IF(AZ6="---","",VLOOKUP(AZ6,List167823[],2,FALSE)))</f>
        <v>#VALUE!</v>
      </c>
      <c r="BB6" s="359" t="str">
        <f>_xlfn.IFNA(LOOKUP(2,1/(AK6:AT6&lt;&gt;""),AK6:AT6),"---")</f>
        <v>---</v>
      </c>
      <c r="BC6" s="359" t="str">
        <f>_xlfn.IFNA(LOOKUP(2,1/(H6:R6&lt;&gt;"---"),H$2:R$2),"---")</f>
        <v>---</v>
      </c>
      <c r="BE6" s="412" t="s">
        <v>108</v>
      </c>
      <c r="BF6" s="359">
        <v>0</v>
      </c>
      <c r="BI6" s="404" t="s">
        <v>107</v>
      </c>
      <c r="BJ6" s="407" t="str">
        <f>IF(H6="---","",VLOOKUP(H6,List167823[],2,FALSE))</f>
        <v/>
      </c>
      <c r="BK6" s="407" t="str">
        <f>IF(I6="---","",VLOOKUP(I6,List167823[],2,FALSE))</f>
        <v/>
      </c>
      <c r="BL6" s="407" t="str">
        <f>IF(J6="---","",VLOOKUP(J6,List167823[],2,FALSE))</f>
        <v/>
      </c>
      <c r="BM6" s="407" t="str">
        <f>IF(K6="---","",VLOOKUP(K6,List167823[],2,FALSE))</f>
        <v/>
      </c>
      <c r="BN6" s="407" t="str">
        <f>IF(L6="---","",VLOOKUP(L6,List167823[],2,FALSE))</f>
        <v/>
      </c>
      <c r="BO6" s="407" t="str">
        <f>IF(M6="---","",VLOOKUP(M6,List167823[],2,FALSE))</f>
        <v/>
      </c>
      <c r="BP6" s="407" t="str">
        <f>IF(N6="---","",VLOOKUP(N6,List167823[],2,FALSE))</f>
        <v/>
      </c>
      <c r="BQ6" s="407" t="str">
        <f>IF(O6="---","",VLOOKUP(O6,List167823[],2,FALSE))</f>
        <v/>
      </c>
      <c r="BR6" s="407" t="str">
        <f>IF(P6="---","",VLOOKUP(P6,List167823[],2,FALSE))</f>
        <v/>
      </c>
      <c r="BS6" s="407" t="str">
        <f>IF(Q6="---","",VLOOKUP(Q6,List167823[],2,FALSE))</f>
        <v/>
      </c>
      <c r="BT6" s="407" t="str">
        <f>IF(R6="---","",VLOOKUP(R6,List167823[],2,FALSE))</f>
        <v/>
      </c>
      <c r="BU6" s="404" t="s">
        <v>107</v>
      </c>
      <c r="BV6" s="407" t="str">
        <f>IF(Y6="---","",VLOOKUP(Y6,List167823[],2,FALSE))</f>
        <v/>
      </c>
      <c r="BW6" s="407" t="str">
        <f>IF(Z6="---","",VLOOKUP(Z6,List167823[],2,FALSE))</f>
        <v/>
      </c>
      <c r="BX6" s="407" t="str">
        <f>IF(AA6="---","",VLOOKUP(AA6,List167823[],2,FALSE))</f>
        <v/>
      </c>
      <c r="BY6" s="407" t="str">
        <f>IF(AB6="---","",VLOOKUP(AB6,List167823[],2,FALSE))</f>
        <v/>
      </c>
      <c r="BZ6" s="407" t="str">
        <f>IF(AC6="---","",VLOOKUP(AC6,List167823[],2,FALSE))</f>
        <v/>
      </c>
      <c r="CA6" s="407" t="str">
        <f>IF(AD6="---","",VLOOKUP(AD6,List167823[],2,FALSE))</f>
        <v/>
      </c>
      <c r="CB6" s="407" t="str">
        <f>IF(AE6="---","",VLOOKUP(AE6,List167823[],2,FALSE))</f>
        <v/>
      </c>
      <c r="CC6" s="407" t="str">
        <f>IF(AF6="---","",VLOOKUP(AF6,List167823[],2,FALSE))</f>
        <v/>
      </c>
      <c r="CD6" s="407" t="str">
        <f>IF(AG6="---","",VLOOKUP(AG6,List167823[],2,FALSE))</f>
        <v/>
      </c>
      <c r="CE6" s="407" t="str">
        <f>IF(AH6="---","",VLOOKUP(AH6,List167823[],2,FALSE))</f>
        <v/>
      </c>
    </row>
    <row r="7" spans="2:92" ht="13.5" customHeight="1" thickBot="1" x14ac:dyDescent="0.4">
      <c r="B7" s="408"/>
      <c r="C7" s="392"/>
      <c r="D7" s="393"/>
      <c r="E7" s="394" t="s">
        <v>109</v>
      </c>
      <c r="F7" s="395"/>
      <c r="G7" s="396"/>
      <c r="H7" s="398" t="s">
        <v>97</v>
      </c>
      <c r="I7" s="398" t="s">
        <v>97</v>
      </c>
      <c r="J7" s="398" t="s">
        <v>97</v>
      </c>
      <c r="K7" s="398" t="s">
        <v>97</v>
      </c>
      <c r="L7" s="398" t="s">
        <v>97</v>
      </c>
      <c r="M7" s="398" t="s">
        <v>97</v>
      </c>
      <c r="N7" s="398" t="s">
        <v>97</v>
      </c>
      <c r="O7" s="398" t="s">
        <v>97</v>
      </c>
      <c r="P7" s="398" t="s">
        <v>97</v>
      </c>
      <c r="Q7" s="398" t="s">
        <v>97</v>
      </c>
      <c r="R7" s="409" t="s">
        <v>97</v>
      </c>
      <c r="Y7" s="398" t="s">
        <v>97</v>
      </c>
      <c r="Z7" s="398" t="s">
        <v>97</v>
      </c>
      <c r="AA7" s="398" t="s">
        <v>97</v>
      </c>
      <c r="AB7" s="398" t="s">
        <v>97</v>
      </c>
      <c r="AC7" s="409" t="s">
        <v>97</v>
      </c>
      <c r="AD7" s="401" t="s">
        <v>97</v>
      </c>
      <c r="AE7" s="401" t="s">
        <v>97</v>
      </c>
      <c r="AF7" s="401" t="s">
        <v>97</v>
      </c>
      <c r="AG7" s="401" t="s">
        <v>97</v>
      </c>
      <c r="AH7" s="401" t="s">
        <v>97</v>
      </c>
      <c r="AK7" s="402" t="str">
        <f>IFERROR(IF(I7="---","",IF(Y7="---","No Target Set",IF(BV7=BK7,"On Target",IF(BV7&gt;BK7,"Behind",IF(BV7&lt;BK7,"Ahead"))))),"")</f>
        <v/>
      </c>
      <c r="AL7" s="402" t="str">
        <f>IFERROR(IF(J7="---","",IF(Z7="---","No Target Set",IF(BW7=BL7,"On Target",IF(BW7&gt;BL7,"Behind",IF(BW7&lt;BL7,"Ahead"))))),"")</f>
        <v/>
      </c>
      <c r="AM7" s="402" t="str">
        <f>IFERROR(IF(K7="---","",IF(AA7="---","No Target Set",IF(BX7=BM7,"On Target",IF(BX7&gt;BM7,"Behind",IF(BX7&lt;BM7,"Ahead"))))),"")</f>
        <v/>
      </c>
      <c r="AN7" s="402" t="str">
        <f>IFERROR(IF(L7="---","",IF(AB7="---","No Target Set",IF(BY7=BN7,"On Target",IF(BY7&gt;BN7,"Behind",IF(BY7&lt;BN7,"Ahead"))))),"")</f>
        <v/>
      </c>
      <c r="AO7" s="402" t="str">
        <f>IFERROR(IF(M7="---","",IF(AC7="---","No Target Set",IF(BZ7=BO7,"On Target",IF(BZ7&gt;BO7,"Behind",IF(BZ7&lt;BO7,"Ahead"))))),"")</f>
        <v/>
      </c>
      <c r="AP7" s="402" t="str">
        <f>IFERROR(IF(N7="---","",IF(AD7="---","No Target Set",IF(CA7=BP7,"On Target",IF(CA7&gt;BP7,"Behind",IF(CA7&lt;BP7,"Ahead"))))),"")</f>
        <v/>
      </c>
      <c r="AQ7" s="402" t="str">
        <f>IFERROR(IF(O7="---","",IF(AE7="---","No Target Set",IF(CB7=BQ7,"On Target",IF(CB7&gt;BQ7,"Behind",IF(CB7&lt;BQ7,"Ahead"))))),"")</f>
        <v/>
      </c>
      <c r="AR7" s="402" t="str">
        <f>IFERROR(IF(P7="---","",IF(AF7="---","No Target Set",IF(CC7=BR7,"On Target",IF(CC7&gt;BR7,"Behind",IF(CC7&lt;BR7,"Ahead"))))),"")</f>
        <v/>
      </c>
      <c r="AS7" s="402" t="str">
        <f>IFERROR(IF(Q7="---","",IF(AG7="---","No Target Set",IF(CD7=BS7,"On Target",IF(CD7&gt;BS7,"Behind",IF(CD7&lt;BS7,"Ahead"))))),"")</f>
        <v/>
      </c>
      <c r="AT7" s="402" t="str">
        <f>IFERROR(IF(R7="---","",IF(AH7="---","No Target Set",IF(CE7=BT7,"On Target",IF(CE7&gt;BT7,"Behind",IF(CE7&lt;BT7,"Ahead"))))),"")</f>
        <v/>
      </c>
      <c r="AV7" s="403"/>
      <c r="AW7" s="404" t="s">
        <v>110</v>
      </c>
      <c r="AX7" s="405" t="str">
        <f>_xlfn.IFNA(LOOKUP(2,1/(H7:R7&lt;&gt;"---"),H7:R7),"---")</f>
        <v>---</v>
      </c>
      <c r="AY7" s="406" t="e">
        <f>VALUE(IF(AX7="---","",VLOOKUP(AX7,List167823[],2,FALSE)))</f>
        <v>#VALUE!</v>
      </c>
      <c r="AZ7" s="359" t="str">
        <f>_xlfn.IFNA(LOOKUP(2,1/(H7:Q7&lt;&gt;"---"),X7:AF7),"---")</f>
        <v>---</v>
      </c>
      <c r="BA7" s="359" t="e">
        <f>VALUE(IF(AZ7="---","",VLOOKUP(AZ7,List167823[],2,FALSE)))</f>
        <v>#VALUE!</v>
      </c>
      <c r="BB7" s="359" t="str">
        <f>_xlfn.IFNA(LOOKUP(2,1/(AK7:AT7&lt;&gt;""),AK7:AT7),"---")</f>
        <v>---</v>
      </c>
      <c r="BC7" s="359" t="str">
        <f>_xlfn.IFNA(LOOKUP(2,1/(H7:R7&lt;&gt;"---"),H$2:R$2),"---")</f>
        <v>---</v>
      </c>
      <c r="BI7" s="404" t="s">
        <v>110</v>
      </c>
      <c r="BJ7" s="407" t="str">
        <f>IF(H7="---","",VLOOKUP(H7,List167823[],2,FALSE))</f>
        <v/>
      </c>
      <c r="BK7" s="407" t="str">
        <f>IF(I7="---","",VLOOKUP(I7,List167823[],2,FALSE))</f>
        <v/>
      </c>
      <c r="BL7" s="407" t="str">
        <f>IF(J7="---","",VLOOKUP(J7,List167823[],2,FALSE))</f>
        <v/>
      </c>
      <c r="BM7" s="407" t="str">
        <f>IF(K7="---","",VLOOKUP(K7,List167823[],2,FALSE))</f>
        <v/>
      </c>
      <c r="BN7" s="407" t="str">
        <f>IF(L7="---","",VLOOKUP(L7,List167823[],2,FALSE))</f>
        <v/>
      </c>
      <c r="BO7" s="407" t="str">
        <f>IF(M7="---","",VLOOKUP(M7,List167823[],2,FALSE))</f>
        <v/>
      </c>
      <c r="BP7" s="407" t="str">
        <f>IF(N7="---","",VLOOKUP(N7,List167823[],2,FALSE))</f>
        <v/>
      </c>
      <c r="BQ7" s="407" t="str">
        <f>IF(O7="---","",VLOOKUP(O7,List167823[],2,FALSE))</f>
        <v/>
      </c>
      <c r="BR7" s="407" t="str">
        <f>IF(P7="---","",VLOOKUP(P7,List167823[],2,FALSE))</f>
        <v/>
      </c>
      <c r="BS7" s="407" t="str">
        <f>IF(Q7="---","",VLOOKUP(Q7,List167823[],2,FALSE))</f>
        <v/>
      </c>
      <c r="BT7" s="407" t="str">
        <f>IF(R7="---","",VLOOKUP(R7,List167823[],2,FALSE))</f>
        <v/>
      </c>
      <c r="BU7" s="404" t="s">
        <v>110</v>
      </c>
      <c r="BV7" s="407" t="str">
        <f>IF(Y7="---","",VLOOKUP(Y7,List167823[],2,FALSE))</f>
        <v/>
      </c>
      <c r="BW7" s="407" t="str">
        <f>IF(Z7="---","",VLOOKUP(Z7,List167823[],2,FALSE))</f>
        <v/>
      </c>
      <c r="BX7" s="407" t="str">
        <f>IF(AA7="---","",VLOOKUP(AA7,List167823[],2,FALSE))</f>
        <v/>
      </c>
      <c r="BY7" s="407" t="str">
        <f>IF(AB7="---","",VLOOKUP(AB7,List167823[],2,FALSE))</f>
        <v/>
      </c>
      <c r="BZ7" s="407" t="str">
        <f>IF(AC7="---","",VLOOKUP(AC7,List167823[],2,FALSE))</f>
        <v/>
      </c>
      <c r="CA7" s="407" t="str">
        <f>IF(AD7="---","",VLOOKUP(AD7,List167823[],2,FALSE))</f>
        <v/>
      </c>
      <c r="CB7" s="407" t="str">
        <f>IF(AE7="---","",VLOOKUP(AE7,List167823[],2,FALSE))</f>
        <v/>
      </c>
      <c r="CC7" s="407" t="str">
        <f>IF(AF7="---","",VLOOKUP(AF7,List167823[],2,FALSE))</f>
        <v/>
      </c>
      <c r="CD7" s="407" t="str">
        <f>IF(AG7="---","",VLOOKUP(AG7,List167823[],2,FALSE))</f>
        <v/>
      </c>
      <c r="CE7" s="407" t="str">
        <f>IF(AH7="---","",VLOOKUP(AH7,List167823[],2,FALSE))</f>
        <v/>
      </c>
    </row>
    <row r="8" spans="2:92" ht="13.5" customHeight="1" thickBot="1" x14ac:dyDescent="0.4">
      <c r="B8" s="413"/>
      <c r="C8" s="392"/>
      <c r="D8" s="393"/>
      <c r="E8" s="394" t="s">
        <v>111</v>
      </c>
      <c r="F8" s="395"/>
      <c r="G8" s="396"/>
      <c r="H8" s="398" t="s">
        <v>97</v>
      </c>
      <c r="I8" s="398" t="s">
        <v>97</v>
      </c>
      <c r="J8" s="398" t="s">
        <v>97</v>
      </c>
      <c r="K8" s="398" t="s">
        <v>97</v>
      </c>
      <c r="L8" s="398" t="s">
        <v>97</v>
      </c>
      <c r="M8" s="398" t="s">
        <v>97</v>
      </c>
      <c r="N8" s="398" t="s">
        <v>97</v>
      </c>
      <c r="O8" s="398" t="s">
        <v>97</v>
      </c>
      <c r="P8" s="398" t="s">
        <v>97</v>
      </c>
      <c r="Q8" s="398" t="s">
        <v>97</v>
      </c>
      <c r="R8" s="409" t="s">
        <v>97</v>
      </c>
      <c r="Y8" s="398" t="s">
        <v>97</v>
      </c>
      <c r="Z8" s="398" t="s">
        <v>97</v>
      </c>
      <c r="AA8" s="398" t="s">
        <v>97</v>
      </c>
      <c r="AB8" s="398" t="s">
        <v>97</v>
      </c>
      <c r="AC8" s="409" t="s">
        <v>97</v>
      </c>
      <c r="AD8" s="401" t="s">
        <v>97</v>
      </c>
      <c r="AE8" s="401" t="s">
        <v>97</v>
      </c>
      <c r="AF8" s="401" t="s">
        <v>97</v>
      </c>
      <c r="AG8" s="401" t="s">
        <v>97</v>
      </c>
      <c r="AH8" s="401" t="s">
        <v>97</v>
      </c>
      <c r="AK8" s="402" t="str">
        <f>IFERROR(IF(I8="---","",IF(Y8="---","No Target Set",IF(BV8=BK8,"On Target",IF(BV8&gt;BK8,"Behind",IF(BV8&lt;BK8,"Ahead"))))),"")</f>
        <v/>
      </c>
      <c r="AL8" s="402" t="str">
        <f>IFERROR(IF(J8="---","",IF(Z8="---","No Target Set",IF(BW8=BL8,"On Target",IF(BW8&gt;BL8,"Behind",IF(BW8&lt;BL8,"Ahead"))))),"")</f>
        <v/>
      </c>
      <c r="AM8" s="402" t="str">
        <f>IFERROR(IF(K8="---","",IF(AA8="---","No Target Set",IF(BX8=BM8,"On Target",IF(BX8&gt;BM8,"Behind",IF(BX8&lt;BM8,"Ahead"))))),"")</f>
        <v/>
      </c>
      <c r="AN8" s="402" t="str">
        <f>IFERROR(IF(L8="---","",IF(AB8="---","No Target Set",IF(BY8=BN8,"On Target",IF(BY8&gt;BN8,"Behind",IF(BY8&lt;BN8,"Ahead"))))),"")</f>
        <v/>
      </c>
      <c r="AO8" s="402" t="str">
        <f>IFERROR(IF(M8="---","",IF(AC8="---","No Target Set",IF(BZ8=BO8,"On Target",IF(BZ8&gt;BO8,"Behind",IF(BZ8&lt;BO8,"Ahead"))))),"")</f>
        <v/>
      </c>
      <c r="AP8" s="402" t="str">
        <f>IFERROR(IF(N8="---","",IF(AD8="---","No Target Set",IF(CA8=BP8,"On Target",IF(CA8&gt;BP8,"Behind",IF(CA8&lt;BP8,"Ahead"))))),"")</f>
        <v/>
      </c>
      <c r="AQ8" s="402" t="str">
        <f>IFERROR(IF(O8="---","",IF(AE8="---","No Target Set",IF(CB8=BQ8,"On Target",IF(CB8&gt;BQ8,"Behind",IF(CB8&lt;BQ8,"Ahead"))))),"")</f>
        <v/>
      </c>
      <c r="AR8" s="402" t="str">
        <f>IFERROR(IF(P8="---","",IF(AF8="---","No Target Set",IF(CC8=BR8,"On Target",IF(CC8&gt;BR8,"Behind",IF(CC8&lt;BR8,"Ahead"))))),"")</f>
        <v/>
      </c>
      <c r="AS8" s="402" t="str">
        <f>IFERROR(IF(Q8="---","",IF(AG8="---","No Target Set",IF(CD8=BS8,"On Target",IF(CD8&gt;BS8,"Behind",IF(CD8&lt;BS8,"Ahead"))))),"")</f>
        <v/>
      </c>
      <c r="AT8" s="402" t="str">
        <f>IFERROR(IF(R8="---","",IF(AH8="---","No Target Set",IF(CE8=BT8,"On Target",IF(CE8&gt;BT8,"Behind",IF(CE8&lt;BT8,"Ahead"))))),"")</f>
        <v/>
      </c>
      <c r="AV8" s="403"/>
      <c r="AW8" s="404" t="s">
        <v>112</v>
      </c>
      <c r="AX8" s="405" t="str">
        <f>_xlfn.IFNA(LOOKUP(2,1/(H8:R8&lt;&gt;"---"),H8:R8),"---")</f>
        <v>---</v>
      </c>
      <c r="AY8" s="406" t="e">
        <f>VALUE(IF(AX8="---","",VLOOKUP(AX8,List167823[],2,FALSE)))</f>
        <v>#VALUE!</v>
      </c>
      <c r="AZ8" s="359" t="str">
        <f>_xlfn.IFNA(LOOKUP(2,1/(H8:Q8&lt;&gt;"---"),X8:AF8),"---")</f>
        <v>---</v>
      </c>
      <c r="BA8" s="359" t="e">
        <f>VALUE(IF(AZ8="---","",VLOOKUP(AZ8,List167823[],2,FALSE)))</f>
        <v>#VALUE!</v>
      </c>
      <c r="BB8" s="359" t="str">
        <f>_xlfn.IFNA(LOOKUP(2,1/(AK8:AT8&lt;&gt;""),AK8:AT8),"---")</f>
        <v>---</v>
      </c>
      <c r="BC8" s="359" t="str">
        <f>_xlfn.IFNA(LOOKUP(2,1/(H8:R8&lt;&gt;"---"),H$2:R$2),"---")</f>
        <v>---</v>
      </c>
      <c r="BI8" s="404" t="s">
        <v>112</v>
      </c>
      <c r="BJ8" s="407" t="str">
        <f>IF(H8="---","",VLOOKUP(H8,List167823[],2,FALSE))</f>
        <v/>
      </c>
      <c r="BK8" s="407" t="str">
        <f>IF(I8="---","",VLOOKUP(I8,List167823[],2,FALSE))</f>
        <v/>
      </c>
      <c r="BL8" s="407" t="str">
        <f>IF(J8="---","",VLOOKUP(J8,List167823[],2,FALSE))</f>
        <v/>
      </c>
      <c r="BM8" s="407" t="str">
        <f>IF(K8="---","",VLOOKUP(K8,List167823[],2,FALSE))</f>
        <v/>
      </c>
      <c r="BN8" s="407" t="str">
        <f>IF(L8="---","",VLOOKUP(L8,List167823[],2,FALSE))</f>
        <v/>
      </c>
      <c r="BO8" s="407" t="str">
        <f>IF(M8="---","",VLOOKUP(M8,List167823[],2,FALSE))</f>
        <v/>
      </c>
      <c r="BP8" s="407" t="str">
        <f>IF(N8="---","",VLOOKUP(N8,List167823[],2,FALSE))</f>
        <v/>
      </c>
      <c r="BQ8" s="407" t="str">
        <f>IF(O8="---","",VLOOKUP(O8,List167823[],2,FALSE))</f>
        <v/>
      </c>
      <c r="BR8" s="407" t="str">
        <f>IF(P8="---","",VLOOKUP(P8,List167823[],2,FALSE))</f>
        <v/>
      </c>
      <c r="BS8" s="407" t="str">
        <f>IF(Q8="---","",VLOOKUP(Q8,List167823[],2,FALSE))</f>
        <v/>
      </c>
      <c r="BT8" s="407" t="str">
        <f>IF(R8="---","",VLOOKUP(R8,List167823[],2,FALSE))</f>
        <v/>
      </c>
      <c r="BU8" s="404" t="s">
        <v>112</v>
      </c>
      <c r="BV8" s="407" t="str">
        <f>IF(Y8="---","",VLOOKUP(Y8,List167823[],2,FALSE))</f>
        <v/>
      </c>
      <c r="BW8" s="407" t="str">
        <f>IF(Z8="---","",VLOOKUP(Z8,List167823[],2,FALSE))</f>
        <v/>
      </c>
      <c r="BX8" s="407" t="str">
        <f>IF(AA8="---","",VLOOKUP(AA8,List167823[],2,FALSE))</f>
        <v/>
      </c>
      <c r="BY8" s="407" t="str">
        <f>IF(AB8="---","",VLOOKUP(AB8,List167823[],2,FALSE))</f>
        <v/>
      </c>
      <c r="BZ8" s="407" t="str">
        <f>IF(AC8="---","",VLOOKUP(AC8,List167823[],2,FALSE))</f>
        <v/>
      </c>
      <c r="CA8" s="407" t="str">
        <f>IF(AD8="---","",VLOOKUP(AD8,List167823[],2,FALSE))</f>
        <v/>
      </c>
      <c r="CB8" s="407" t="str">
        <f>IF(AE8="---","",VLOOKUP(AE8,List167823[],2,FALSE))</f>
        <v/>
      </c>
      <c r="CC8" s="407" t="str">
        <f>IF(AF8="---","",VLOOKUP(AF8,List167823[],2,FALSE))</f>
        <v/>
      </c>
      <c r="CD8" s="407" t="str">
        <f>IF(AG8="---","",VLOOKUP(AG8,List167823[],2,FALSE))</f>
        <v/>
      </c>
      <c r="CE8" s="407" t="str">
        <f>IF(AH8="---","",VLOOKUP(AH8,List167823[],2,FALSE))</f>
        <v/>
      </c>
    </row>
    <row r="9" spans="2:92" ht="13.5" customHeight="1" thickBot="1" x14ac:dyDescent="0.4">
      <c r="B9" s="391">
        <v>2</v>
      </c>
      <c r="C9" s="392" t="s">
        <v>113</v>
      </c>
      <c r="D9" s="393"/>
      <c r="E9" s="394" t="s">
        <v>114</v>
      </c>
      <c r="F9" s="395"/>
      <c r="G9" s="396"/>
      <c r="H9" s="398" t="s">
        <v>97</v>
      </c>
      <c r="I9" s="398" t="s">
        <v>97</v>
      </c>
      <c r="J9" s="398" t="s">
        <v>97</v>
      </c>
      <c r="K9" s="398" t="s">
        <v>97</v>
      </c>
      <c r="L9" s="398" t="s">
        <v>97</v>
      </c>
      <c r="M9" s="398" t="s">
        <v>97</v>
      </c>
      <c r="N9" s="398" t="s">
        <v>97</v>
      </c>
      <c r="O9" s="398" t="s">
        <v>97</v>
      </c>
      <c r="P9" s="398" t="s">
        <v>97</v>
      </c>
      <c r="Q9" s="398" t="s">
        <v>97</v>
      </c>
      <c r="R9" s="409" t="s">
        <v>97</v>
      </c>
      <c r="Y9" s="398" t="s">
        <v>97</v>
      </c>
      <c r="Z9" s="398" t="s">
        <v>97</v>
      </c>
      <c r="AA9" s="398" t="s">
        <v>97</v>
      </c>
      <c r="AB9" s="398" t="s">
        <v>97</v>
      </c>
      <c r="AC9" s="409" t="s">
        <v>97</v>
      </c>
      <c r="AD9" s="401" t="s">
        <v>97</v>
      </c>
      <c r="AE9" s="401" t="s">
        <v>97</v>
      </c>
      <c r="AF9" s="401" t="s">
        <v>97</v>
      </c>
      <c r="AG9" s="401" t="s">
        <v>97</v>
      </c>
      <c r="AH9" s="401" t="s">
        <v>97</v>
      </c>
      <c r="AK9" s="402" t="str">
        <f>IFERROR(IF(I9="---","",IF(Y9="---","No Target Set",IF(BV9=BK9,"On Target",IF(BV9&gt;BK9,"Behind",IF(BV9&lt;BK9,"Ahead"))))),"")</f>
        <v/>
      </c>
      <c r="AL9" s="402" t="str">
        <f>IFERROR(IF(J9="---","",IF(Z9="---","No Target Set",IF(BW9=BL9,"On Target",IF(BW9&gt;BL9,"Behind",IF(BW9&lt;BL9,"Ahead"))))),"")</f>
        <v/>
      </c>
      <c r="AM9" s="402" t="str">
        <f>IFERROR(IF(K9="---","",IF(AA9="---","No Target Set",IF(BX9=BM9,"On Target",IF(BX9&gt;BM9,"Behind",IF(BX9&lt;BM9,"Ahead"))))),"")</f>
        <v/>
      </c>
      <c r="AN9" s="402" t="str">
        <f>IFERROR(IF(L9="---","",IF(AB9="---","No Target Set",IF(BY9=BN9,"On Target",IF(BY9&gt;BN9,"Behind",IF(BY9&lt;BN9,"Ahead"))))),"")</f>
        <v/>
      </c>
      <c r="AO9" s="402" t="str">
        <f>IFERROR(IF(M9="---","",IF(AC9="---","No Target Set",IF(BZ9=BO9,"On Target",IF(BZ9&gt;BO9,"Behind",IF(BZ9&lt;BO9,"Ahead"))))),"")</f>
        <v/>
      </c>
      <c r="AP9" s="402" t="str">
        <f>IFERROR(IF(N9="---","",IF(AD9="---","No Target Set",IF(CA9=BP9,"On Target",IF(CA9&gt;BP9,"Behind",IF(CA9&lt;BP9,"Ahead"))))),"")</f>
        <v/>
      </c>
      <c r="AQ9" s="402" t="str">
        <f>IFERROR(IF(O9="---","",IF(AE9="---","No Target Set",IF(CB9=BQ9,"On Target",IF(CB9&gt;BQ9,"Behind",IF(CB9&lt;BQ9,"Ahead"))))),"")</f>
        <v/>
      </c>
      <c r="AR9" s="402" t="str">
        <f>IFERROR(IF(P9="---","",IF(AF9="---","No Target Set",IF(CC9=BR9,"On Target",IF(CC9&gt;BR9,"Behind",IF(CC9&lt;BR9,"Ahead"))))),"")</f>
        <v/>
      </c>
      <c r="AS9" s="402" t="str">
        <f>IFERROR(IF(Q9="---","",IF(AG9="---","No Target Set",IF(CD9=BS9,"On Target",IF(CD9&gt;BS9,"Behind",IF(CD9&lt;BS9,"Ahead"))))),"")</f>
        <v/>
      </c>
      <c r="AT9" s="402" t="str">
        <f>IFERROR(IF(R9="---","",IF(AH9="---","No Target Set",IF(CE9=BT9,"On Target",IF(CE9&gt;BT9,"Behind",IF(CE9&lt;BT9,"Ahead"))))),"")</f>
        <v/>
      </c>
      <c r="AV9" s="403"/>
      <c r="AW9" s="404" t="s">
        <v>115</v>
      </c>
      <c r="AX9" s="405" t="str">
        <f>_xlfn.IFNA(LOOKUP(2,1/(H9:R9&lt;&gt;"---"),H9:R9),"---")</f>
        <v>---</v>
      </c>
      <c r="AY9" s="406" t="e">
        <f>VALUE(IF(AX9="---","",VLOOKUP(AX9,List167823[],2,FALSE)))</f>
        <v>#VALUE!</v>
      </c>
      <c r="AZ9" s="359" t="str">
        <f>_xlfn.IFNA(LOOKUP(2,1/(H9:Q9&lt;&gt;"---"),X9:AF9),"---")</f>
        <v>---</v>
      </c>
      <c r="BA9" s="359" t="e">
        <f>VALUE(IF(AZ9="---","",VLOOKUP(AZ9,List167823[],2,FALSE)))</f>
        <v>#VALUE!</v>
      </c>
      <c r="BB9" s="359" t="str">
        <f>_xlfn.IFNA(LOOKUP(2,1/(AK9:AT9&lt;&gt;""),AK9:AT9),"---")</f>
        <v>---</v>
      </c>
      <c r="BC9" s="359" t="str">
        <f>_xlfn.IFNA(LOOKUP(2,1/(H9:R9&lt;&gt;"---"),H$2:R$2),"---")</f>
        <v>---</v>
      </c>
      <c r="BI9" s="404" t="s">
        <v>115</v>
      </c>
      <c r="BJ9" s="407" t="str">
        <f>IF(H9="---","",VLOOKUP(H9,List167823[],2,FALSE))</f>
        <v/>
      </c>
      <c r="BK9" s="407" t="str">
        <f>IF(I9="---","",VLOOKUP(I9,List167823[],2,FALSE))</f>
        <v/>
      </c>
      <c r="BL9" s="407" t="str">
        <f>IF(J9="---","",VLOOKUP(J9,List167823[],2,FALSE))</f>
        <v/>
      </c>
      <c r="BM9" s="407" t="str">
        <f>IF(K9="---","",VLOOKUP(K9,List167823[],2,FALSE))</f>
        <v/>
      </c>
      <c r="BN9" s="407" t="str">
        <f>IF(L9="---","",VLOOKUP(L9,List167823[],2,FALSE))</f>
        <v/>
      </c>
      <c r="BO9" s="407" t="str">
        <f>IF(M9="---","",VLOOKUP(M9,List167823[],2,FALSE))</f>
        <v/>
      </c>
      <c r="BP9" s="407" t="str">
        <f>IF(N9="---","",VLOOKUP(N9,List167823[],2,FALSE))</f>
        <v/>
      </c>
      <c r="BQ9" s="407" t="str">
        <f>IF(O9="---","",VLOOKUP(O9,List167823[],2,FALSE))</f>
        <v/>
      </c>
      <c r="BR9" s="407" t="str">
        <f>IF(P9="---","",VLOOKUP(P9,List167823[],2,FALSE))</f>
        <v/>
      </c>
      <c r="BS9" s="407" t="str">
        <f>IF(Q9="---","",VLOOKUP(Q9,List167823[],2,FALSE))</f>
        <v/>
      </c>
      <c r="BT9" s="407" t="str">
        <f>IF(R9="---","",VLOOKUP(R9,List167823[],2,FALSE))</f>
        <v/>
      </c>
      <c r="BU9" s="404" t="s">
        <v>115</v>
      </c>
      <c r="BV9" s="407" t="str">
        <f>IF(Y9="---","",VLOOKUP(Y9,List167823[],2,FALSE))</f>
        <v/>
      </c>
      <c r="BW9" s="407" t="str">
        <f>IF(Z9="---","",VLOOKUP(Z9,List167823[],2,FALSE))</f>
        <v/>
      </c>
      <c r="BX9" s="407" t="str">
        <f>IF(AA9="---","",VLOOKUP(AA9,List167823[],2,FALSE))</f>
        <v/>
      </c>
      <c r="BY9" s="407" t="str">
        <f>IF(AB9="---","",VLOOKUP(AB9,List167823[],2,FALSE))</f>
        <v/>
      </c>
      <c r="BZ9" s="407" t="str">
        <f>IF(AC9="---","",VLOOKUP(AC9,List167823[],2,FALSE))</f>
        <v/>
      </c>
      <c r="CA9" s="407" t="str">
        <f>IF(AD9="---","",VLOOKUP(AD9,List167823[],2,FALSE))</f>
        <v/>
      </c>
      <c r="CB9" s="407" t="str">
        <f>IF(AE9="---","",VLOOKUP(AE9,List167823[],2,FALSE))</f>
        <v/>
      </c>
      <c r="CC9" s="407" t="str">
        <f>IF(AF9="---","",VLOOKUP(AF9,List167823[],2,FALSE))</f>
        <v/>
      </c>
      <c r="CD9" s="407" t="str">
        <f>IF(AG9="---","",VLOOKUP(AG9,List167823[],2,FALSE))</f>
        <v/>
      </c>
      <c r="CE9" s="407" t="str">
        <f>IF(AH9="---","",VLOOKUP(AH9,List167823[],2,FALSE))</f>
        <v/>
      </c>
    </row>
    <row r="10" spans="2:92" ht="13.5" customHeight="1" thickBot="1" x14ac:dyDescent="0.4">
      <c r="B10" s="408"/>
      <c r="C10" s="392"/>
      <c r="D10" s="393"/>
      <c r="E10" s="394" t="s">
        <v>116</v>
      </c>
      <c r="F10" s="395"/>
      <c r="G10" s="396"/>
      <c r="H10" s="398" t="s">
        <v>97</v>
      </c>
      <c r="I10" s="398" t="s">
        <v>97</v>
      </c>
      <c r="J10" s="398" t="s">
        <v>97</v>
      </c>
      <c r="K10" s="398" t="s">
        <v>97</v>
      </c>
      <c r="L10" s="398" t="s">
        <v>97</v>
      </c>
      <c r="M10" s="398" t="s">
        <v>97</v>
      </c>
      <c r="N10" s="398" t="s">
        <v>97</v>
      </c>
      <c r="O10" s="398" t="s">
        <v>97</v>
      </c>
      <c r="P10" s="398" t="s">
        <v>97</v>
      </c>
      <c r="Q10" s="398" t="s">
        <v>97</v>
      </c>
      <c r="R10" s="409" t="s">
        <v>97</v>
      </c>
      <c r="Y10" s="398" t="s">
        <v>97</v>
      </c>
      <c r="Z10" s="398" t="s">
        <v>97</v>
      </c>
      <c r="AA10" s="398" t="s">
        <v>97</v>
      </c>
      <c r="AB10" s="398" t="s">
        <v>97</v>
      </c>
      <c r="AC10" s="409" t="s">
        <v>97</v>
      </c>
      <c r="AD10" s="401" t="s">
        <v>97</v>
      </c>
      <c r="AE10" s="401" t="s">
        <v>97</v>
      </c>
      <c r="AF10" s="401" t="s">
        <v>97</v>
      </c>
      <c r="AG10" s="401" t="s">
        <v>97</v>
      </c>
      <c r="AH10" s="401" t="s">
        <v>97</v>
      </c>
      <c r="AK10" s="402" t="str">
        <f>IFERROR(IF(I10="---","",IF(Y10="---","No Target Set",IF(BV10=BK10,"On Target",IF(BV10&gt;BK10,"Behind",IF(BV10&lt;BK10,"Ahead"))))),"")</f>
        <v/>
      </c>
      <c r="AL10" s="402" t="str">
        <f>IFERROR(IF(J10="---","",IF(Z10="---","No Target Set",IF(BW10=BL10,"On Target",IF(BW10&gt;BL10,"Behind",IF(BW10&lt;BL10,"Ahead"))))),"")</f>
        <v/>
      </c>
      <c r="AM10" s="402" t="str">
        <f>IFERROR(IF(K10="---","",IF(AA10="---","No Target Set",IF(BX10=BM10,"On Target",IF(BX10&gt;BM10,"Behind",IF(BX10&lt;BM10,"Ahead"))))),"")</f>
        <v/>
      </c>
      <c r="AN10" s="402" t="str">
        <f>IFERROR(IF(L10="---","",IF(AB10="---","No Target Set",IF(BY10=BN10,"On Target",IF(BY10&gt;BN10,"Behind",IF(BY10&lt;BN10,"Ahead"))))),"")</f>
        <v/>
      </c>
      <c r="AO10" s="402" t="str">
        <f>IFERROR(IF(M10="---","",IF(AC10="---","No Target Set",IF(BZ10=BO10,"On Target",IF(BZ10&gt;BO10,"Behind",IF(BZ10&lt;BO10,"Ahead"))))),"")</f>
        <v/>
      </c>
      <c r="AP10" s="402" t="str">
        <f>IFERROR(IF(N10="---","",IF(AD10="---","No Target Set",IF(CA10=BP10,"On Target",IF(CA10&gt;BP10,"Behind",IF(CA10&lt;BP10,"Ahead"))))),"")</f>
        <v/>
      </c>
      <c r="AQ10" s="402" t="str">
        <f>IFERROR(IF(O10="---","",IF(AE10="---","No Target Set",IF(CB10=BQ10,"On Target",IF(CB10&gt;BQ10,"Behind",IF(CB10&lt;BQ10,"Ahead"))))),"")</f>
        <v/>
      </c>
      <c r="AR10" s="402" t="str">
        <f>IFERROR(IF(P10="---","",IF(AF10="---","No Target Set",IF(CC10=BR10,"On Target",IF(CC10&gt;BR10,"Behind",IF(CC10&lt;BR10,"Ahead"))))),"")</f>
        <v/>
      </c>
      <c r="AS10" s="402" t="str">
        <f>IFERROR(IF(Q10="---","",IF(AG10="---","No Target Set",IF(CD10=BS10,"On Target",IF(CD10&gt;BS10,"Behind",IF(CD10&lt;BS10,"Ahead"))))),"")</f>
        <v/>
      </c>
      <c r="AT10" s="402" t="str">
        <f>IFERROR(IF(R10="---","",IF(AH10="---","No Target Set",IF(CE10=BT10,"On Target",IF(CE10&gt;BT10,"Behind",IF(CE10&lt;BT10,"Ahead"))))),"")</f>
        <v/>
      </c>
      <c r="AV10" s="403"/>
      <c r="AW10" s="404" t="s">
        <v>117</v>
      </c>
      <c r="AX10" s="405" t="str">
        <f>_xlfn.IFNA(LOOKUP(2,1/(H10:R10&lt;&gt;"---"),H10:R10),"---")</f>
        <v>---</v>
      </c>
      <c r="AY10" s="406" t="e">
        <f>VALUE(IF(AX10="---","",VLOOKUP(AX10,List167823[],2,FALSE)))</f>
        <v>#VALUE!</v>
      </c>
      <c r="AZ10" s="359" t="str">
        <f>_xlfn.IFNA(LOOKUP(2,1/(H10:Q10&lt;&gt;"---"),X10:AF10),"---")</f>
        <v>---</v>
      </c>
      <c r="BA10" s="359" t="e">
        <f>VALUE(IF(AZ10="---","",VLOOKUP(AZ10,List167823[],2,FALSE)))</f>
        <v>#VALUE!</v>
      </c>
      <c r="BB10" s="359" t="str">
        <f>_xlfn.IFNA(LOOKUP(2,1/(AK10:AT10&lt;&gt;""),AK10:AT10),"---")</f>
        <v>---</v>
      </c>
      <c r="BC10" s="359" t="str">
        <f>_xlfn.IFNA(LOOKUP(2,1/(H10:R10&lt;&gt;"---"),H$2:R$2),"---")</f>
        <v>---</v>
      </c>
      <c r="BI10" s="404" t="s">
        <v>117</v>
      </c>
      <c r="BJ10" s="407" t="str">
        <f>IF(H10="---","",VLOOKUP(H10,List167823[],2,FALSE))</f>
        <v/>
      </c>
      <c r="BK10" s="407" t="str">
        <f>IF(I10="---","",VLOOKUP(I10,List167823[],2,FALSE))</f>
        <v/>
      </c>
      <c r="BL10" s="407" t="str">
        <f>IF(J10="---","",VLOOKUP(J10,List167823[],2,FALSE))</f>
        <v/>
      </c>
      <c r="BM10" s="407" t="str">
        <f>IF(K10="---","",VLOOKUP(K10,List167823[],2,FALSE))</f>
        <v/>
      </c>
      <c r="BN10" s="407" t="str">
        <f>IF(L10="---","",VLOOKUP(L10,List167823[],2,FALSE))</f>
        <v/>
      </c>
      <c r="BO10" s="407" t="str">
        <f>IF(M10="---","",VLOOKUP(M10,List167823[],2,FALSE))</f>
        <v/>
      </c>
      <c r="BP10" s="407" t="str">
        <f>IF(N10="---","",VLOOKUP(N10,List167823[],2,FALSE))</f>
        <v/>
      </c>
      <c r="BQ10" s="407" t="str">
        <f>IF(O10="---","",VLOOKUP(O10,List167823[],2,FALSE))</f>
        <v/>
      </c>
      <c r="BR10" s="407" t="str">
        <f>IF(P10="---","",VLOOKUP(P10,List167823[],2,FALSE))</f>
        <v/>
      </c>
      <c r="BS10" s="407" t="str">
        <f>IF(Q10="---","",VLOOKUP(Q10,List167823[],2,FALSE))</f>
        <v/>
      </c>
      <c r="BT10" s="407" t="str">
        <f>IF(R10="---","",VLOOKUP(R10,List167823[],2,FALSE))</f>
        <v/>
      </c>
      <c r="BU10" s="404" t="s">
        <v>117</v>
      </c>
      <c r="BV10" s="407" t="str">
        <f>IF(Y10="---","",VLOOKUP(Y10,List167823[],2,FALSE))</f>
        <v/>
      </c>
      <c r="BW10" s="407" t="str">
        <f>IF(Z10="---","",VLOOKUP(Z10,List167823[],2,FALSE))</f>
        <v/>
      </c>
      <c r="BX10" s="407" t="str">
        <f>IF(AA10="---","",VLOOKUP(AA10,List167823[],2,FALSE))</f>
        <v/>
      </c>
      <c r="BY10" s="407" t="str">
        <f>IF(AB10="---","",VLOOKUP(AB10,List167823[],2,FALSE))</f>
        <v/>
      </c>
      <c r="BZ10" s="407" t="str">
        <f>IF(AC10="---","",VLOOKUP(AC10,List167823[],2,FALSE))</f>
        <v/>
      </c>
      <c r="CA10" s="407" t="str">
        <f>IF(AD10="---","",VLOOKUP(AD10,List167823[],2,FALSE))</f>
        <v/>
      </c>
      <c r="CB10" s="407" t="str">
        <f>IF(AE10="---","",VLOOKUP(AE10,List167823[],2,FALSE))</f>
        <v/>
      </c>
      <c r="CC10" s="407" t="str">
        <f>IF(AF10="---","",VLOOKUP(AF10,List167823[],2,FALSE))</f>
        <v/>
      </c>
      <c r="CD10" s="407" t="str">
        <f>IF(AG10="---","",VLOOKUP(AG10,List167823[],2,FALSE))</f>
        <v/>
      </c>
      <c r="CE10" s="407" t="str">
        <f>IF(AH10="---","",VLOOKUP(AH10,List167823[],2,FALSE))</f>
        <v/>
      </c>
    </row>
    <row r="11" spans="2:92" ht="13.5" customHeight="1" thickBot="1" x14ac:dyDescent="0.4">
      <c r="B11" s="408"/>
      <c r="C11" s="392"/>
      <c r="D11" s="393"/>
      <c r="E11" s="394" t="s">
        <v>118</v>
      </c>
      <c r="F11" s="395"/>
      <c r="G11" s="396"/>
      <c r="H11" s="398" t="s">
        <v>97</v>
      </c>
      <c r="I11" s="398" t="s">
        <v>97</v>
      </c>
      <c r="J11" s="398" t="s">
        <v>97</v>
      </c>
      <c r="K11" s="398" t="s">
        <v>97</v>
      </c>
      <c r="L11" s="398" t="s">
        <v>97</v>
      </c>
      <c r="M11" s="398" t="s">
        <v>97</v>
      </c>
      <c r="N11" s="398" t="s">
        <v>97</v>
      </c>
      <c r="O11" s="398" t="s">
        <v>97</v>
      </c>
      <c r="P11" s="398" t="s">
        <v>97</v>
      </c>
      <c r="Q11" s="398" t="s">
        <v>97</v>
      </c>
      <c r="R11" s="409" t="s">
        <v>97</v>
      </c>
      <c r="Y11" s="398" t="s">
        <v>97</v>
      </c>
      <c r="Z11" s="398" t="s">
        <v>97</v>
      </c>
      <c r="AA11" s="398" t="s">
        <v>97</v>
      </c>
      <c r="AB11" s="398" t="s">
        <v>97</v>
      </c>
      <c r="AC11" s="409" t="s">
        <v>97</v>
      </c>
      <c r="AD11" s="401" t="s">
        <v>97</v>
      </c>
      <c r="AE11" s="401" t="s">
        <v>97</v>
      </c>
      <c r="AF11" s="401" t="s">
        <v>97</v>
      </c>
      <c r="AG11" s="401" t="s">
        <v>97</v>
      </c>
      <c r="AH11" s="401" t="s">
        <v>97</v>
      </c>
      <c r="AK11" s="402" t="str">
        <f>IFERROR(IF(I11="---","",IF(Y11="---","No Target Set",IF(BV11=BK11,"On Target",IF(BV11&gt;BK11,"Behind",IF(BV11&lt;BK11,"Ahead"))))),"")</f>
        <v/>
      </c>
      <c r="AL11" s="402" t="str">
        <f>IFERROR(IF(J11="---","",IF(Z11="---","No Target Set",IF(BW11=BL11,"On Target",IF(BW11&gt;BL11,"Behind",IF(BW11&lt;BL11,"Ahead"))))),"")</f>
        <v/>
      </c>
      <c r="AM11" s="402" t="str">
        <f>IFERROR(IF(K11="---","",IF(AA11="---","No Target Set",IF(BX11=BM11,"On Target",IF(BX11&gt;BM11,"Behind",IF(BX11&lt;BM11,"Ahead"))))),"")</f>
        <v/>
      </c>
      <c r="AN11" s="402" t="str">
        <f>IFERROR(IF(L11="---","",IF(AB11="---","No Target Set",IF(BY11=BN11,"On Target",IF(BY11&gt;BN11,"Behind",IF(BY11&lt;BN11,"Ahead"))))),"")</f>
        <v/>
      </c>
      <c r="AO11" s="402" t="str">
        <f>IFERROR(IF(M11="---","",IF(AC11="---","No Target Set",IF(BZ11=BO11,"On Target",IF(BZ11&gt;BO11,"Behind",IF(BZ11&lt;BO11,"Ahead"))))),"")</f>
        <v/>
      </c>
      <c r="AP11" s="402" t="str">
        <f>IFERROR(IF(N11="---","",IF(AD11="---","No Target Set",IF(CA11=BP11,"On Target",IF(CA11&gt;BP11,"Behind",IF(CA11&lt;BP11,"Ahead"))))),"")</f>
        <v/>
      </c>
      <c r="AQ11" s="402" t="str">
        <f>IFERROR(IF(O11="---","",IF(AE11="---","No Target Set",IF(CB11=BQ11,"On Target",IF(CB11&gt;BQ11,"Behind",IF(CB11&lt;BQ11,"Ahead"))))),"")</f>
        <v/>
      </c>
      <c r="AR11" s="402" t="str">
        <f>IFERROR(IF(P11="---","",IF(AF11="---","No Target Set",IF(CC11=BR11,"On Target",IF(CC11&gt;BR11,"Behind",IF(CC11&lt;BR11,"Ahead"))))),"")</f>
        <v/>
      </c>
      <c r="AS11" s="402" t="str">
        <f>IFERROR(IF(Q11="---","",IF(AG11="---","No Target Set",IF(CD11=BS11,"On Target",IF(CD11&gt;BS11,"Behind",IF(CD11&lt;BS11,"Ahead"))))),"")</f>
        <v/>
      </c>
      <c r="AT11" s="402" t="str">
        <f>IFERROR(IF(R11="---","",IF(AH11="---","No Target Set",IF(CE11=BT11,"On Target",IF(CE11&gt;BT11,"Behind",IF(CE11&lt;BT11,"Ahead"))))),"")</f>
        <v/>
      </c>
      <c r="AV11" s="403"/>
      <c r="AW11" s="404" t="s">
        <v>119</v>
      </c>
      <c r="AX11" s="405" t="str">
        <f>_xlfn.IFNA(LOOKUP(2,1/(H11:R11&lt;&gt;"---"),H11:R11),"---")</f>
        <v>---</v>
      </c>
      <c r="AY11" s="406" t="e">
        <f>VALUE(IF(AX11="---","",VLOOKUP(AX11,List167823[],2,FALSE)))</f>
        <v>#VALUE!</v>
      </c>
      <c r="AZ11" s="359" t="str">
        <f>_xlfn.IFNA(LOOKUP(2,1/(H11:Q11&lt;&gt;"---"),X11:AF11),"---")</f>
        <v>---</v>
      </c>
      <c r="BA11" s="359" t="e">
        <f>VALUE(IF(AZ11="---","",VLOOKUP(AZ11,List167823[],2,FALSE)))</f>
        <v>#VALUE!</v>
      </c>
      <c r="BB11" s="359" t="str">
        <f>_xlfn.IFNA(LOOKUP(2,1/(AK11:AT11&lt;&gt;""),AK11:AT11),"---")</f>
        <v>---</v>
      </c>
      <c r="BC11" s="359" t="str">
        <f>_xlfn.IFNA(LOOKUP(2,1/(H11:R11&lt;&gt;"---"),H$2:R$2),"---")</f>
        <v>---</v>
      </c>
      <c r="BI11" s="404" t="s">
        <v>119</v>
      </c>
      <c r="BJ11" s="407" t="str">
        <f>IF(H11="---","",VLOOKUP(H11,List167823[],2,FALSE))</f>
        <v/>
      </c>
      <c r="BK11" s="407" t="str">
        <f>IF(I11="---","",VLOOKUP(I11,List167823[],2,FALSE))</f>
        <v/>
      </c>
      <c r="BL11" s="407" t="str">
        <f>IF(J11="---","",VLOOKUP(J11,List167823[],2,FALSE))</f>
        <v/>
      </c>
      <c r="BM11" s="407" t="str">
        <f>IF(K11="---","",VLOOKUP(K11,List167823[],2,FALSE))</f>
        <v/>
      </c>
      <c r="BN11" s="407" t="str">
        <f>IF(L11="---","",VLOOKUP(L11,List167823[],2,FALSE))</f>
        <v/>
      </c>
      <c r="BO11" s="407" t="str">
        <f>IF(M11="---","",VLOOKUP(M11,List167823[],2,FALSE))</f>
        <v/>
      </c>
      <c r="BP11" s="407" t="str">
        <f>IF(N11="---","",VLOOKUP(N11,List167823[],2,FALSE))</f>
        <v/>
      </c>
      <c r="BQ11" s="407" t="str">
        <f>IF(O11="---","",VLOOKUP(O11,List167823[],2,FALSE))</f>
        <v/>
      </c>
      <c r="BR11" s="407" t="str">
        <f>IF(P11="---","",VLOOKUP(P11,List167823[],2,FALSE))</f>
        <v/>
      </c>
      <c r="BS11" s="407" t="str">
        <f>IF(Q11="---","",VLOOKUP(Q11,List167823[],2,FALSE))</f>
        <v/>
      </c>
      <c r="BT11" s="407" t="str">
        <f>IF(R11="---","",VLOOKUP(R11,List167823[],2,FALSE))</f>
        <v/>
      </c>
      <c r="BU11" s="404" t="s">
        <v>119</v>
      </c>
      <c r="BV11" s="407" t="str">
        <f>IF(Y11="---","",VLOOKUP(Y11,List167823[],2,FALSE))</f>
        <v/>
      </c>
      <c r="BW11" s="407" t="str">
        <f>IF(Z11="---","",VLOOKUP(Z11,List167823[],2,FALSE))</f>
        <v/>
      </c>
      <c r="BX11" s="407" t="str">
        <f>IF(AA11="---","",VLOOKUP(AA11,List167823[],2,FALSE))</f>
        <v/>
      </c>
      <c r="BY11" s="407" t="str">
        <f>IF(AB11="---","",VLOOKUP(AB11,List167823[],2,FALSE))</f>
        <v/>
      </c>
      <c r="BZ11" s="407" t="str">
        <f>IF(AC11="---","",VLOOKUP(AC11,List167823[],2,FALSE))</f>
        <v/>
      </c>
      <c r="CA11" s="407" t="str">
        <f>IF(AD11="---","",VLOOKUP(AD11,List167823[],2,FALSE))</f>
        <v/>
      </c>
      <c r="CB11" s="407" t="str">
        <f>IF(AE11="---","",VLOOKUP(AE11,List167823[],2,FALSE))</f>
        <v/>
      </c>
      <c r="CC11" s="407" t="str">
        <f>IF(AF11="---","",VLOOKUP(AF11,List167823[],2,FALSE))</f>
        <v/>
      </c>
      <c r="CD11" s="407" t="str">
        <f>IF(AG11="---","",VLOOKUP(AG11,List167823[],2,FALSE))</f>
        <v/>
      </c>
      <c r="CE11" s="407" t="str">
        <f>IF(AH11="---","",VLOOKUP(AH11,List167823[],2,FALSE))</f>
        <v/>
      </c>
    </row>
    <row r="12" spans="2:92" ht="13.5" customHeight="1" thickBot="1" x14ac:dyDescent="0.4">
      <c r="B12" s="408"/>
      <c r="C12" s="392" t="s">
        <v>120</v>
      </c>
      <c r="D12" s="393"/>
      <c r="E12" s="394" t="s">
        <v>121</v>
      </c>
      <c r="F12" s="395"/>
      <c r="G12" s="396"/>
      <c r="H12" s="398" t="s">
        <v>97</v>
      </c>
      <c r="I12" s="398" t="s">
        <v>97</v>
      </c>
      <c r="J12" s="398" t="s">
        <v>97</v>
      </c>
      <c r="K12" s="398" t="s">
        <v>97</v>
      </c>
      <c r="L12" s="398" t="s">
        <v>97</v>
      </c>
      <c r="M12" s="398" t="s">
        <v>97</v>
      </c>
      <c r="N12" s="398" t="s">
        <v>97</v>
      </c>
      <c r="O12" s="398" t="s">
        <v>97</v>
      </c>
      <c r="P12" s="398" t="s">
        <v>97</v>
      </c>
      <c r="Q12" s="398" t="s">
        <v>97</v>
      </c>
      <c r="R12" s="409" t="s">
        <v>97</v>
      </c>
      <c r="Y12" s="398" t="s">
        <v>97</v>
      </c>
      <c r="Z12" s="398" t="s">
        <v>97</v>
      </c>
      <c r="AA12" s="398" t="s">
        <v>97</v>
      </c>
      <c r="AB12" s="398" t="s">
        <v>97</v>
      </c>
      <c r="AC12" s="409" t="s">
        <v>97</v>
      </c>
      <c r="AD12" s="401" t="s">
        <v>97</v>
      </c>
      <c r="AE12" s="401" t="s">
        <v>97</v>
      </c>
      <c r="AF12" s="401" t="s">
        <v>97</v>
      </c>
      <c r="AG12" s="401" t="s">
        <v>97</v>
      </c>
      <c r="AH12" s="401" t="s">
        <v>97</v>
      </c>
      <c r="AK12" s="402" t="str">
        <f>IFERROR(IF(I12="---","",IF(Y12="---","No Target Set",IF(BV12=BK12,"On Target",IF(BV12&gt;BK12,"Behind",IF(BV12&lt;BK12,"Ahead"))))),"")</f>
        <v/>
      </c>
      <c r="AL12" s="402" t="str">
        <f>IFERROR(IF(J12="---","",IF(Z12="---","No Target Set",IF(BW12=BL12,"On Target",IF(BW12&gt;BL12,"Behind",IF(BW12&lt;BL12,"Ahead"))))),"")</f>
        <v/>
      </c>
      <c r="AM12" s="402" t="str">
        <f>IFERROR(IF(K12="---","",IF(AA12="---","No Target Set",IF(BX12=BM12,"On Target",IF(BX12&gt;BM12,"Behind",IF(BX12&lt;BM12,"Ahead"))))),"")</f>
        <v/>
      </c>
      <c r="AN12" s="402" t="str">
        <f>IFERROR(IF(L12="---","",IF(AB12="---","No Target Set",IF(BY12=BN12,"On Target",IF(BY12&gt;BN12,"Behind",IF(BY12&lt;BN12,"Ahead"))))),"")</f>
        <v/>
      </c>
      <c r="AO12" s="402" t="str">
        <f>IFERROR(IF(M12="---","",IF(AC12="---","No Target Set",IF(BZ12=BO12,"On Target",IF(BZ12&gt;BO12,"Behind",IF(BZ12&lt;BO12,"Ahead"))))),"")</f>
        <v/>
      </c>
      <c r="AP12" s="402" t="str">
        <f>IFERROR(IF(N12="---","",IF(AD12="---","No Target Set",IF(CA12=BP12,"On Target",IF(CA12&gt;BP12,"Behind",IF(CA12&lt;BP12,"Ahead"))))),"")</f>
        <v/>
      </c>
      <c r="AQ12" s="402" t="str">
        <f>IFERROR(IF(O12="---","",IF(AE12="---","No Target Set",IF(CB12=BQ12,"On Target",IF(CB12&gt;BQ12,"Behind",IF(CB12&lt;BQ12,"Ahead"))))),"")</f>
        <v/>
      </c>
      <c r="AR12" s="402" t="str">
        <f>IFERROR(IF(P12="---","",IF(AF12="---","No Target Set",IF(CC12=BR12,"On Target",IF(CC12&gt;BR12,"Behind",IF(CC12&lt;BR12,"Ahead"))))),"")</f>
        <v/>
      </c>
      <c r="AS12" s="402" t="str">
        <f>IFERROR(IF(Q12="---","",IF(AG12="---","No Target Set",IF(CD12=BS12,"On Target",IF(CD12&gt;BS12,"Behind",IF(CD12&lt;BS12,"Ahead"))))),"")</f>
        <v/>
      </c>
      <c r="AT12" s="402" t="str">
        <f>IFERROR(IF(R12="---","",IF(AH12="---","No Target Set",IF(CE12=BT12,"On Target",IF(CE12&gt;BT12,"Behind",IF(CE12&lt;BT12,"Ahead"))))),"")</f>
        <v/>
      </c>
      <c r="AV12" s="403"/>
      <c r="AW12" s="404" t="s">
        <v>122</v>
      </c>
      <c r="AX12" s="405" t="str">
        <f>_xlfn.IFNA(LOOKUP(2,1/(H12:R12&lt;&gt;"---"),H12:R12),"---")</f>
        <v>---</v>
      </c>
      <c r="AY12" s="406" t="e">
        <f>VALUE(IF(AX12="---","",VLOOKUP(AX12,List167823[],2,FALSE)))</f>
        <v>#VALUE!</v>
      </c>
      <c r="AZ12" s="359" t="str">
        <f>_xlfn.IFNA(LOOKUP(2,1/(H12:Q12&lt;&gt;"---"),X12:AF12),"---")</f>
        <v>---</v>
      </c>
      <c r="BA12" s="359" t="e">
        <f>VALUE(IF(AZ12="---","",VLOOKUP(AZ12,List167823[],2,FALSE)))</f>
        <v>#VALUE!</v>
      </c>
      <c r="BB12" s="359" t="str">
        <f>_xlfn.IFNA(LOOKUP(2,1/(AK12:AT12&lt;&gt;""),AK12:AT12),"---")</f>
        <v>---</v>
      </c>
      <c r="BC12" s="359" t="str">
        <f>_xlfn.IFNA(LOOKUP(2,1/(H12:R12&lt;&gt;"---"),H$2:R$2),"---")</f>
        <v>---</v>
      </c>
      <c r="BI12" s="404" t="s">
        <v>122</v>
      </c>
      <c r="BJ12" s="407" t="str">
        <f>IF(H12="---","",VLOOKUP(H12,List167823[],2,FALSE))</f>
        <v/>
      </c>
      <c r="BK12" s="407" t="str">
        <f>IF(I12="---","",VLOOKUP(I12,List167823[],2,FALSE))</f>
        <v/>
      </c>
      <c r="BL12" s="407" t="str">
        <f>IF(J12="---","",VLOOKUP(J12,List167823[],2,FALSE))</f>
        <v/>
      </c>
      <c r="BM12" s="407" t="str">
        <f>IF(K12="---","",VLOOKUP(K12,List167823[],2,FALSE))</f>
        <v/>
      </c>
      <c r="BN12" s="407" t="str">
        <f>IF(L12="---","",VLOOKUP(L12,List167823[],2,FALSE))</f>
        <v/>
      </c>
      <c r="BO12" s="407" t="str">
        <f>IF(M12="---","",VLOOKUP(M12,List167823[],2,FALSE))</f>
        <v/>
      </c>
      <c r="BP12" s="407" t="str">
        <f>IF(N12="---","",VLOOKUP(N12,List167823[],2,FALSE))</f>
        <v/>
      </c>
      <c r="BQ12" s="407" t="str">
        <f>IF(O12="---","",VLOOKUP(O12,List167823[],2,FALSE))</f>
        <v/>
      </c>
      <c r="BR12" s="407" t="str">
        <f>IF(P12="---","",VLOOKUP(P12,List167823[],2,FALSE))</f>
        <v/>
      </c>
      <c r="BS12" s="407" t="str">
        <f>IF(Q12="---","",VLOOKUP(Q12,List167823[],2,FALSE))</f>
        <v/>
      </c>
      <c r="BT12" s="407" t="str">
        <f>IF(R12="---","",VLOOKUP(R12,List167823[],2,FALSE))</f>
        <v/>
      </c>
      <c r="BU12" s="404" t="s">
        <v>122</v>
      </c>
      <c r="BV12" s="407" t="str">
        <f>IF(Y12="---","",VLOOKUP(Y12,List167823[],2,FALSE))</f>
        <v/>
      </c>
      <c r="BW12" s="407" t="str">
        <f>IF(Z12="---","",VLOOKUP(Z12,List167823[],2,FALSE))</f>
        <v/>
      </c>
      <c r="BX12" s="407" t="str">
        <f>IF(AA12="---","",VLOOKUP(AA12,List167823[],2,FALSE))</f>
        <v/>
      </c>
      <c r="BY12" s="407" t="str">
        <f>IF(AB12="---","",VLOOKUP(AB12,List167823[],2,FALSE))</f>
        <v/>
      </c>
      <c r="BZ12" s="407" t="str">
        <f>IF(AC12="---","",VLOOKUP(AC12,List167823[],2,FALSE))</f>
        <v/>
      </c>
      <c r="CA12" s="407" t="str">
        <f>IF(AD12="---","",VLOOKUP(AD12,List167823[],2,FALSE))</f>
        <v/>
      </c>
      <c r="CB12" s="407" t="str">
        <f>IF(AE12="---","",VLOOKUP(AE12,List167823[],2,FALSE))</f>
        <v/>
      </c>
      <c r="CC12" s="407" t="str">
        <f>IF(AF12="---","",VLOOKUP(AF12,List167823[],2,FALSE))</f>
        <v/>
      </c>
      <c r="CD12" s="407" t="str">
        <f>IF(AG12="---","",VLOOKUP(AG12,List167823[],2,FALSE))</f>
        <v/>
      </c>
      <c r="CE12" s="407" t="str">
        <f>IF(AH12="---","",VLOOKUP(AH12,List167823[],2,FALSE))</f>
        <v/>
      </c>
    </row>
    <row r="13" spans="2:92" ht="13.5" customHeight="1" thickBot="1" x14ac:dyDescent="0.4">
      <c r="B13" s="408"/>
      <c r="C13" s="392"/>
      <c r="D13" s="393"/>
      <c r="E13" s="394" t="s">
        <v>123</v>
      </c>
      <c r="F13" s="395"/>
      <c r="G13" s="396"/>
      <c r="H13" s="398" t="s">
        <v>97</v>
      </c>
      <c r="I13" s="398" t="s">
        <v>97</v>
      </c>
      <c r="J13" s="398" t="s">
        <v>97</v>
      </c>
      <c r="K13" s="398" t="s">
        <v>97</v>
      </c>
      <c r="L13" s="398" t="s">
        <v>97</v>
      </c>
      <c r="M13" s="398" t="s">
        <v>97</v>
      </c>
      <c r="N13" s="398" t="s">
        <v>97</v>
      </c>
      <c r="O13" s="398" t="s">
        <v>97</v>
      </c>
      <c r="P13" s="398" t="s">
        <v>97</v>
      </c>
      <c r="Q13" s="398" t="s">
        <v>97</v>
      </c>
      <c r="R13" s="409" t="s">
        <v>97</v>
      </c>
      <c r="Y13" s="398" t="s">
        <v>97</v>
      </c>
      <c r="Z13" s="398" t="s">
        <v>97</v>
      </c>
      <c r="AA13" s="398" t="s">
        <v>97</v>
      </c>
      <c r="AB13" s="398" t="s">
        <v>97</v>
      </c>
      <c r="AC13" s="409" t="s">
        <v>97</v>
      </c>
      <c r="AD13" s="401" t="s">
        <v>97</v>
      </c>
      <c r="AE13" s="401" t="s">
        <v>97</v>
      </c>
      <c r="AF13" s="401" t="s">
        <v>97</v>
      </c>
      <c r="AG13" s="401" t="s">
        <v>97</v>
      </c>
      <c r="AH13" s="401" t="s">
        <v>97</v>
      </c>
      <c r="AK13" s="402" t="str">
        <f>IFERROR(IF(I13="---","",IF(Y13="---","No Target Set",IF(BV13=BK13,"On Target",IF(BV13&gt;BK13,"Behind",IF(BV13&lt;BK13,"Ahead"))))),"")</f>
        <v/>
      </c>
      <c r="AL13" s="402" t="str">
        <f>IFERROR(IF(J13="---","",IF(Z13="---","No Target Set",IF(BW13=BL13,"On Target",IF(BW13&gt;BL13,"Behind",IF(BW13&lt;BL13,"Ahead"))))),"")</f>
        <v/>
      </c>
      <c r="AM13" s="402" t="str">
        <f>IFERROR(IF(K13="---","",IF(AA13="---","No Target Set",IF(BX13=BM13,"On Target",IF(BX13&gt;BM13,"Behind",IF(BX13&lt;BM13,"Ahead"))))),"")</f>
        <v/>
      </c>
      <c r="AN13" s="402" t="str">
        <f>IFERROR(IF(L13="---","",IF(AB13="---","No Target Set",IF(BY13=BN13,"On Target",IF(BY13&gt;BN13,"Behind",IF(BY13&lt;BN13,"Ahead"))))),"")</f>
        <v/>
      </c>
      <c r="AO13" s="402" t="str">
        <f>IFERROR(IF(M13="---","",IF(AC13="---","No Target Set",IF(BZ13=BO13,"On Target",IF(BZ13&gt;BO13,"Behind",IF(BZ13&lt;BO13,"Ahead"))))),"")</f>
        <v/>
      </c>
      <c r="AP13" s="402" t="str">
        <f>IFERROR(IF(N13="---","",IF(AD13="---","No Target Set",IF(CA13=BP13,"On Target",IF(CA13&gt;BP13,"Behind",IF(CA13&lt;BP13,"Ahead"))))),"")</f>
        <v/>
      </c>
      <c r="AQ13" s="402" t="str">
        <f>IFERROR(IF(O13="---","",IF(AE13="---","No Target Set",IF(CB13=BQ13,"On Target",IF(CB13&gt;BQ13,"Behind",IF(CB13&lt;BQ13,"Ahead"))))),"")</f>
        <v/>
      </c>
      <c r="AR13" s="402" t="str">
        <f>IFERROR(IF(P13="---","",IF(AF13="---","No Target Set",IF(CC13=BR13,"On Target",IF(CC13&gt;BR13,"Behind",IF(CC13&lt;BR13,"Ahead"))))),"")</f>
        <v/>
      </c>
      <c r="AS13" s="402" t="str">
        <f>IFERROR(IF(Q13="---","",IF(AG13="---","No Target Set",IF(CD13=BS13,"On Target",IF(CD13&gt;BS13,"Behind",IF(CD13&lt;BS13,"Ahead"))))),"")</f>
        <v/>
      </c>
      <c r="AT13" s="402" t="str">
        <f>IFERROR(IF(R13="---","",IF(AH13="---","No Target Set",IF(CE13=BT13,"On Target",IF(CE13&gt;BT13,"Behind",IF(CE13&lt;BT13,"Ahead"))))),"")</f>
        <v/>
      </c>
      <c r="AV13" s="403"/>
      <c r="AW13" s="404" t="s">
        <v>124</v>
      </c>
      <c r="AX13" s="405" t="str">
        <f>_xlfn.IFNA(LOOKUP(2,1/(H13:R13&lt;&gt;"---"),H13:R13),"---")</f>
        <v>---</v>
      </c>
      <c r="AY13" s="406" t="e">
        <f>VALUE(IF(AX13="---","",VLOOKUP(AX13,List167823[],2,FALSE)))</f>
        <v>#VALUE!</v>
      </c>
      <c r="AZ13" s="359" t="str">
        <f>_xlfn.IFNA(LOOKUP(2,1/(H13:Q13&lt;&gt;"---"),X13:AF13),"---")</f>
        <v>---</v>
      </c>
      <c r="BA13" s="359" t="e">
        <f>VALUE(IF(AZ13="---","",VLOOKUP(AZ13,List167823[],2,FALSE)))</f>
        <v>#VALUE!</v>
      </c>
      <c r="BB13" s="359" t="str">
        <f>_xlfn.IFNA(LOOKUP(2,1/(AK13:AT13&lt;&gt;""),AK13:AT13),"---")</f>
        <v>---</v>
      </c>
      <c r="BC13" s="359" t="str">
        <f>_xlfn.IFNA(LOOKUP(2,1/(H13:R13&lt;&gt;"---"),H$2:R$2),"---")</f>
        <v>---</v>
      </c>
      <c r="BI13" s="404" t="s">
        <v>124</v>
      </c>
      <c r="BJ13" s="407" t="str">
        <f>IF(H13="---","",VLOOKUP(H13,List167823[],2,FALSE))</f>
        <v/>
      </c>
      <c r="BK13" s="407" t="str">
        <f>IF(I13="---","",VLOOKUP(I13,List167823[],2,FALSE))</f>
        <v/>
      </c>
      <c r="BL13" s="407" t="str">
        <f>IF(J13="---","",VLOOKUP(J13,List167823[],2,FALSE))</f>
        <v/>
      </c>
      <c r="BM13" s="407" t="str">
        <f>IF(K13="---","",VLOOKUP(K13,List167823[],2,FALSE))</f>
        <v/>
      </c>
      <c r="BN13" s="407" t="str">
        <f>IF(L13="---","",VLOOKUP(L13,List167823[],2,FALSE))</f>
        <v/>
      </c>
      <c r="BO13" s="407" t="str">
        <f>IF(M13="---","",VLOOKUP(M13,List167823[],2,FALSE))</f>
        <v/>
      </c>
      <c r="BP13" s="407" t="str">
        <f>IF(N13="---","",VLOOKUP(N13,List167823[],2,FALSE))</f>
        <v/>
      </c>
      <c r="BQ13" s="407" t="str">
        <f>IF(O13="---","",VLOOKUP(O13,List167823[],2,FALSE))</f>
        <v/>
      </c>
      <c r="BR13" s="407" t="str">
        <f>IF(P13="---","",VLOOKUP(P13,List167823[],2,FALSE))</f>
        <v/>
      </c>
      <c r="BS13" s="407" t="str">
        <f>IF(Q13="---","",VLOOKUP(Q13,List167823[],2,FALSE))</f>
        <v/>
      </c>
      <c r="BT13" s="407" t="str">
        <f>IF(R13="---","",VLOOKUP(R13,List167823[],2,FALSE))</f>
        <v/>
      </c>
      <c r="BU13" s="404" t="s">
        <v>124</v>
      </c>
      <c r="BV13" s="407" t="str">
        <f>IF(Y13="---","",VLOOKUP(Y13,List167823[],2,FALSE))</f>
        <v/>
      </c>
      <c r="BW13" s="407" t="str">
        <f>IF(Z13="---","",VLOOKUP(Z13,List167823[],2,FALSE))</f>
        <v/>
      </c>
      <c r="BX13" s="407" t="str">
        <f>IF(AA13="---","",VLOOKUP(AA13,List167823[],2,FALSE))</f>
        <v/>
      </c>
      <c r="BY13" s="407" t="str">
        <f>IF(AB13="---","",VLOOKUP(AB13,List167823[],2,FALSE))</f>
        <v/>
      </c>
      <c r="BZ13" s="407" t="str">
        <f>IF(AC13="---","",VLOOKUP(AC13,List167823[],2,FALSE))</f>
        <v/>
      </c>
      <c r="CA13" s="407" t="str">
        <f>IF(AD13="---","",VLOOKUP(AD13,List167823[],2,FALSE))</f>
        <v/>
      </c>
      <c r="CB13" s="407" t="str">
        <f>IF(AE13="---","",VLOOKUP(AE13,List167823[],2,FALSE))</f>
        <v/>
      </c>
      <c r="CC13" s="407" t="str">
        <f>IF(AF13="---","",VLOOKUP(AF13,List167823[],2,FALSE))</f>
        <v/>
      </c>
      <c r="CD13" s="407" t="str">
        <f>IF(AG13="---","",VLOOKUP(AG13,List167823[],2,FALSE))</f>
        <v/>
      </c>
      <c r="CE13" s="407" t="str">
        <f>IF(AH13="---","",VLOOKUP(AH13,List167823[],2,FALSE))</f>
        <v/>
      </c>
    </row>
    <row r="14" spans="2:92" ht="13.5" customHeight="1" thickBot="1" x14ac:dyDescent="0.4">
      <c r="B14" s="408"/>
      <c r="C14" s="392"/>
      <c r="D14" s="393"/>
      <c r="E14" s="394" t="s">
        <v>125</v>
      </c>
      <c r="F14" s="395"/>
      <c r="G14" s="396"/>
      <c r="H14" s="398" t="s">
        <v>97</v>
      </c>
      <c r="I14" s="398" t="s">
        <v>97</v>
      </c>
      <c r="J14" s="398" t="s">
        <v>97</v>
      </c>
      <c r="K14" s="398" t="s">
        <v>97</v>
      </c>
      <c r="L14" s="398" t="s">
        <v>97</v>
      </c>
      <c r="M14" s="398" t="s">
        <v>97</v>
      </c>
      <c r="N14" s="398" t="s">
        <v>97</v>
      </c>
      <c r="O14" s="398" t="s">
        <v>97</v>
      </c>
      <c r="P14" s="398" t="s">
        <v>97</v>
      </c>
      <c r="Q14" s="398" t="s">
        <v>97</v>
      </c>
      <c r="R14" s="409" t="s">
        <v>97</v>
      </c>
      <c r="Y14" s="398" t="s">
        <v>97</v>
      </c>
      <c r="Z14" s="398" t="s">
        <v>97</v>
      </c>
      <c r="AA14" s="398" t="s">
        <v>97</v>
      </c>
      <c r="AB14" s="398" t="s">
        <v>97</v>
      </c>
      <c r="AC14" s="409" t="s">
        <v>97</v>
      </c>
      <c r="AD14" s="401" t="s">
        <v>97</v>
      </c>
      <c r="AE14" s="401" t="s">
        <v>97</v>
      </c>
      <c r="AF14" s="401" t="s">
        <v>97</v>
      </c>
      <c r="AG14" s="401" t="s">
        <v>97</v>
      </c>
      <c r="AH14" s="401" t="s">
        <v>97</v>
      </c>
      <c r="AK14" s="402" t="str">
        <f>IFERROR(IF(I14="---","",IF(Y14="---","No Target Set",IF(BV14=BK14,"On Target",IF(BV14&gt;BK14,"Behind",IF(BV14&lt;BK14,"Ahead"))))),"")</f>
        <v/>
      </c>
      <c r="AL14" s="402" t="str">
        <f>IFERROR(IF(J14="---","",IF(Z14="---","No Target Set",IF(BW14=BL14,"On Target",IF(BW14&gt;BL14,"Behind",IF(BW14&lt;BL14,"Ahead"))))),"")</f>
        <v/>
      </c>
      <c r="AM14" s="402" t="str">
        <f>IFERROR(IF(K14="---","",IF(AA14="---","No Target Set",IF(BX14=BM14,"On Target",IF(BX14&gt;BM14,"Behind",IF(BX14&lt;BM14,"Ahead"))))),"")</f>
        <v/>
      </c>
      <c r="AN14" s="402" t="str">
        <f>IFERROR(IF(L14="---","",IF(AB14="---","No Target Set",IF(BY14=BN14,"On Target",IF(BY14&gt;BN14,"Behind",IF(BY14&lt;BN14,"Ahead"))))),"")</f>
        <v/>
      </c>
      <c r="AO14" s="402" t="str">
        <f>IFERROR(IF(M14="---","",IF(AC14="---","No Target Set",IF(BZ14=BO14,"On Target",IF(BZ14&gt;BO14,"Behind",IF(BZ14&lt;BO14,"Ahead"))))),"")</f>
        <v/>
      </c>
      <c r="AP14" s="402" t="str">
        <f>IFERROR(IF(N14="---","",IF(AD14="---","No Target Set",IF(CA14=BP14,"On Target",IF(CA14&gt;BP14,"Behind",IF(CA14&lt;BP14,"Ahead"))))),"")</f>
        <v/>
      </c>
      <c r="AQ14" s="402" t="str">
        <f>IFERROR(IF(O14="---","",IF(AE14="---","No Target Set",IF(CB14=BQ14,"On Target",IF(CB14&gt;BQ14,"Behind",IF(CB14&lt;BQ14,"Ahead"))))),"")</f>
        <v/>
      </c>
      <c r="AR14" s="402" t="str">
        <f>IFERROR(IF(P14="---","",IF(AF14="---","No Target Set",IF(CC14=BR14,"On Target",IF(CC14&gt;BR14,"Behind",IF(CC14&lt;BR14,"Ahead"))))),"")</f>
        <v/>
      </c>
      <c r="AS14" s="402" t="str">
        <f>IFERROR(IF(Q14="---","",IF(AG14="---","No Target Set",IF(CD14=BS14,"On Target",IF(CD14&gt;BS14,"Behind",IF(CD14&lt;BS14,"Ahead"))))),"")</f>
        <v/>
      </c>
      <c r="AT14" s="402" t="str">
        <f>IFERROR(IF(R14="---","",IF(AH14="---","No Target Set",IF(CE14=BT14,"On Target",IF(CE14&gt;BT14,"Behind",IF(CE14&lt;BT14,"Ahead"))))),"")</f>
        <v/>
      </c>
      <c r="AV14" s="403"/>
      <c r="AW14" s="404" t="s">
        <v>126</v>
      </c>
      <c r="AX14" s="405" t="str">
        <f>_xlfn.IFNA(LOOKUP(2,1/(H14:R14&lt;&gt;"---"),H14:R14),"---")</f>
        <v>---</v>
      </c>
      <c r="AY14" s="406" t="e">
        <f>VALUE(IF(AX14="---","",VLOOKUP(AX14,List167823[],2,FALSE)))</f>
        <v>#VALUE!</v>
      </c>
      <c r="AZ14" s="359" t="str">
        <f>_xlfn.IFNA(LOOKUP(2,1/(H14:Q14&lt;&gt;"---"),X14:AF14),"---")</f>
        <v>---</v>
      </c>
      <c r="BA14" s="359" t="e">
        <f>VALUE(IF(AZ14="---","",VLOOKUP(AZ14,List167823[],2,FALSE)))</f>
        <v>#VALUE!</v>
      </c>
      <c r="BB14" s="359" t="str">
        <f>_xlfn.IFNA(LOOKUP(2,1/(AK14:AT14&lt;&gt;""),AK14:AT14),"---")</f>
        <v>---</v>
      </c>
      <c r="BC14" s="359" t="str">
        <f>_xlfn.IFNA(LOOKUP(2,1/(H14:R14&lt;&gt;"---"),H$2:R$2),"---")</f>
        <v>---</v>
      </c>
      <c r="BI14" s="404" t="s">
        <v>126</v>
      </c>
      <c r="BJ14" s="407" t="str">
        <f>IF(H14="---","",VLOOKUP(H14,List167823[],2,FALSE))</f>
        <v/>
      </c>
      <c r="BK14" s="407" t="str">
        <f>IF(I14="---","",VLOOKUP(I14,List167823[],2,FALSE))</f>
        <v/>
      </c>
      <c r="BL14" s="407" t="str">
        <f>IF(J14="---","",VLOOKUP(J14,List167823[],2,FALSE))</f>
        <v/>
      </c>
      <c r="BM14" s="407" t="str">
        <f>IF(K14="---","",VLOOKUP(K14,List167823[],2,FALSE))</f>
        <v/>
      </c>
      <c r="BN14" s="407" t="str">
        <f>IF(L14="---","",VLOOKUP(L14,List167823[],2,FALSE))</f>
        <v/>
      </c>
      <c r="BO14" s="407" t="str">
        <f>IF(M14="---","",VLOOKUP(M14,List167823[],2,FALSE))</f>
        <v/>
      </c>
      <c r="BP14" s="407" t="str">
        <f>IF(N14="---","",VLOOKUP(N14,List167823[],2,FALSE))</f>
        <v/>
      </c>
      <c r="BQ14" s="407" t="str">
        <f>IF(O14="---","",VLOOKUP(O14,List167823[],2,FALSE))</f>
        <v/>
      </c>
      <c r="BR14" s="407" t="str">
        <f>IF(P14="---","",VLOOKUP(P14,List167823[],2,FALSE))</f>
        <v/>
      </c>
      <c r="BS14" s="407" t="str">
        <f>IF(Q14="---","",VLOOKUP(Q14,List167823[],2,FALSE))</f>
        <v/>
      </c>
      <c r="BT14" s="407" t="str">
        <f>IF(R14="---","",VLOOKUP(R14,List167823[],2,FALSE))</f>
        <v/>
      </c>
      <c r="BU14" s="404" t="s">
        <v>126</v>
      </c>
      <c r="BV14" s="407" t="str">
        <f>IF(Y14="---","",VLOOKUP(Y14,List167823[],2,FALSE))</f>
        <v/>
      </c>
      <c r="BW14" s="407" t="str">
        <f>IF(Z14="---","",VLOOKUP(Z14,List167823[],2,FALSE))</f>
        <v/>
      </c>
      <c r="BX14" s="407" t="str">
        <f>IF(AA14="---","",VLOOKUP(AA14,List167823[],2,FALSE))</f>
        <v/>
      </c>
      <c r="BY14" s="407" t="str">
        <f>IF(AB14="---","",VLOOKUP(AB14,List167823[],2,FALSE))</f>
        <v/>
      </c>
      <c r="BZ14" s="407" t="str">
        <f>IF(AC14="---","",VLOOKUP(AC14,List167823[],2,FALSE))</f>
        <v/>
      </c>
      <c r="CA14" s="407" t="str">
        <f>IF(AD14="---","",VLOOKUP(AD14,List167823[],2,FALSE))</f>
        <v/>
      </c>
      <c r="CB14" s="407" t="str">
        <f>IF(AE14="---","",VLOOKUP(AE14,List167823[],2,FALSE))</f>
        <v/>
      </c>
      <c r="CC14" s="407" t="str">
        <f>IF(AF14="---","",VLOOKUP(AF14,List167823[],2,FALSE))</f>
        <v/>
      </c>
      <c r="CD14" s="407" t="str">
        <f>IF(AG14="---","",VLOOKUP(AG14,List167823[],2,FALSE))</f>
        <v/>
      </c>
      <c r="CE14" s="407" t="str">
        <f>IF(AH14="---","",VLOOKUP(AH14,List167823[],2,FALSE))</f>
        <v/>
      </c>
    </row>
    <row r="15" spans="2:92" ht="13.5" customHeight="1" thickBot="1" x14ac:dyDescent="0.4">
      <c r="B15" s="408"/>
      <c r="C15" s="392" t="s">
        <v>127</v>
      </c>
      <c r="D15" s="393"/>
      <c r="E15" s="394" t="s">
        <v>128</v>
      </c>
      <c r="F15" s="395"/>
      <c r="G15" s="396"/>
      <c r="H15" s="398" t="s">
        <v>97</v>
      </c>
      <c r="I15" s="398" t="s">
        <v>97</v>
      </c>
      <c r="J15" s="398" t="s">
        <v>97</v>
      </c>
      <c r="K15" s="398" t="s">
        <v>97</v>
      </c>
      <c r="L15" s="398" t="s">
        <v>97</v>
      </c>
      <c r="M15" s="398" t="s">
        <v>97</v>
      </c>
      <c r="N15" s="398" t="s">
        <v>97</v>
      </c>
      <c r="O15" s="398" t="s">
        <v>97</v>
      </c>
      <c r="P15" s="398" t="s">
        <v>97</v>
      </c>
      <c r="Q15" s="398" t="s">
        <v>97</v>
      </c>
      <c r="R15" s="409" t="s">
        <v>97</v>
      </c>
      <c r="Y15" s="398" t="s">
        <v>97</v>
      </c>
      <c r="Z15" s="398" t="s">
        <v>97</v>
      </c>
      <c r="AA15" s="398" t="s">
        <v>97</v>
      </c>
      <c r="AB15" s="398" t="s">
        <v>97</v>
      </c>
      <c r="AC15" s="409" t="s">
        <v>97</v>
      </c>
      <c r="AD15" s="401" t="s">
        <v>97</v>
      </c>
      <c r="AE15" s="401" t="s">
        <v>97</v>
      </c>
      <c r="AF15" s="401" t="s">
        <v>97</v>
      </c>
      <c r="AG15" s="401" t="s">
        <v>97</v>
      </c>
      <c r="AH15" s="401" t="s">
        <v>97</v>
      </c>
      <c r="AK15" s="402" t="str">
        <f>IFERROR(IF(I15="---","",IF(Y15="---","No Target Set",IF(BV15=BK15,"On Target",IF(BV15&gt;BK15,"Behind",IF(BV15&lt;BK15,"Ahead"))))),"")</f>
        <v/>
      </c>
      <c r="AL15" s="402" t="str">
        <f>IFERROR(IF(J15="---","",IF(Z15="---","No Target Set",IF(BW15=BL15,"On Target",IF(BW15&gt;BL15,"Behind",IF(BW15&lt;BL15,"Ahead"))))),"")</f>
        <v/>
      </c>
      <c r="AM15" s="402" t="str">
        <f>IFERROR(IF(K15="---","",IF(AA15="---","No Target Set",IF(BX15=BM15,"On Target",IF(BX15&gt;BM15,"Behind",IF(BX15&lt;BM15,"Ahead"))))),"")</f>
        <v/>
      </c>
      <c r="AN15" s="402" t="str">
        <f>IFERROR(IF(L15="---","",IF(AB15="---","No Target Set",IF(BY15=BN15,"On Target",IF(BY15&gt;BN15,"Behind",IF(BY15&lt;BN15,"Ahead"))))),"")</f>
        <v/>
      </c>
      <c r="AO15" s="402" t="str">
        <f>IFERROR(IF(M15="---","",IF(AC15="---","No Target Set",IF(BZ15=BO15,"On Target",IF(BZ15&gt;BO15,"Behind",IF(BZ15&lt;BO15,"Ahead"))))),"")</f>
        <v/>
      </c>
      <c r="AP15" s="402" t="str">
        <f>IFERROR(IF(N15="---","",IF(AD15="---","No Target Set",IF(CA15=BP15,"On Target",IF(CA15&gt;BP15,"Behind",IF(CA15&lt;BP15,"Ahead"))))),"")</f>
        <v/>
      </c>
      <c r="AQ15" s="402" t="str">
        <f>IFERROR(IF(O15="---","",IF(AE15="---","No Target Set",IF(CB15=BQ15,"On Target",IF(CB15&gt;BQ15,"Behind",IF(CB15&lt;BQ15,"Ahead"))))),"")</f>
        <v/>
      </c>
      <c r="AR15" s="402" t="str">
        <f>IFERROR(IF(P15="---","",IF(AF15="---","No Target Set",IF(CC15=BR15,"On Target",IF(CC15&gt;BR15,"Behind",IF(CC15&lt;BR15,"Ahead"))))),"")</f>
        <v/>
      </c>
      <c r="AS15" s="402" t="str">
        <f>IFERROR(IF(Q15="---","",IF(AG15="---","No Target Set",IF(CD15=BS15,"On Target",IF(CD15&gt;BS15,"Behind",IF(CD15&lt;BS15,"Ahead"))))),"")</f>
        <v/>
      </c>
      <c r="AT15" s="402" t="str">
        <f>IFERROR(IF(R15="---","",IF(AH15="---","No Target Set",IF(CE15=BT15,"On Target",IF(CE15&gt;BT15,"Behind",IF(CE15&lt;BT15,"Ahead"))))),"")</f>
        <v/>
      </c>
      <c r="AV15" s="403"/>
      <c r="AW15" s="404" t="s">
        <v>129</v>
      </c>
      <c r="AX15" s="405" t="str">
        <f>_xlfn.IFNA(LOOKUP(2,1/(H15:R15&lt;&gt;"---"),H15:R15),"---")</f>
        <v>---</v>
      </c>
      <c r="AY15" s="406" t="e">
        <f>VALUE(IF(AX15="---","",VLOOKUP(AX15,List167823[],2,FALSE)))</f>
        <v>#VALUE!</v>
      </c>
      <c r="AZ15" s="359" t="str">
        <f>_xlfn.IFNA(LOOKUP(2,1/(H15:Q15&lt;&gt;"---"),X15:AF15),"---")</f>
        <v>---</v>
      </c>
      <c r="BA15" s="359" t="e">
        <f>VALUE(IF(AZ15="---","",VLOOKUP(AZ15,List167823[],2,FALSE)))</f>
        <v>#VALUE!</v>
      </c>
      <c r="BB15" s="359" t="str">
        <f>_xlfn.IFNA(LOOKUP(2,1/(AK15:AT15&lt;&gt;""),AK15:AT15),"---")</f>
        <v>---</v>
      </c>
      <c r="BC15" s="359" t="str">
        <f>_xlfn.IFNA(LOOKUP(2,1/(H15:R15&lt;&gt;"---"),H$2:R$2),"---")</f>
        <v>---</v>
      </c>
      <c r="BI15" s="404" t="s">
        <v>129</v>
      </c>
      <c r="BJ15" s="407" t="str">
        <f>IF(H15="---","",VLOOKUP(H15,List167823[],2,FALSE))</f>
        <v/>
      </c>
      <c r="BK15" s="407" t="str">
        <f>IF(I15="---","",VLOOKUP(I15,List167823[],2,FALSE))</f>
        <v/>
      </c>
      <c r="BL15" s="407" t="str">
        <f>IF(J15="---","",VLOOKUP(J15,List167823[],2,FALSE))</f>
        <v/>
      </c>
      <c r="BM15" s="407" t="str">
        <f>IF(K15="---","",VLOOKUP(K15,List167823[],2,FALSE))</f>
        <v/>
      </c>
      <c r="BN15" s="407" t="str">
        <f>IF(L15="---","",VLOOKUP(L15,List167823[],2,FALSE))</f>
        <v/>
      </c>
      <c r="BO15" s="407" t="str">
        <f>IF(M15="---","",VLOOKUP(M15,List167823[],2,FALSE))</f>
        <v/>
      </c>
      <c r="BP15" s="407" t="str">
        <f>IF(N15="---","",VLOOKUP(N15,List167823[],2,FALSE))</f>
        <v/>
      </c>
      <c r="BQ15" s="407" t="str">
        <f>IF(O15="---","",VLOOKUP(O15,List167823[],2,FALSE))</f>
        <v/>
      </c>
      <c r="BR15" s="407" t="str">
        <f>IF(P15="---","",VLOOKUP(P15,List167823[],2,FALSE))</f>
        <v/>
      </c>
      <c r="BS15" s="407" t="str">
        <f>IF(Q15="---","",VLOOKUP(Q15,List167823[],2,FALSE))</f>
        <v/>
      </c>
      <c r="BT15" s="407" t="str">
        <f>IF(R15="---","",VLOOKUP(R15,List167823[],2,FALSE))</f>
        <v/>
      </c>
      <c r="BU15" s="404" t="s">
        <v>129</v>
      </c>
      <c r="BV15" s="407" t="str">
        <f>IF(Y15="---","",VLOOKUP(Y15,List167823[],2,FALSE))</f>
        <v/>
      </c>
      <c r="BW15" s="407" t="str">
        <f>IF(Z15="---","",VLOOKUP(Z15,List167823[],2,FALSE))</f>
        <v/>
      </c>
      <c r="BX15" s="407" t="str">
        <f>IF(AA15="---","",VLOOKUP(AA15,List167823[],2,FALSE))</f>
        <v/>
      </c>
      <c r="BY15" s="407" t="str">
        <f>IF(AB15="---","",VLOOKUP(AB15,List167823[],2,FALSE))</f>
        <v/>
      </c>
      <c r="BZ15" s="407" t="str">
        <f>IF(AC15="---","",VLOOKUP(AC15,List167823[],2,FALSE))</f>
        <v/>
      </c>
      <c r="CA15" s="407" t="str">
        <f>IF(AD15="---","",VLOOKUP(AD15,List167823[],2,FALSE))</f>
        <v/>
      </c>
      <c r="CB15" s="407" t="str">
        <f>IF(AE15="---","",VLOOKUP(AE15,List167823[],2,FALSE))</f>
        <v/>
      </c>
      <c r="CC15" s="407" t="str">
        <f>IF(AF15="---","",VLOOKUP(AF15,List167823[],2,FALSE))</f>
        <v/>
      </c>
      <c r="CD15" s="407" t="str">
        <f>IF(AG15="---","",VLOOKUP(AG15,List167823[],2,FALSE))</f>
        <v/>
      </c>
      <c r="CE15" s="407" t="str">
        <f>IF(AH15="---","",VLOOKUP(AH15,List167823[],2,FALSE))</f>
        <v/>
      </c>
    </row>
    <row r="16" spans="2:92" ht="13.5" customHeight="1" thickBot="1" x14ac:dyDescent="0.4">
      <c r="B16" s="408"/>
      <c r="C16" s="392"/>
      <c r="D16" s="393"/>
      <c r="E16" s="394" t="s">
        <v>130</v>
      </c>
      <c r="F16" s="395"/>
      <c r="G16" s="396"/>
      <c r="H16" s="398" t="s">
        <v>97</v>
      </c>
      <c r="I16" s="398" t="s">
        <v>97</v>
      </c>
      <c r="J16" s="398" t="s">
        <v>97</v>
      </c>
      <c r="K16" s="398" t="s">
        <v>97</v>
      </c>
      <c r="L16" s="398" t="s">
        <v>97</v>
      </c>
      <c r="M16" s="398" t="s">
        <v>97</v>
      </c>
      <c r="N16" s="398" t="s">
        <v>97</v>
      </c>
      <c r="O16" s="398" t="s">
        <v>97</v>
      </c>
      <c r="P16" s="398" t="s">
        <v>97</v>
      </c>
      <c r="Q16" s="398" t="s">
        <v>97</v>
      </c>
      <c r="R16" s="409" t="s">
        <v>97</v>
      </c>
      <c r="Y16" s="398" t="s">
        <v>97</v>
      </c>
      <c r="Z16" s="398" t="s">
        <v>97</v>
      </c>
      <c r="AA16" s="398" t="s">
        <v>97</v>
      </c>
      <c r="AB16" s="398" t="s">
        <v>97</v>
      </c>
      <c r="AC16" s="409" t="s">
        <v>97</v>
      </c>
      <c r="AD16" s="401" t="s">
        <v>97</v>
      </c>
      <c r="AE16" s="401" t="s">
        <v>97</v>
      </c>
      <c r="AF16" s="401" t="s">
        <v>97</v>
      </c>
      <c r="AG16" s="401" t="s">
        <v>97</v>
      </c>
      <c r="AH16" s="401" t="s">
        <v>97</v>
      </c>
      <c r="AK16" s="402" t="str">
        <f>IFERROR(IF(I16="---","",IF(Y16="---","No Target Set",IF(BV16=BK16,"On Target",IF(BV16&gt;BK16,"Behind",IF(BV16&lt;BK16,"Ahead"))))),"")</f>
        <v/>
      </c>
      <c r="AL16" s="402" t="str">
        <f>IFERROR(IF(J16="---","",IF(Z16="---","No Target Set",IF(BW16=BL16,"On Target",IF(BW16&gt;BL16,"Behind",IF(BW16&lt;BL16,"Ahead"))))),"")</f>
        <v/>
      </c>
      <c r="AM16" s="402" t="str">
        <f>IFERROR(IF(K16="---","",IF(AA16="---","No Target Set",IF(BX16=BM16,"On Target",IF(BX16&gt;BM16,"Behind",IF(BX16&lt;BM16,"Ahead"))))),"")</f>
        <v/>
      </c>
      <c r="AN16" s="402" t="str">
        <f>IFERROR(IF(L16="---","",IF(AB16="---","No Target Set",IF(BY16=BN16,"On Target",IF(BY16&gt;BN16,"Behind",IF(BY16&lt;BN16,"Ahead"))))),"")</f>
        <v/>
      </c>
      <c r="AO16" s="402" t="str">
        <f>IFERROR(IF(M16="---","",IF(AC16="---","No Target Set",IF(BZ16=BO16,"On Target",IF(BZ16&gt;BO16,"Behind",IF(BZ16&lt;BO16,"Ahead"))))),"")</f>
        <v/>
      </c>
      <c r="AP16" s="402" t="str">
        <f>IFERROR(IF(N16="---","",IF(AD16="---","No Target Set",IF(CA16=BP16,"On Target",IF(CA16&gt;BP16,"Behind",IF(CA16&lt;BP16,"Ahead"))))),"")</f>
        <v/>
      </c>
      <c r="AQ16" s="402" t="str">
        <f>IFERROR(IF(O16="---","",IF(AE16="---","No Target Set",IF(CB16=BQ16,"On Target",IF(CB16&gt;BQ16,"Behind",IF(CB16&lt;BQ16,"Ahead"))))),"")</f>
        <v/>
      </c>
      <c r="AR16" s="402" t="str">
        <f>IFERROR(IF(P16="---","",IF(AF16="---","No Target Set",IF(CC16=BR16,"On Target",IF(CC16&gt;BR16,"Behind",IF(CC16&lt;BR16,"Ahead"))))),"")</f>
        <v/>
      </c>
      <c r="AS16" s="402" t="str">
        <f>IFERROR(IF(Q16="---","",IF(AG16="---","No Target Set",IF(CD16=BS16,"On Target",IF(CD16&gt;BS16,"Behind",IF(CD16&lt;BS16,"Ahead"))))),"")</f>
        <v/>
      </c>
      <c r="AT16" s="402" t="str">
        <f>IFERROR(IF(R16="---","",IF(AH16="---","No Target Set",IF(CE16=BT16,"On Target",IF(CE16&gt;BT16,"Behind",IF(CE16&lt;BT16,"Ahead"))))),"")</f>
        <v/>
      </c>
      <c r="AV16" s="403"/>
      <c r="AW16" s="404" t="s">
        <v>131</v>
      </c>
      <c r="AX16" s="405" t="str">
        <f>_xlfn.IFNA(LOOKUP(2,1/(H16:R16&lt;&gt;"---"),H16:R16),"---")</f>
        <v>---</v>
      </c>
      <c r="AY16" s="406" t="e">
        <f>VALUE(IF(AX16="---","",VLOOKUP(AX16,List167823[],2,FALSE)))</f>
        <v>#VALUE!</v>
      </c>
      <c r="AZ16" s="359" t="str">
        <f>_xlfn.IFNA(LOOKUP(2,1/(H16:Q16&lt;&gt;"---"),X16:AF16),"---")</f>
        <v>---</v>
      </c>
      <c r="BA16" s="359" t="e">
        <f>VALUE(IF(AZ16="---","",VLOOKUP(AZ16,List167823[],2,FALSE)))</f>
        <v>#VALUE!</v>
      </c>
      <c r="BB16" s="359" t="str">
        <f>_xlfn.IFNA(LOOKUP(2,1/(AK16:AT16&lt;&gt;""),AK16:AT16),"---")</f>
        <v>---</v>
      </c>
      <c r="BC16" s="359" t="str">
        <f>_xlfn.IFNA(LOOKUP(2,1/(H16:R16&lt;&gt;"---"),H$2:R$2),"---")</f>
        <v>---</v>
      </c>
      <c r="BI16" s="404" t="s">
        <v>131</v>
      </c>
      <c r="BJ16" s="407" t="str">
        <f>IF(H16="---","",VLOOKUP(H16,List167823[],2,FALSE))</f>
        <v/>
      </c>
      <c r="BK16" s="407" t="str">
        <f>IF(I16="---","",VLOOKUP(I16,List167823[],2,FALSE))</f>
        <v/>
      </c>
      <c r="BL16" s="407" t="str">
        <f>IF(J16="---","",VLOOKUP(J16,List167823[],2,FALSE))</f>
        <v/>
      </c>
      <c r="BM16" s="407" t="str">
        <f>IF(K16="---","",VLOOKUP(K16,List167823[],2,FALSE))</f>
        <v/>
      </c>
      <c r="BN16" s="407" t="str">
        <f>IF(L16="---","",VLOOKUP(L16,List167823[],2,FALSE))</f>
        <v/>
      </c>
      <c r="BO16" s="407" t="str">
        <f>IF(M16="---","",VLOOKUP(M16,List167823[],2,FALSE))</f>
        <v/>
      </c>
      <c r="BP16" s="407" t="str">
        <f>IF(N16="---","",VLOOKUP(N16,List167823[],2,FALSE))</f>
        <v/>
      </c>
      <c r="BQ16" s="407" t="str">
        <f>IF(O16="---","",VLOOKUP(O16,List167823[],2,FALSE))</f>
        <v/>
      </c>
      <c r="BR16" s="407" t="str">
        <f>IF(P16="---","",VLOOKUP(P16,List167823[],2,FALSE))</f>
        <v/>
      </c>
      <c r="BS16" s="407" t="str">
        <f>IF(Q16="---","",VLOOKUP(Q16,List167823[],2,FALSE))</f>
        <v/>
      </c>
      <c r="BT16" s="407" t="str">
        <f>IF(R16="---","",VLOOKUP(R16,List167823[],2,FALSE))</f>
        <v/>
      </c>
      <c r="BU16" s="404" t="s">
        <v>131</v>
      </c>
      <c r="BV16" s="407" t="str">
        <f>IF(Y16="---","",VLOOKUP(Y16,List167823[],2,FALSE))</f>
        <v/>
      </c>
      <c r="BW16" s="407" t="str">
        <f>IF(Z16="---","",VLOOKUP(Z16,List167823[],2,FALSE))</f>
        <v/>
      </c>
      <c r="BX16" s="407" t="str">
        <f>IF(AA16="---","",VLOOKUP(AA16,List167823[],2,FALSE))</f>
        <v/>
      </c>
      <c r="BY16" s="407" t="str">
        <f>IF(AB16="---","",VLOOKUP(AB16,List167823[],2,FALSE))</f>
        <v/>
      </c>
      <c r="BZ16" s="407" t="str">
        <f>IF(AC16="---","",VLOOKUP(AC16,List167823[],2,FALSE))</f>
        <v/>
      </c>
      <c r="CA16" s="407" t="str">
        <f>IF(AD16="---","",VLOOKUP(AD16,List167823[],2,FALSE))</f>
        <v/>
      </c>
      <c r="CB16" s="407" t="str">
        <f>IF(AE16="---","",VLOOKUP(AE16,List167823[],2,FALSE))</f>
        <v/>
      </c>
      <c r="CC16" s="407" t="str">
        <f>IF(AF16="---","",VLOOKUP(AF16,List167823[],2,FALSE))</f>
        <v/>
      </c>
      <c r="CD16" s="407" t="str">
        <f>IF(AG16="---","",VLOOKUP(AG16,List167823[],2,FALSE))</f>
        <v/>
      </c>
      <c r="CE16" s="407" t="str">
        <f>IF(AH16="---","",VLOOKUP(AH16,List167823[],2,FALSE))</f>
        <v/>
      </c>
    </row>
    <row r="17" spans="2:91" s="360" customFormat="1" ht="13.5" customHeight="1" thickBot="1" x14ac:dyDescent="0.4">
      <c r="B17" s="408"/>
      <c r="C17" s="392"/>
      <c r="D17" s="393"/>
      <c r="E17" s="394" t="s">
        <v>132</v>
      </c>
      <c r="F17" s="395"/>
      <c r="G17" s="396"/>
      <c r="H17" s="398" t="s">
        <v>97</v>
      </c>
      <c r="I17" s="398" t="s">
        <v>97</v>
      </c>
      <c r="J17" s="398" t="s">
        <v>97</v>
      </c>
      <c r="K17" s="398" t="s">
        <v>97</v>
      </c>
      <c r="L17" s="398" t="s">
        <v>97</v>
      </c>
      <c r="M17" s="398" t="s">
        <v>97</v>
      </c>
      <c r="N17" s="398" t="s">
        <v>97</v>
      </c>
      <c r="O17" s="398" t="s">
        <v>97</v>
      </c>
      <c r="P17" s="398" t="s">
        <v>97</v>
      </c>
      <c r="Q17" s="398" t="s">
        <v>97</v>
      </c>
      <c r="R17" s="409" t="s">
        <v>97</v>
      </c>
      <c r="S17" s="359"/>
      <c r="T17" s="359"/>
      <c r="U17" s="359"/>
      <c r="V17" s="359"/>
      <c r="W17" s="359"/>
      <c r="X17" s="359"/>
      <c r="Y17" s="398" t="s">
        <v>97</v>
      </c>
      <c r="Z17" s="398" t="s">
        <v>97</v>
      </c>
      <c r="AA17" s="398" t="s">
        <v>97</v>
      </c>
      <c r="AB17" s="398" t="s">
        <v>97</v>
      </c>
      <c r="AC17" s="409" t="s">
        <v>97</v>
      </c>
      <c r="AD17" s="401" t="s">
        <v>97</v>
      </c>
      <c r="AE17" s="401" t="s">
        <v>97</v>
      </c>
      <c r="AF17" s="401" t="s">
        <v>97</v>
      </c>
      <c r="AG17" s="401" t="s">
        <v>97</v>
      </c>
      <c r="AH17" s="401" t="s">
        <v>97</v>
      </c>
      <c r="AK17" s="402" t="str">
        <f>IFERROR(IF(I17="---","",IF(Y17="---","No Target Set",IF(BV17=BK17,"On Target",IF(BV17&gt;BK17,"Behind",IF(BV17&lt;BK17,"Ahead"))))),"")</f>
        <v/>
      </c>
      <c r="AL17" s="402" t="str">
        <f>IFERROR(IF(J17="---","",IF(Z17="---","No Target Set",IF(BW17=BL17,"On Target",IF(BW17&gt;BL17,"Behind",IF(BW17&lt;BL17,"Ahead"))))),"")</f>
        <v/>
      </c>
      <c r="AM17" s="402" t="str">
        <f>IFERROR(IF(K17="---","",IF(AA17="---","No Target Set",IF(BX17=BM17,"On Target",IF(BX17&gt;BM17,"Behind",IF(BX17&lt;BM17,"Ahead"))))),"")</f>
        <v/>
      </c>
      <c r="AN17" s="402" t="str">
        <f>IFERROR(IF(L17="---","",IF(AB17="---","No Target Set",IF(BY17=BN17,"On Target",IF(BY17&gt;BN17,"Behind",IF(BY17&lt;BN17,"Ahead"))))),"")</f>
        <v/>
      </c>
      <c r="AO17" s="402" t="str">
        <f>IFERROR(IF(M17="---","",IF(AC17="---","No Target Set",IF(BZ17=BO17,"On Target",IF(BZ17&gt;BO17,"Behind",IF(BZ17&lt;BO17,"Ahead"))))),"")</f>
        <v/>
      </c>
      <c r="AP17" s="402" t="str">
        <f>IFERROR(IF(N17="---","",IF(AD17="---","No Target Set",IF(CA17=BP17,"On Target",IF(CA17&gt;BP17,"Behind",IF(CA17&lt;BP17,"Ahead"))))),"")</f>
        <v/>
      </c>
      <c r="AQ17" s="402" t="str">
        <f>IFERROR(IF(O17="---","",IF(AE17="---","No Target Set",IF(CB17=BQ17,"On Target",IF(CB17&gt;BQ17,"Behind",IF(CB17&lt;BQ17,"Ahead"))))),"")</f>
        <v/>
      </c>
      <c r="AR17" s="402" t="str">
        <f>IFERROR(IF(P17="---","",IF(AF17="---","No Target Set",IF(CC17=BR17,"On Target",IF(CC17&gt;BR17,"Behind",IF(CC17&lt;BR17,"Ahead"))))),"")</f>
        <v/>
      </c>
      <c r="AS17" s="402" t="str">
        <f>IFERROR(IF(Q17="---","",IF(AG17="---","No Target Set",IF(CD17=BS17,"On Target",IF(CD17&gt;BS17,"Behind",IF(CD17&lt;BS17,"Ahead"))))),"")</f>
        <v/>
      </c>
      <c r="AT17" s="402" t="str">
        <f>IFERROR(IF(R17="---","",IF(AH17="---","No Target Set",IF(CE17=BT17,"On Target",IF(CE17&gt;BT17,"Behind",IF(CE17&lt;BT17,"Ahead"))))),"")</f>
        <v/>
      </c>
      <c r="AU17" s="359"/>
      <c r="AV17" s="403"/>
      <c r="AW17" s="404" t="s">
        <v>133</v>
      </c>
      <c r="AX17" s="405" t="str">
        <f>_xlfn.IFNA(LOOKUP(2,1/(H17:R17&lt;&gt;"---"),H17:R17),"---")</f>
        <v>---</v>
      </c>
      <c r="AY17" s="406" t="e">
        <f>VALUE(IF(AX17="---","",VLOOKUP(AX17,List167823[],2,FALSE)))</f>
        <v>#VALUE!</v>
      </c>
      <c r="AZ17" s="359" t="str">
        <f>_xlfn.IFNA(LOOKUP(2,1/(H17:Q17&lt;&gt;"---"),X17:AF17),"---")</f>
        <v>---</v>
      </c>
      <c r="BA17" s="359" t="e">
        <f>VALUE(IF(AZ17="---","",VLOOKUP(AZ17,List167823[],2,FALSE)))</f>
        <v>#VALUE!</v>
      </c>
      <c r="BB17" s="359" t="str">
        <f>_xlfn.IFNA(LOOKUP(2,1/(AK17:AT17&lt;&gt;""),AK17:AT17),"---")</f>
        <v>---</v>
      </c>
      <c r="BC17" s="359" t="str">
        <f>_xlfn.IFNA(LOOKUP(2,1/(H17:R17&lt;&gt;"---"),H$2:R$2),"---")</f>
        <v>---</v>
      </c>
      <c r="BD17" s="359"/>
      <c r="BE17" s="359"/>
      <c r="BF17" s="359"/>
      <c r="BG17" s="359"/>
      <c r="BH17" s="359"/>
      <c r="BI17" s="404" t="s">
        <v>133</v>
      </c>
      <c r="BJ17" s="407" t="str">
        <f>IF(H17="---","",VLOOKUP(H17,List167823[],2,FALSE))</f>
        <v/>
      </c>
      <c r="BK17" s="407" t="str">
        <f>IF(I17="---","",VLOOKUP(I17,List167823[],2,FALSE))</f>
        <v/>
      </c>
      <c r="BL17" s="407" t="str">
        <f>IF(J17="---","",VLOOKUP(J17,List167823[],2,FALSE))</f>
        <v/>
      </c>
      <c r="BM17" s="407" t="str">
        <f>IF(K17="---","",VLOOKUP(K17,List167823[],2,FALSE))</f>
        <v/>
      </c>
      <c r="BN17" s="407" t="str">
        <f>IF(L17="---","",VLOOKUP(L17,List167823[],2,FALSE))</f>
        <v/>
      </c>
      <c r="BO17" s="407" t="str">
        <f>IF(M17="---","",VLOOKUP(M17,List167823[],2,FALSE))</f>
        <v/>
      </c>
      <c r="BP17" s="407" t="str">
        <f>IF(N17="---","",VLOOKUP(N17,List167823[],2,FALSE))</f>
        <v/>
      </c>
      <c r="BQ17" s="407" t="str">
        <f>IF(O17="---","",VLOOKUP(O17,List167823[],2,FALSE))</f>
        <v/>
      </c>
      <c r="BR17" s="407" t="str">
        <f>IF(P17="---","",VLOOKUP(P17,List167823[],2,FALSE))</f>
        <v/>
      </c>
      <c r="BS17" s="407" t="str">
        <f>IF(Q17="---","",VLOOKUP(Q17,List167823[],2,FALSE))</f>
        <v/>
      </c>
      <c r="BT17" s="407" t="str">
        <f>IF(R17="---","",VLOOKUP(R17,List167823[],2,FALSE))</f>
        <v/>
      </c>
      <c r="BU17" s="404" t="s">
        <v>133</v>
      </c>
      <c r="BV17" s="407" t="str">
        <f>IF(Y17="---","",VLOOKUP(Y17,List167823[],2,FALSE))</f>
        <v/>
      </c>
      <c r="BW17" s="407" t="str">
        <f>IF(Z17="---","",VLOOKUP(Z17,List167823[],2,FALSE))</f>
        <v/>
      </c>
      <c r="BX17" s="407" t="str">
        <f>IF(AA17="---","",VLOOKUP(AA17,List167823[],2,FALSE))</f>
        <v/>
      </c>
      <c r="BY17" s="407" t="str">
        <f>IF(AB17="---","",VLOOKUP(AB17,List167823[],2,FALSE))</f>
        <v/>
      </c>
      <c r="BZ17" s="407" t="str">
        <f>IF(AC17="---","",VLOOKUP(AC17,List167823[],2,FALSE))</f>
        <v/>
      </c>
      <c r="CA17" s="407" t="str">
        <f>IF(AD17="---","",VLOOKUP(AD17,List167823[],2,FALSE))</f>
        <v/>
      </c>
      <c r="CB17" s="407" t="str">
        <f>IF(AE17="---","",VLOOKUP(AE17,List167823[],2,FALSE))</f>
        <v/>
      </c>
      <c r="CC17" s="407" t="str">
        <f>IF(AF17="---","",VLOOKUP(AF17,List167823[],2,FALSE))</f>
        <v/>
      </c>
      <c r="CD17" s="407" t="str">
        <f>IF(AG17="---","",VLOOKUP(AG17,List167823[],2,FALSE))</f>
        <v/>
      </c>
      <c r="CE17" s="407" t="str">
        <f>IF(AH17="---","",VLOOKUP(AH17,List167823[],2,FALSE))</f>
        <v/>
      </c>
      <c r="CG17" s="359"/>
      <c r="CI17" s="359"/>
      <c r="CK17" s="359"/>
      <c r="CM17" s="359"/>
    </row>
    <row r="18" spans="2:91" s="360" customFormat="1" ht="13.5" customHeight="1" thickBot="1" x14ac:dyDescent="0.4">
      <c r="B18" s="408"/>
      <c r="C18" s="392" t="s">
        <v>134</v>
      </c>
      <c r="D18" s="393"/>
      <c r="E18" s="394" t="s">
        <v>135</v>
      </c>
      <c r="F18" s="395"/>
      <c r="G18" s="396"/>
      <c r="H18" s="398" t="s">
        <v>97</v>
      </c>
      <c r="I18" s="398" t="s">
        <v>97</v>
      </c>
      <c r="J18" s="398" t="s">
        <v>97</v>
      </c>
      <c r="K18" s="398" t="s">
        <v>97</v>
      </c>
      <c r="L18" s="398" t="s">
        <v>97</v>
      </c>
      <c r="M18" s="398" t="s">
        <v>97</v>
      </c>
      <c r="N18" s="398" t="s">
        <v>97</v>
      </c>
      <c r="O18" s="398" t="s">
        <v>97</v>
      </c>
      <c r="P18" s="398" t="s">
        <v>97</v>
      </c>
      <c r="Q18" s="398" t="s">
        <v>97</v>
      </c>
      <c r="R18" s="409" t="s">
        <v>97</v>
      </c>
      <c r="S18" s="359"/>
      <c r="T18" s="359"/>
      <c r="U18" s="359"/>
      <c r="V18" s="359"/>
      <c r="W18" s="359"/>
      <c r="X18" s="359"/>
      <c r="Y18" s="398" t="s">
        <v>97</v>
      </c>
      <c r="Z18" s="398" t="s">
        <v>97</v>
      </c>
      <c r="AA18" s="398" t="s">
        <v>97</v>
      </c>
      <c r="AB18" s="398" t="s">
        <v>97</v>
      </c>
      <c r="AC18" s="409" t="s">
        <v>97</v>
      </c>
      <c r="AD18" s="401" t="s">
        <v>97</v>
      </c>
      <c r="AE18" s="401" t="s">
        <v>97</v>
      </c>
      <c r="AF18" s="401" t="s">
        <v>97</v>
      </c>
      <c r="AG18" s="401" t="s">
        <v>97</v>
      </c>
      <c r="AH18" s="401" t="s">
        <v>97</v>
      </c>
      <c r="AK18" s="402" t="str">
        <f>IFERROR(IF(I18="---","",IF(Y18="---","No Target Set",IF(BV18=BK18,"On Target",IF(BV18&gt;BK18,"Behind",IF(BV18&lt;BK18,"Ahead"))))),"")</f>
        <v/>
      </c>
      <c r="AL18" s="402" t="str">
        <f>IFERROR(IF(J18="---","",IF(Z18="---","No Target Set",IF(BW18=BL18,"On Target",IF(BW18&gt;BL18,"Behind",IF(BW18&lt;BL18,"Ahead"))))),"")</f>
        <v/>
      </c>
      <c r="AM18" s="402" t="str">
        <f>IFERROR(IF(K18="---","",IF(AA18="---","No Target Set",IF(BX18=BM18,"On Target",IF(BX18&gt;BM18,"Behind",IF(BX18&lt;BM18,"Ahead"))))),"")</f>
        <v/>
      </c>
      <c r="AN18" s="402" t="str">
        <f>IFERROR(IF(L18="---","",IF(AB18="---","No Target Set",IF(BY18=BN18,"On Target",IF(BY18&gt;BN18,"Behind",IF(BY18&lt;BN18,"Ahead"))))),"")</f>
        <v/>
      </c>
      <c r="AO18" s="402" t="str">
        <f>IFERROR(IF(M18="---","",IF(AC18="---","No Target Set",IF(BZ18=BO18,"On Target",IF(BZ18&gt;BO18,"Behind",IF(BZ18&lt;BO18,"Ahead"))))),"")</f>
        <v/>
      </c>
      <c r="AP18" s="402" t="str">
        <f>IFERROR(IF(N18="---","",IF(AD18="---","No Target Set",IF(CA18=BP18,"On Target",IF(CA18&gt;BP18,"Behind",IF(CA18&lt;BP18,"Ahead"))))),"")</f>
        <v/>
      </c>
      <c r="AQ18" s="402" t="str">
        <f>IFERROR(IF(O18="---","",IF(AE18="---","No Target Set",IF(CB18=BQ18,"On Target",IF(CB18&gt;BQ18,"Behind",IF(CB18&lt;BQ18,"Ahead"))))),"")</f>
        <v/>
      </c>
      <c r="AR18" s="402" t="str">
        <f>IFERROR(IF(P18="---","",IF(AF18="---","No Target Set",IF(CC18=BR18,"On Target",IF(CC18&gt;BR18,"Behind",IF(CC18&lt;BR18,"Ahead"))))),"")</f>
        <v/>
      </c>
      <c r="AS18" s="402" t="str">
        <f>IFERROR(IF(Q18="---","",IF(AG18="---","No Target Set",IF(CD18=BS18,"On Target",IF(CD18&gt;BS18,"Behind",IF(CD18&lt;BS18,"Ahead"))))),"")</f>
        <v/>
      </c>
      <c r="AT18" s="402" t="str">
        <f>IFERROR(IF(R18="---","",IF(AH18="---","No Target Set",IF(CE18=BT18,"On Target",IF(CE18&gt;BT18,"Behind",IF(CE18&lt;BT18,"Ahead"))))),"")</f>
        <v/>
      </c>
      <c r="AU18" s="359"/>
      <c r="AV18" s="403"/>
      <c r="AW18" s="404" t="s">
        <v>136</v>
      </c>
      <c r="AX18" s="405" t="str">
        <f>_xlfn.IFNA(LOOKUP(2,1/(H18:R18&lt;&gt;"---"),H18:R18),"---")</f>
        <v>---</v>
      </c>
      <c r="AY18" s="406" t="e">
        <f>VALUE(IF(AX18="---","",VLOOKUP(AX18,List167823[],2,FALSE)))</f>
        <v>#VALUE!</v>
      </c>
      <c r="AZ18" s="359" t="str">
        <f>_xlfn.IFNA(LOOKUP(2,1/(H18:Q18&lt;&gt;"---"),X18:AF18),"---")</f>
        <v>---</v>
      </c>
      <c r="BA18" s="359" t="e">
        <f>VALUE(IF(AZ18="---","",VLOOKUP(AZ18,List167823[],2,FALSE)))</f>
        <v>#VALUE!</v>
      </c>
      <c r="BB18" s="359" t="str">
        <f>_xlfn.IFNA(LOOKUP(2,1/(AK18:AT18&lt;&gt;""),AK18:AT18),"---")</f>
        <v>---</v>
      </c>
      <c r="BC18" s="359" t="str">
        <f>_xlfn.IFNA(LOOKUP(2,1/(H18:R18&lt;&gt;"---"),H$2:R$2),"---")</f>
        <v>---</v>
      </c>
      <c r="BD18" s="359"/>
      <c r="BE18" s="359"/>
      <c r="BF18" s="359"/>
      <c r="BG18" s="359"/>
      <c r="BH18" s="359"/>
      <c r="BI18" s="404" t="s">
        <v>136</v>
      </c>
      <c r="BJ18" s="407" t="str">
        <f>IF(H18="---","",VLOOKUP(H18,List167823[],2,FALSE))</f>
        <v/>
      </c>
      <c r="BK18" s="407" t="str">
        <f>IF(I18="---","",VLOOKUP(I18,List167823[],2,FALSE))</f>
        <v/>
      </c>
      <c r="BL18" s="407" t="str">
        <f>IF(J18="---","",VLOOKUP(J18,List167823[],2,FALSE))</f>
        <v/>
      </c>
      <c r="BM18" s="407" t="str">
        <f>IF(K18="---","",VLOOKUP(K18,List167823[],2,FALSE))</f>
        <v/>
      </c>
      <c r="BN18" s="407" t="str">
        <f>IF(L18="---","",VLOOKUP(L18,List167823[],2,FALSE))</f>
        <v/>
      </c>
      <c r="BO18" s="407" t="str">
        <f>IF(M18="---","",VLOOKUP(M18,List167823[],2,FALSE))</f>
        <v/>
      </c>
      <c r="BP18" s="407" t="str">
        <f>IF(N18="---","",VLOOKUP(N18,List167823[],2,FALSE))</f>
        <v/>
      </c>
      <c r="BQ18" s="407" t="str">
        <f>IF(O18="---","",VLOOKUP(O18,List167823[],2,FALSE))</f>
        <v/>
      </c>
      <c r="BR18" s="407" t="str">
        <f>IF(P18="---","",VLOOKUP(P18,List167823[],2,FALSE))</f>
        <v/>
      </c>
      <c r="BS18" s="407" t="str">
        <f>IF(Q18="---","",VLOOKUP(Q18,List167823[],2,FALSE))</f>
        <v/>
      </c>
      <c r="BT18" s="407" t="str">
        <f>IF(R18="---","",VLOOKUP(R18,List167823[],2,FALSE))</f>
        <v/>
      </c>
      <c r="BU18" s="404" t="s">
        <v>136</v>
      </c>
      <c r="BV18" s="407" t="str">
        <f>IF(Y18="---","",VLOOKUP(Y18,List167823[],2,FALSE))</f>
        <v/>
      </c>
      <c r="BW18" s="407" t="str">
        <f>IF(Z18="---","",VLOOKUP(Z18,List167823[],2,FALSE))</f>
        <v/>
      </c>
      <c r="BX18" s="407" t="str">
        <f>IF(AA18="---","",VLOOKUP(AA18,List167823[],2,FALSE))</f>
        <v/>
      </c>
      <c r="BY18" s="407" t="str">
        <f>IF(AB18="---","",VLOOKUP(AB18,List167823[],2,FALSE))</f>
        <v/>
      </c>
      <c r="BZ18" s="407" t="str">
        <f>IF(AC18="---","",VLOOKUP(AC18,List167823[],2,FALSE))</f>
        <v/>
      </c>
      <c r="CA18" s="407" t="str">
        <f>IF(AD18="---","",VLOOKUP(AD18,List167823[],2,FALSE))</f>
        <v/>
      </c>
      <c r="CB18" s="407" t="str">
        <f>IF(AE18="---","",VLOOKUP(AE18,List167823[],2,FALSE))</f>
        <v/>
      </c>
      <c r="CC18" s="407" t="str">
        <f>IF(AF18="---","",VLOOKUP(AF18,List167823[],2,FALSE))</f>
        <v/>
      </c>
      <c r="CD18" s="407" t="str">
        <f>IF(AG18="---","",VLOOKUP(AG18,List167823[],2,FALSE))</f>
        <v/>
      </c>
      <c r="CE18" s="407" t="str">
        <f>IF(AH18="---","",VLOOKUP(AH18,List167823[],2,FALSE))</f>
        <v/>
      </c>
      <c r="CG18" s="359"/>
      <c r="CI18" s="359"/>
      <c r="CK18" s="359"/>
      <c r="CM18" s="359"/>
    </row>
    <row r="19" spans="2:91" s="360" customFormat="1" ht="13.5" customHeight="1" thickBot="1" x14ac:dyDescent="0.4">
      <c r="B19" s="408"/>
      <c r="C19" s="392"/>
      <c r="D19" s="393"/>
      <c r="E19" s="394" t="s">
        <v>137</v>
      </c>
      <c r="F19" s="395"/>
      <c r="G19" s="396"/>
      <c r="H19" s="398" t="s">
        <v>97</v>
      </c>
      <c r="I19" s="398" t="s">
        <v>97</v>
      </c>
      <c r="J19" s="398" t="s">
        <v>97</v>
      </c>
      <c r="K19" s="398" t="s">
        <v>97</v>
      </c>
      <c r="L19" s="398" t="s">
        <v>97</v>
      </c>
      <c r="M19" s="398" t="s">
        <v>97</v>
      </c>
      <c r="N19" s="398" t="s">
        <v>97</v>
      </c>
      <c r="O19" s="398" t="s">
        <v>97</v>
      </c>
      <c r="P19" s="398" t="s">
        <v>97</v>
      </c>
      <c r="Q19" s="398" t="s">
        <v>97</v>
      </c>
      <c r="R19" s="409" t="s">
        <v>97</v>
      </c>
      <c r="S19" s="359"/>
      <c r="T19" s="359"/>
      <c r="U19" s="359"/>
      <c r="V19" s="359"/>
      <c r="W19" s="359"/>
      <c r="X19" s="359"/>
      <c r="Y19" s="398" t="s">
        <v>97</v>
      </c>
      <c r="Z19" s="398" t="s">
        <v>97</v>
      </c>
      <c r="AA19" s="398" t="s">
        <v>97</v>
      </c>
      <c r="AB19" s="398" t="s">
        <v>97</v>
      </c>
      <c r="AC19" s="409" t="s">
        <v>97</v>
      </c>
      <c r="AD19" s="401" t="s">
        <v>97</v>
      </c>
      <c r="AE19" s="401" t="s">
        <v>97</v>
      </c>
      <c r="AF19" s="401" t="s">
        <v>97</v>
      </c>
      <c r="AG19" s="401" t="s">
        <v>97</v>
      </c>
      <c r="AH19" s="401" t="s">
        <v>97</v>
      </c>
      <c r="AK19" s="402" t="str">
        <f>IFERROR(IF(I19="---","",IF(Y19="---","No Target Set",IF(BV19=BK19,"On Target",IF(BV19&gt;BK19,"Behind",IF(BV19&lt;BK19,"Ahead"))))),"")</f>
        <v/>
      </c>
      <c r="AL19" s="402" t="str">
        <f>IFERROR(IF(J19="---","",IF(Z19="---","No Target Set",IF(BW19=BL19,"On Target",IF(BW19&gt;BL19,"Behind",IF(BW19&lt;BL19,"Ahead"))))),"")</f>
        <v/>
      </c>
      <c r="AM19" s="402" t="str">
        <f>IFERROR(IF(K19="---","",IF(AA19="---","No Target Set",IF(BX19=BM19,"On Target",IF(BX19&gt;BM19,"Behind",IF(BX19&lt;BM19,"Ahead"))))),"")</f>
        <v/>
      </c>
      <c r="AN19" s="402" t="str">
        <f>IFERROR(IF(L19="---","",IF(AB19="---","No Target Set",IF(BY19=BN19,"On Target",IF(BY19&gt;BN19,"Behind",IF(BY19&lt;BN19,"Ahead"))))),"")</f>
        <v/>
      </c>
      <c r="AO19" s="402" t="str">
        <f>IFERROR(IF(M19="---","",IF(AC19="---","No Target Set",IF(BZ19=BO19,"On Target",IF(BZ19&gt;BO19,"Behind",IF(BZ19&lt;BO19,"Ahead"))))),"")</f>
        <v/>
      </c>
      <c r="AP19" s="402" t="str">
        <f>IFERROR(IF(N19="---","",IF(AD19="---","No Target Set",IF(CA19=BP19,"On Target",IF(CA19&gt;BP19,"Behind",IF(CA19&lt;BP19,"Ahead"))))),"")</f>
        <v/>
      </c>
      <c r="AQ19" s="402" t="str">
        <f>IFERROR(IF(O19="---","",IF(AE19="---","No Target Set",IF(CB19=BQ19,"On Target",IF(CB19&gt;BQ19,"Behind",IF(CB19&lt;BQ19,"Ahead"))))),"")</f>
        <v/>
      </c>
      <c r="AR19" s="402" t="str">
        <f>IFERROR(IF(P19="---","",IF(AF19="---","No Target Set",IF(CC19=BR19,"On Target",IF(CC19&gt;BR19,"Behind",IF(CC19&lt;BR19,"Ahead"))))),"")</f>
        <v/>
      </c>
      <c r="AS19" s="402" t="str">
        <f>IFERROR(IF(Q19="---","",IF(AG19="---","No Target Set",IF(CD19=BS19,"On Target",IF(CD19&gt;BS19,"Behind",IF(CD19&lt;BS19,"Ahead"))))),"")</f>
        <v/>
      </c>
      <c r="AT19" s="402" t="str">
        <f>IFERROR(IF(R19="---","",IF(AH19="---","No Target Set",IF(CE19=BT19,"On Target",IF(CE19&gt;BT19,"Behind",IF(CE19&lt;BT19,"Ahead"))))),"")</f>
        <v/>
      </c>
      <c r="AU19" s="359"/>
      <c r="AV19" s="403"/>
      <c r="AW19" s="404" t="s">
        <v>138</v>
      </c>
      <c r="AX19" s="405" t="str">
        <f>_xlfn.IFNA(LOOKUP(2,1/(H19:R19&lt;&gt;"---"),H19:R19),"---")</f>
        <v>---</v>
      </c>
      <c r="AY19" s="406" t="e">
        <f>VALUE(IF(AX19="---","",VLOOKUP(AX19,List167823[],2,FALSE)))</f>
        <v>#VALUE!</v>
      </c>
      <c r="AZ19" s="359" t="str">
        <f>_xlfn.IFNA(LOOKUP(2,1/(H19:Q19&lt;&gt;"---"),X19:AF19),"---")</f>
        <v>---</v>
      </c>
      <c r="BA19" s="359" t="e">
        <f>VALUE(IF(AZ19="---","",VLOOKUP(AZ19,List167823[],2,FALSE)))</f>
        <v>#VALUE!</v>
      </c>
      <c r="BB19" s="359" t="str">
        <f>_xlfn.IFNA(LOOKUP(2,1/(AK19:AT19&lt;&gt;""),AK19:AT19),"---")</f>
        <v>---</v>
      </c>
      <c r="BC19" s="359" t="str">
        <f>_xlfn.IFNA(LOOKUP(2,1/(H19:R19&lt;&gt;"---"),H$2:R$2),"---")</f>
        <v>---</v>
      </c>
      <c r="BD19" s="359"/>
      <c r="BE19" s="359"/>
      <c r="BF19" s="359"/>
      <c r="BG19" s="359"/>
      <c r="BH19" s="359"/>
      <c r="BI19" s="404" t="s">
        <v>138</v>
      </c>
      <c r="BJ19" s="407" t="str">
        <f>IF(H19="---","",VLOOKUP(H19,List167823[],2,FALSE))</f>
        <v/>
      </c>
      <c r="BK19" s="407" t="str">
        <f>IF(I19="---","",VLOOKUP(I19,List167823[],2,FALSE))</f>
        <v/>
      </c>
      <c r="BL19" s="407" t="str">
        <f>IF(J19="---","",VLOOKUP(J19,List167823[],2,FALSE))</f>
        <v/>
      </c>
      <c r="BM19" s="407" t="str">
        <f>IF(K19="---","",VLOOKUP(K19,List167823[],2,FALSE))</f>
        <v/>
      </c>
      <c r="BN19" s="407" t="str">
        <f>IF(L19="---","",VLOOKUP(L19,List167823[],2,FALSE))</f>
        <v/>
      </c>
      <c r="BO19" s="407" t="str">
        <f>IF(M19="---","",VLOOKUP(M19,List167823[],2,FALSE))</f>
        <v/>
      </c>
      <c r="BP19" s="407" t="str">
        <f>IF(N19="---","",VLOOKUP(N19,List167823[],2,FALSE))</f>
        <v/>
      </c>
      <c r="BQ19" s="407" t="str">
        <f>IF(O19="---","",VLOOKUP(O19,List167823[],2,FALSE))</f>
        <v/>
      </c>
      <c r="BR19" s="407" t="str">
        <f>IF(P19="---","",VLOOKUP(P19,List167823[],2,FALSE))</f>
        <v/>
      </c>
      <c r="BS19" s="407" t="str">
        <f>IF(Q19="---","",VLOOKUP(Q19,List167823[],2,FALSE))</f>
        <v/>
      </c>
      <c r="BT19" s="407" t="str">
        <f>IF(R19="---","",VLOOKUP(R19,List167823[],2,FALSE))</f>
        <v/>
      </c>
      <c r="BU19" s="404" t="s">
        <v>138</v>
      </c>
      <c r="BV19" s="407" t="str">
        <f>IF(Y19="---","",VLOOKUP(Y19,List167823[],2,FALSE))</f>
        <v/>
      </c>
      <c r="BW19" s="407" t="str">
        <f>IF(Z19="---","",VLOOKUP(Z19,List167823[],2,FALSE))</f>
        <v/>
      </c>
      <c r="BX19" s="407" t="str">
        <f>IF(AA19="---","",VLOOKUP(AA19,List167823[],2,FALSE))</f>
        <v/>
      </c>
      <c r="BY19" s="407" t="str">
        <f>IF(AB19="---","",VLOOKUP(AB19,List167823[],2,FALSE))</f>
        <v/>
      </c>
      <c r="BZ19" s="407" t="str">
        <f>IF(AC19="---","",VLOOKUP(AC19,List167823[],2,FALSE))</f>
        <v/>
      </c>
      <c r="CA19" s="407" t="str">
        <f>IF(AD19="---","",VLOOKUP(AD19,List167823[],2,FALSE))</f>
        <v/>
      </c>
      <c r="CB19" s="407" t="str">
        <f>IF(AE19="---","",VLOOKUP(AE19,List167823[],2,FALSE))</f>
        <v/>
      </c>
      <c r="CC19" s="407" t="str">
        <f>IF(AF19="---","",VLOOKUP(AF19,List167823[],2,FALSE))</f>
        <v/>
      </c>
      <c r="CD19" s="407" t="str">
        <f>IF(AG19="---","",VLOOKUP(AG19,List167823[],2,FALSE))</f>
        <v/>
      </c>
      <c r="CE19" s="407" t="str">
        <f>IF(AH19="---","",VLOOKUP(AH19,List167823[],2,FALSE))</f>
        <v/>
      </c>
      <c r="CG19" s="359"/>
      <c r="CI19" s="359"/>
      <c r="CK19" s="359"/>
      <c r="CM19" s="359"/>
    </row>
    <row r="20" spans="2:91" s="360" customFormat="1" ht="13.5" customHeight="1" thickBot="1" x14ac:dyDescent="0.4">
      <c r="B20" s="408"/>
      <c r="C20" s="392"/>
      <c r="D20" s="393"/>
      <c r="E20" s="394" t="s">
        <v>139</v>
      </c>
      <c r="F20" s="395"/>
      <c r="G20" s="396"/>
      <c r="H20" s="398" t="s">
        <v>97</v>
      </c>
      <c r="I20" s="398" t="s">
        <v>97</v>
      </c>
      <c r="J20" s="398" t="s">
        <v>97</v>
      </c>
      <c r="K20" s="398" t="s">
        <v>97</v>
      </c>
      <c r="L20" s="398" t="s">
        <v>97</v>
      </c>
      <c r="M20" s="398" t="s">
        <v>97</v>
      </c>
      <c r="N20" s="398" t="s">
        <v>97</v>
      </c>
      <c r="O20" s="398" t="s">
        <v>97</v>
      </c>
      <c r="P20" s="398" t="s">
        <v>97</v>
      </c>
      <c r="Q20" s="398" t="s">
        <v>97</v>
      </c>
      <c r="R20" s="409" t="s">
        <v>97</v>
      </c>
      <c r="S20" s="359"/>
      <c r="T20" s="359"/>
      <c r="U20" s="359"/>
      <c r="V20" s="359"/>
      <c r="W20" s="359"/>
      <c r="X20" s="359"/>
      <c r="Y20" s="398" t="s">
        <v>97</v>
      </c>
      <c r="Z20" s="398" t="s">
        <v>97</v>
      </c>
      <c r="AA20" s="398" t="s">
        <v>97</v>
      </c>
      <c r="AB20" s="398" t="s">
        <v>97</v>
      </c>
      <c r="AC20" s="409" t="s">
        <v>97</v>
      </c>
      <c r="AD20" s="401" t="s">
        <v>97</v>
      </c>
      <c r="AE20" s="401" t="s">
        <v>97</v>
      </c>
      <c r="AF20" s="401" t="s">
        <v>97</v>
      </c>
      <c r="AG20" s="401" t="s">
        <v>97</v>
      </c>
      <c r="AH20" s="401" t="s">
        <v>97</v>
      </c>
      <c r="AK20" s="402" t="str">
        <f>IFERROR(IF(I20="---","",IF(Y20="---","No Target Set",IF(BV20=BK20,"On Target",IF(BV20&gt;BK20,"Behind",IF(BV20&lt;BK20,"Ahead"))))),"")</f>
        <v/>
      </c>
      <c r="AL20" s="402" t="str">
        <f>IFERROR(IF(J20="---","",IF(Z20="---","No Target Set",IF(BW20=BL20,"On Target",IF(BW20&gt;BL20,"Behind",IF(BW20&lt;BL20,"Ahead"))))),"")</f>
        <v/>
      </c>
      <c r="AM20" s="402" t="str">
        <f>IFERROR(IF(K20="---","",IF(AA20="---","No Target Set",IF(BX20=BM20,"On Target",IF(BX20&gt;BM20,"Behind",IF(BX20&lt;BM20,"Ahead"))))),"")</f>
        <v/>
      </c>
      <c r="AN20" s="402" t="str">
        <f>IFERROR(IF(L20="---","",IF(AB20="---","No Target Set",IF(BY20=BN20,"On Target",IF(BY20&gt;BN20,"Behind",IF(BY20&lt;BN20,"Ahead"))))),"")</f>
        <v/>
      </c>
      <c r="AO20" s="402" t="str">
        <f>IFERROR(IF(M20="---","",IF(AC20="---","No Target Set",IF(BZ20=BO20,"On Target",IF(BZ20&gt;BO20,"Behind",IF(BZ20&lt;BO20,"Ahead"))))),"")</f>
        <v/>
      </c>
      <c r="AP20" s="402" t="str">
        <f>IFERROR(IF(N20="---","",IF(AD20="---","No Target Set",IF(CA20=BP20,"On Target",IF(CA20&gt;BP20,"Behind",IF(CA20&lt;BP20,"Ahead"))))),"")</f>
        <v/>
      </c>
      <c r="AQ20" s="402" t="str">
        <f>IFERROR(IF(O20="---","",IF(AE20="---","No Target Set",IF(CB20=BQ20,"On Target",IF(CB20&gt;BQ20,"Behind",IF(CB20&lt;BQ20,"Ahead"))))),"")</f>
        <v/>
      </c>
      <c r="AR20" s="402" t="str">
        <f>IFERROR(IF(P20="---","",IF(AF20="---","No Target Set",IF(CC20=BR20,"On Target",IF(CC20&gt;BR20,"Behind",IF(CC20&lt;BR20,"Ahead"))))),"")</f>
        <v/>
      </c>
      <c r="AS20" s="402" t="str">
        <f>IFERROR(IF(Q20="---","",IF(AG20="---","No Target Set",IF(CD20=BS20,"On Target",IF(CD20&gt;BS20,"Behind",IF(CD20&lt;BS20,"Ahead"))))),"")</f>
        <v/>
      </c>
      <c r="AT20" s="402" t="str">
        <f>IFERROR(IF(R20="---","",IF(AH20="---","No Target Set",IF(CE20=BT20,"On Target",IF(CE20&gt;BT20,"Behind",IF(CE20&lt;BT20,"Ahead"))))),"")</f>
        <v/>
      </c>
      <c r="AU20" s="359"/>
      <c r="AV20" s="403"/>
      <c r="AW20" s="404" t="s">
        <v>140</v>
      </c>
      <c r="AX20" s="405" t="str">
        <f>_xlfn.IFNA(LOOKUP(2,1/(H20:R20&lt;&gt;"---"),H20:R20),"---")</f>
        <v>---</v>
      </c>
      <c r="AY20" s="406" t="e">
        <f>VALUE(IF(AX20="---","",VLOOKUP(AX20,List167823[],2,FALSE)))</f>
        <v>#VALUE!</v>
      </c>
      <c r="AZ20" s="359" t="str">
        <f>_xlfn.IFNA(LOOKUP(2,1/(H20:Q20&lt;&gt;"---"),X20:AF20),"---")</f>
        <v>---</v>
      </c>
      <c r="BA20" s="359" t="e">
        <f>VALUE(IF(AZ20="---","",VLOOKUP(AZ20,List167823[],2,FALSE)))</f>
        <v>#VALUE!</v>
      </c>
      <c r="BB20" s="359" t="str">
        <f>_xlfn.IFNA(LOOKUP(2,1/(AK20:AT20&lt;&gt;""),AK20:AT20),"---")</f>
        <v>---</v>
      </c>
      <c r="BC20" s="359" t="str">
        <f>_xlfn.IFNA(LOOKUP(2,1/(H20:R20&lt;&gt;"---"),H$2:R$2),"---")</f>
        <v>---</v>
      </c>
      <c r="BD20" s="359"/>
      <c r="BE20" s="359"/>
      <c r="BF20" s="359"/>
      <c r="BG20" s="359"/>
      <c r="BH20" s="359"/>
      <c r="BI20" s="404" t="s">
        <v>140</v>
      </c>
      <c r="BJ20" s="407" t="str">
        <f>IF(H20="---","",VLOOKUP(H20,List167823[],2,FALSE))</f>
        <v/>
      </c>
      <c r="BK20" s="407" t="str">
        <f>IF(I20="---","",VLOOKUP(I20,List167823[],2,FALSE))</f>
        <v/>
      </c>
      <c r="BL20" s="407" t="str">
        <f>IF(J20="---","",VLOOKUP(J20,List167823[],2,FALSE))</f>
        <v/>
      </c>
      <c r="BM20" s="407" t="str">
        <f>IF(K20="---","",VLOOKUP(K20,List167823[],2,FALSE))</f>
        <v/>
      </c>
      <c r="BN20" s="407" t="str">
        <f>IF(L20="---","",VLOOKUP(L20,List167823[],2,FALSE))</f>
        <v/>
      </c>
      <c r="BO20" s="407" t="str">
        <f>IF(M20="---","",VLOOKUP(M20,List167823[],2,FALSE))</f>
        <v/>
      </c>
      <c r="BP20" s="407" t="str">
        <f>IF(N20="---","",VLOOKUP(N20,List167823[],2,FALSE))</f>
        <v/>
      </c>
      <c r="BQ20" s="407" t="str">
        <f>IF(O20="---","",VLOOKUP(O20,List167823[],2,FALSE))</f>
        <v/>
      </c>
      <c r="BR20" s="407" t="str">
        <f>IF(P20="---","",VLOOKUP(P20,List167823[],2,FALSE))</f>
        <v/>
      </c>
      <c r="BS20" s="407" t="str">
        <f>IF(Q20="---","",VLOOKUP(Q20,List167823[],2,FALSE))</f>
        <v/>
      </c>
      <c r="BT20" s="407" t="str">
        <f>IF(R20="---","",VLOOKUP(R20,List167823[],2,FALSE))</f>
        <v/>
      </c>
      <c r="BU20" s="404" t="s">
        <v>140</v>
      </c>
      <c r="BV20" s="407" t="str">
        <f>IF(Y20="---","",VLOOKUP(Y20,List167823[],2,FALSE))</f>
        <v/>
      </c>
      <c r="BW20" s="407" t="str">
        <f>IF(Z20="---","",VLOOKUP(Z20,List167823[],2,FALSE))</f>
        <v/>
      </c>
      <c r="BX20" s="407" t="str">
        <f>IF(AA20="---","",VLOOKUP(AA20,List167823[],2,FALSE))</f>
        <v/>
      </c>
      <c r="BY20" s="407" t="str">
        <f>IF(AB20="---","",VLOOKUP(AB20,List167823[],2,FALSE))</f>
        <v/>
      </c>
      <c r="BZ20" s="407" t="str">
        <f>IF(AC20="---","",VLOOKUP(AC20,List167823[],2,FALSE))</f>
        <v/>
      </c>
      <c r="CA20" s="407" t="str">
        <f>IF(AD20="---","",VLOOKUP(AD20,List167823[],2,FALSE))</f>
        <v/>
      </c>
      <c r="CB20" s="407" t="str">
        <f>IF(AE20="---","",VLOOKUP(AE20,List167823[],2,FALSE))</f>
        <v/>
      </c>
      <c r="CC20" s="407" t="str">
        <f>IF(AF20="---","",VLOOKUP(AF20,List167823[],2,FALSE))</f>
        <v/>
      </c>
      <c r="CD20" s="407" t="str">
        <f>IF(AG20="---","",VLOOKUP(AG20,List167823[],2,FALSE))</f>
        <v/>
      </c>
      <c r="CE20" s="407" t="str">
        <f>IF(AH20="---","",VLOOKUP(AH20,List167823[],2,FALSE))</f>
        <v/>
      </c>
      <c r="CG20" s="359"/>
      <c r="CI20" s="359"/>
      <c r="CK20" s="359"/>
      <c r="CM20" s="359"/>
    </row>
    <row r="21" spans="2:91" s="360" customFormat="1" ht="13.5" customHeight="1" thickBot="1" x14ac:dyDescent="0.4">
      <c r="B21" s="408"/>
      <c r="C21" s="392" t="s">
        <v>141</v>
      </c>
      <c r="D21" s="393"/>
      <c r="E21" s="394" t="s">
        <v>142</v>
      </c>
      <c r="F21" s="395"/>
      <c r="G21" s="396"/>
      <c r="H21" s="398" t="s">
        <v>97</v>
      </c>
      <c r="I21" s="398" t="s">
        <v>97</v>
      </c>
      <c r="J21" s="398" t="s">
        <v>97</v>
      </c>
      <c r="K21" s="398" t="s">
        <v>97</v>
      </c>
      <c r="L21" s="398" t="s">
        <v>97</v>
      </c>
      <c r="M21" s="398" t="s">
        <v>97</v>
      </c>
      <c r="N21" s="398" t="s">
        <v>97</v>
      </c>
      <c r="O21" s="398" t="s">
        <v>97</v>
      </c>
      <c r="P21" s="398" t="s">
        <v>97</v>
      </c>
      <c r="Q21" s="398" t="s">
        <v>97</v>
      </c>
      <c r="R21" s="409" t="s">
        <v>97</v>
      </c>
      <c r="S21" s="359"/>
      <c r="T21" s="359"/>
      <c r="U21" s="359"/>
      <c r="V21" s="359"/>
      <c r="W21" s="359"/>
      <c r="X21" s="359"/>
      <c r="Y21" s="398" t="s">
        <v>97</v>
      </c>
      <c r="Z21" s="398" t="s">
        <v>97</v>
      </c>
      <c r="AA21" s="398" t="s">
        <v>97</v>
      </c>
      <c r="AB21" s="398" t="s">
        <v>97</v>
      </c>
      <c r="AC21" s="409" t="s">
        <v>97</v>
      </c>
      <c r="AD21" s="401" t="s">
        <v>97</v>
      </c>
      <c r="AE21" s="401" t="s">
        <v>97</v>
      </c>
      <c r="AF21" s="401" t="s">
        <v>97</v>
      </c>
      <c r="AG21" s="401" t="s">
        <v>97</v>
      </c>
      <c r="AH21" s="401" t="s">
        <v>97</v>
      </c>
      <c r="AK21" s="402" t="str">
        <f>IFERROR(IF(I21="---","",IF(Y21="---","No Target Set",IF(BV21=BK21,"On Target",IF(BV21&gt;BK21,"Behind",IF(BV21&lt;BK21,"Ahead"))))),"")</f>
        <v/>
      </c>
      <c r="AL21" s="402" t="str">
        <f>IFERROR(IF(J21="---","",IF(Z21="---","No Target Set",IF(BW21=BL21,"On Target",IF(BW21&gt;BL21,"Behind",IF(BW21&lt;BL21,"Ahead"))))),"")</f>
        <v/>
      </c>
      <c r="AM21" s="402" t="str">
        <f>IFERROR(IF(K21="---","",IF(AA21="---","No Target Set",IF(BX21=BM21,"On Target",IF(BX21&gt;BM21,"Behind",IF(BX21&lt;BM21,"Ahead"))))),"")</f>
        <v/>
      </c>
      <c r="AN21" s="402" t="str">
        <f>IFERROR(IF(L21="---","",IF(AB21="---","No Target Set",IF(BY21=BN21,"On Target",IF(BY21&gt;BN21,"Behind",IF(BY21&lt;BN21,"Ahead"))))),"")</f>
        <v/>
      </c>
      <c r="AO21" s="402" t="str">
        <f>IFERROR(IF(M21="---","",IF(AC21="---","No Target Set",IF(BZ21=BO21,"On Target",IF(BZ21&gt;BO21,"Behind",IF(BZ21&lt;BO21,"Ahead"))))),"")</f>
        <v/>
      </c>
      <c r="AP21" s="402" t="str">
        <f>IFERROR(IF(N21="---","",IF(AD21="---","No Target Set",IF(CA21=BP21,"On Target",IF(CA21&gt;BP21,"Behind",IF(CA21&lt;BP21,"Ahead"))))),"")</f>
        <v/>
      </c>
      <c r="AQ21" s="402" t="str">
        <f>IFERROR(IF(O21="---","",IF(AE21="---","No Target Set",IF(CB21=BQ21,"On Target",IF(CB21&gt;BQ21,"Behind",IF(CB21&lt;BQ21,"Ahead"))))),"")</f>
        <v/>
      </c>
      <c r="AR21" s="402" t="str">
        <f>IFERROR(IF(P21="---","",IF(AF21="---","No Target Set",IF(CC21=BR21,"On Target",IF(CC21&gt;BR21,"Behind",IF(CC21&lt;BR21,"Ahead"))))),"")</f>
        <v/>
      </c>
      <c r="AS21" s="402" t="str">
        <f>IFERROR(IF(Q21="---","",IF(AG21="---","No Target Set",IF(CD21=BS21,"On Target",IF(CD21&gt;BS21,"Behind",IF(CD21&lt;BS21,"Ahead"))))),"")</f>
        <v/>
      </c>
      <c r="AT21" s="402" t="str">
        <f>IFERROR(IF(R21="---","",IF(AH21="---","No Target Set",IF(CE21=BT21,"On Target",IF(CE21&gt;BT21,"Behind",IF(CE21&lt;BT21,"Ahead"))))),"")</f>
        <v/>
      </c>
      <c r="AU21" s="359"/>
      <c r="AV21" s="403"/>
      <c r="AW21" s="404" t="s">
        <v>143</v>
      </c>
      <c r="AX21" s="405" t="str">
        <f>_xlfn.IFNA(LOOKUP(2,1/(H21:R21&lt;&gt;"---"),H21:R21),"---")</f>
        <v>---</v>
      </c>
      <c r="AY21" s="406" t="e">
        <f>VALUE(IF(AX21="---","",VLOOKUP(AX21,List167823[],2,FALSE)))</f>
        <v>#VALUE!</v>
      </c>
      <c r="AZ21" s="359" t="str">
        <f>_xlfn.IFNA(LOOKUP(2,1/(H21:Q21&lt;&gt;"---"),X21:AF21),"---")</f>
        <v>---</v>
      </c>
      <c r="BA21" s="359" t="e">
        <f>VALUE(IF(AZ21="---","",VLOOKUP(AZ21,List167823[],2,FALSE)))</f>
        <v>#VALUE!</v>
      </c>
      <c r="BB21" s="359" t="str">
        <f>_xlfn.IFNA(LOOKUP(2,1/(AK21:AT21&lt;&gt;""),AK21:AT21),"---")</f>
        <v>---</v>
      </c>
      <c r="BC21" s="359" t="str">
        <f>_xlfn.IFNA(LOOKUP(2,1/(H21:R21&lt;&gt;"---"),H$2:R$2),"---")</f>
        <v>---</v>
      </c>
      <c r="BD21" s="359"/>
      <c r="BE21" s="359"/>
      <c r="BF21" s="359"/>
      <c r="BG21" s="359"/>
      <c r="BH21" s="359"/>
      <c r="BI21" s="404" t="s">
        <v>143</v>
      </c>
      <c r="BJ21" s="407" t="str">
        <f>IF(H21="---","",VLOOKUP(H21,List167823[],2,FALSE))</f>
        <v/>
      </c>
      <c r="BK21" s="407" t="str">
        <f>IF(I21="---","",VLOOKUP(I21,List167823[],2,FALSE))</f>
        <v/>
      </c>
      <c r="BL21" s="407" t="str">
        <f>IF(J21="---","",VLOOKUP(J21,List167823[],2,FALSE))</f>
        <v/>
      </c>
      <c r="BM21" s="407" t="str">
        <f>IF(K21="---","",VLOOKUP(K21,List167823[],2,FALSE))</f>
        <v/>
      </c>
      <c r="BN21" s="407" t="str">
        <f>IF(L21="---","",VLOOKUP(L21,List167823[],2,FALSE))</f>
        <v/>
      </c>
      <c r="BO21" s="407" t="str">
        <f>IF(M21="---","",VLOOKUP(M21,List167823[],2,FALSE))</f>
        <v/>
      </c>
      <c r="BP21" s="407" t="str">
        <f>IF(N21="---","",VLOOKUP(N21,List167823[],2,FALSE))</f>
        <v/>
      </c>
      <c r="BQ21" s="407" t="str">
        <f>IF(O21="---","",VLOOKUP(O21,List167823[],2,FALSE))</f>
        <v/>
      </c>
      <c r="BR21" s="407" t="str">
        <f>IF(P21="---","",VLOOKUP(P21,List167823[],2,FALSE))</f>
        <v/>
      </c>
      <c r="BS21" s="407" t="str">
        <f>IF(Q21="---","",VLOOKUP(Q21,List167823[],2,FALSE))</f>
        <v/>
      </c>
      <c r="BT21" s="407" t="str">
        <f>IF(R21="---","",VLOOKUP(R21,List167823[],2,FALSE))</f>
        <v/>
      </c>
      <c r="BU21" s="404" t="s">
        <v>143</v>
      </c>
      <c r="BV21" s="407" t="str">
        <f>IF(Y21="---","",VLOOKUP(Y21,List167823[],2,FALSE))</f>
        <v/>
      </c>
      <c r="BW21" s="407" t="str">
        <f>IF(Z21="---","",VLOOKUP(Z21,List167823[],2,FALSE))</f>
        <v/>
      </c>
      <c r="BX21" s="407" t="str">
        <f>IF(AA21="---","",VLOOKUP(AA21,List167823[],2,FALSE))</f>
        <v/>
      </c>
      <c r="BY21" s="407" t="str">
        <f>IF(AB21="---","",VLOOKUP(AB21,List167823[],2,FALSE))</f>
        <v/>
      </c>
      <c r="BZ21" s="407" t="str">
        <f>IF(AC21="---","",VLOOKUP(AC21,List167823[],2,FALSE))</f>
        <v/>
      </c>
      <c r="CA21" s="407" t="str">
        <f>IF(AD21="---","",VLOOKUP(AD21,List167823[],2,FALSE))</f>
        <v/>
      </c>
      <c r="CB21" s="407" t="str">
        <f>IF(AE21="---","",VLOOKUP(AE21,List167823[],2,FALSE))</f>
        <v/>
      </c>
      <c r="CC21" s="407" t="str">
        <f>IF(AF21="---","",VLOOKUP(AF21,List167823[],2,FALSE))</f>
        <v/>
      </c>
      <c r="CD21" s="407" t="str">
        <f>IF(AG21="---","",VLOOKUP(AG21,List167823[],2,FALSE))</f>
        <v/>
      </c>
      <c r="CE21" s="407" t="str">
        <f>IF(AH21="---","",VLOOKUP(AH21,List167823[],2,FALSE))</f>
        <v/>
      </c>
      <c r="CG21" s="359"/>
      <c r="CI21" s="359"/>
      <c r="CK21" s="359"/>
      <c r="CM21" s="359"/>
    </row>
    <row r="22" spans="2:91" s="360" customFormat="1" ht="13.5" customHeight="1" thickBot="1" x14ac:dyDescent="0.4">
      <c r="B22" s="408"/>
      <c r="C22" s="392"/>
      <c r="D22" s="393"/>
      <c r="E22" s="394" t="s">
        <v>144</v>
      </c>
      <c r="F22" s="395"/>
      <c r="G22" s="396"/>
      <c r="H22" s="398" t="s">
        <v>97</v>
      </c>
      <c r="I22" s="398" t="s">
        <v>97</v>
      </c>
      <c r="J22" s="398" t="s">
        <v>97</v>
      </c>
      <c r="K22" s="398" t="s">
        <v>97</v>
      </c>
      <c r="L22" s="398" t="s">
        <v>97</v>
      </c>
      <c r="M22" s="398" t="s">
        <v>97</v>
      </c>
      <c r="N22" s="398" t="s">
        <v>97</v>
      </c>
      <c r="O22" s="398" t="s">
        <v>97</v>
      </c>
      <c r="P22" s="398" t="s">
        <v>97</v>
      </c>
      <c r="Q22" s="398" t="s">
        <v>97</v>
      </c>
      <c r="R22" s="409" t="s">
        <v>97</v>
      </c>
      <c r="S22" s="359"/>
      <c r="T22" s="359"/>
      <c r="U22" s="359"/>
      <c r="V22" s="359"/>
      <c r="W22" s="359"/>
      <c r="X22" s="359"/>
      <c r="Y22" s="398" t="s">
        <v>97</v>
      </c>
      <c r="Z22" s="398" t="s">
        <v>97</v>
      </c>
      <c r="AA22" s="398" t="s">
        <v>97</v>
      </c>
      <c r="AB22" s="398" t="s">
        <v>97</v>
      </c>
      <c r="AC22" s="409" t="s">
        <v>97</v>
      </c>
      <c r="AD22" s="401" t="s">
        <v>97</v>
      </c>
      <c r="AE22" s="401" t="s">
        <v>97</v>
      </c>
      <c r="AF22" s="401" t="s">
        <v>97</v>
      </c>
      <c r="AG22" s="401" t="s">
        <v>97</v>
      </c>
      <c r="AH22" s="401" t="s">
        <v>97</v>
      </c>
      <c r="AK22" s="402" t="str">
        <f>IFERROR(IF(I22="---","",IF(Y22="---","No Target Set",IF(BV22=BK22,"On Target",IF(BV22&gt;BK22,"Behind",IF(BV22&lt;BK22,"Ahead"))))),"")</f>
        <v/>
      </c>
      <c r="AL22" s="402" t="str">
        <f>IFERROR(IF(J22="---","",IF(Z22="---","No Target Set",IF(BW22=BL22,"On Target",IF(BW22&gt;BL22,"Behind",IF(BW22&lt;BL22,"Ahead"))))),"")</f>
        <v/>
      </c>
      <c r="AM22" s="402" t="str">
        <f>IFERROR(IF(K22="---","",IF(AA22="---","No Target Set",IF(BX22=BM22,"On Target",IF(BX22&gt;BM22,"Behind",IF(BX22&lt;BM22,"Ahead"))))),"")</f>
        <v/>
      </c>
      <c r="AN22" s="402" t="str">
        <f>IFERROR(IF(L22="---","",IF(AB22="---","No Target Set",IF(BY22=BN22,"On Target",IF(BY22&gt;BN22,"Behind",IF(BY22&lt;BN22,"Ahead"))))),"")</f>
        <v/>
      </c>
      <c r="AO22" s="402" t="str">
        <f>IFERROR(IF(M22="---","",IF(AC22="---","No Target Set",IF(BZ22=BO22,"On Target",IF(BZ22&gt;BO22,"Behind",IF(BZ22&lt;BO22,"Ahead"))))),"")</f>
        <v/>
      </c>
      <c r="AP22" s="402" t="str">
        <f>IFERROR(IF(N22="---","",IF(AD22="---","No Target Set",IF(CA22=BP22,"On Target",IF(CA22&gt;BP22,"Behind",IF(CA22&lt;BP22,"Ahead"))))),"")</f>
        <v/>
      </c>
      <c r="AQ22" s="402" t="str">
        <f>IFERROR(IF(O22="---","",IF(AE22="---","No Target Set",IF(CB22=BQ22,"On Target",IF(CB22&gt;BQ22,"Behind",IF(CB22&lt;BQ22,"Ahead"))))),"")</f>
        <v/>
      </c>
      <c r="AR22" s="402" t="str">
        <f>IFERROR(IF(P22="---","",IF(AF22="---","No Target Set",IF(CC22=BR22,"On Target",IF(CC22&gt;BR22,"Behind",IF(CC22&lt;BR22,"Ahead"))))),"")</f>
        <v/>
      </c>
      <c r="AS22" s="402" t="str">
        <f>IFERROR(IF(Q22="---","",IF(AG22="---","No Target Set",IF(CD22=BS22,"On Target",IF(CD22&gt;BS22,"Behind",IF(CD22&lt;BS22,"Ahead"))))),"")</f>
        <v/>
      </c>
      <c r="AT22" s="402" t="str">
        <f>IFERROR(IF(R22="---","",IF(AH22="---","No Target Set",IF(CE22=BT22,"On Target",IF(CE22&gt;BT22,"Behind",IF(CE22&lt;BT22,"Ahead"))))),"")</f>
        <v/>
      </c>
      <c r="AU22" s="359"/>
      <c r="AV22" s="403"/>
      <c r="AW22" s="404" t="s">
        <v>145</v>
      </c>
      <c r="AX22" s="405" t="str">
        <f>_xlfn.IFNA(LOOKUP(2,1/(H22:R22&lt;&gt;"---"),H22:R22),"---")</f>
        <v>---</v>
      </c>
      <c r="AY22" s="406" t="e">
        <f>VALUE(IF(AX22="---","",VLOOKUP(AX22,List167823[],2,FALSE)))</f>
        <v>#VALUE!</v>
      </c>
      <c r="AZ22" s="359" t="str">
        <f>_xlfn.IFNA(LOOKUP(2,1/(H22:Q22&lt;&gt;"---"),X22:AF22),"---")</f>
        <v>---</v>
      </c>
      <c r="BA22" s="359" t="e">
        <f>VALUE(IF(AZ22="---","",VLOOKUP(AZ22,List167823[],2,FALSE)))</f>
        <v>#VALUE!</v>
      </c>
      <c r="BB22" s="359" t="str">
        <f>_xlfn.IFNA(LOOKUP(2,1/(AK22:AT22&lt;&gt;""),AK22:AT22),"---")</f>
        <v>---</v>
      </c>
      <c r="BC22" s="359" t="str">
        <f>_xlfn.IFNA(LOOKUP(2,1/(H22:R22&lt;&gt;"---"),H$2:R$2),"---")</f>
        <v>---</v>
      </c>
      <c r="BD22" s="359"/>
      <c r="BE22" s="359"/>
      <c r="BF22" s="359"/>
      <c r="BG22" s="359"/>
      <c r="BH22" s="359"/>
      <c r="BI22" s="404" t="s">
        <v>145</v>
      </c>
      <c r="BJ22" s="407" t="str">
        <f>IF(H22="---","",VLOOKUP(H22,List167823[],2,FALSE))</f>
        <v/>
      </c>
      <c r="BK22" s="407" t="str">
        <f>IF(I22="---","",VLOOKUP(I22,List167823[],2,FALSE))</f>
        <v/>
      </c>
      <c r="BL22" s="407" t="str">
        <f>IF(J22="---","",VLOOKUP(J22,List167823[],2,FALSE))</f>
        <v/>
      </c>
      <c r="BM22" s="407" t="str">
        <f>IF(K22="---","",VLOOKUP(K22,List167823[],2,FALSE))</f>
        <v/>
      </c>
      <c r="BN22" s="407" t="str">
        <f>IF(L22="---","",VLOOKUP(L22,List167823[],2,FALSE))</f>
        <v/>
      </c>
      <c r="BO22" s="407" t="str">
        <f>IF(M22="---","",VLOOKUP(M22,List167823[],2,FALSE))</f>
        <v/>
      </c>
      <c r="BP22" s="407" t="str">
        <f>IF(N22="---","",VLOOKUP(N22,List167823[],2,FALSE))</f>
        <v/>
      </c>
      <c r="BQ22" s="407" t="str">
        <f>IF(O22="---","",VLOOKUP(O22,List167823[],2,FALSE))</f>
        <v/>
      </c>
      <c r="BR22" s="407" t="str">
        <f>IF(P22="---","",VLOOKUP(P22,List167823[],2,FALSE))</f>
        <v/>
      </c>
      <c r="BS22" s="407" t="str">
        <f>IF(Q22="---","",VLOOKUP(Q22,List167823[],2,FALSE))</f>
        <v/>
      </c>
      <c r="BT22" s="407" t="str">
        <f>IF(R22="---","",VLOOKUP(R22,List167823[],2,FALSE))</f>
        <v/>
      </c>
      <c r="BU22" s="404" t="s">
        <v>145</v>
      </c>
      <c r="BV22" s="407" t="str">
        <f>IF(Y22="---","",VLOOKUP(Y22,List167823[],2,FALSE))</f>
        <v/>
      </c>
      <c r="BW22" s="407" t="str">
        <f>IF(Z22="---","",VLOOKUP(Z22,List167823[],2,FALSE))</f>
        <v/>
      </c>
      <c r="BX22" s="407" t="str">
        <f>IF(AA22="---","",VLOOKUP(AA22,List167823[],2,FALSE))</f>
        <v/>
      </c>
      <c r="BY22" s="407" t="str">
        <f>IF(AB22="---","",VLOOKUP(AB22,List167823[],2,FALSE))</f>
        <v/>
      </c>
      <c r="BZ22" s="407" t="str">
        <f>IF(AC22="---","",VLOOKUP(AC22,List167823[],2,FALSE))</f>
        <v/>
      </c>
      <c r="CA22" s="407" t="str">
        <f>IF(AD22="---","",VLOOKUP(AD22,List167823[],2,FALSE))</f>
        <v/>
      </c>
      <c r="CB22" s="407" t="str">
        <f>IF(AE22="---","",VLOOKUP(AE22,List167823[],2,FALSE))</f>
        <v/>
      </c>
      <c r="CC22" s="407" t="str">
        <f>IF(AF22="---","",VLOOKUP(AF22,List167823[],2,FALSE))</f>
        <v/>
      </c>
      <c r="CD22" s="407" t="str">
        <f>IF(AG22="---","",VLOOKUP(AG22,List167823[],2,FALSE))</f>
        <v/>
      </c>
      <c r="CE22" s="407" t="str">
        <f>IF(AH22="---","",VLOOKUP(AH22,List167823[],2,FALSE))</f>
        <v/>
      </c>
      <c r="CG22" s="359"/>
      <c r="CI22" s="359"/>
      <c r="CK22" s="359"/>
      <c r="CM22" s="359"/>
    </row>
    <row r="23" spans="2:91" s="360" customFormat="1" ht="13.5" customHeight="1" thickBot="1" x14ac:dyDescent="0.4">
      <c r="B23" s="413"/>
      <c r="C23" s="392"/>
      <c r="D23" s="393"/>
      <c r="E23" s="394" t="s">
        <v>146</v>
      </c>
      <c r="F23" s="395"/>
      <c r="G23" s="396"/>
      <c r="H23" s="398" t="s">
        <v>97</v>
      </c>
      <c r="I23" s="398" t="s">
        <v>97</v>
      </c>
      <c r="J23" s="398" t="s">
        <v>97</v>
      </c>
      <c r="K23" s="398" t="s">
        <v>97</v>
      </c>
      <c r="L23" s="398" t="s">
        <v>97</v>
      </c>
      <c r="M23" s="398" t="s">
        <v>97</v>
      </c>
      <c r="N23" s="398" t="s">
        <v>97</v>
      </c>
      <c r="O23" s="398" t="s">
        <v>97</v>
      </c>
      <c r="P23" s="398" t="s">
        <v>97</v>
      </c>
      <c r="Q23" s="398" t="s">
        <v>97</v>
      </c>
      <c r="R23" s="409" t="s">
        <v>97</v>
      </c>
      <c r="S23" s="359"/>
      <c r="T23" s="359"/>
      <c r="U23" s="359"/>
      <c r="V23" s="359"/>
      <c r="W23" s="359"/>
      <c r="X23" s="359"/>
      <c r="Y23" s="398" t="s">
        <v>97</v>
      </c>
      <c r="Z23" s="398" t="s">
        <v>97</v>
      </c>
      <c r="AA23" s="398" t="s">
        <v>97</v>
      </c>
      <c r="AB23" s="398" t="s">
        <v>97</v>
      </c>
      <c r="AC23" s="409" t="s">
        <v>97</v>
      </c>
      <c r="AD23" s="401" t="s">
        <v>97</v>
      </c>
      <c r="AE23" s="401" t="s">
        <v>97</v>
      </c>
      <c r="AF23" s="401" t="s">
        <v>97</v>
      </c>
      <c r="AG23" s="401" t="s">
        <v>97</v>
      </c>
      <c r="AH23" s="401" t="s">
        <v>97</v>
      </c>
      <c r="AK23" s="402" t="str">
        <f>IFERROR(IF(I23="---","",IF(Y23="---","No Target Set",IF(BV23=BK23,"On Target",IF(BV23&gt;BK23,"Behind",IF(BV23&lt;BK23,"Ahead"))))),"")</f>
        <v/>
      </c>
      <c r="AL23" s="402" t="str">
        <f>IFERROR(IF(J23="---","",IF(Z23="---","No Target Set",IF(BW23=BL23,"On Target",IF(BW23&gt;BL23,"Behind",IF(BW23&lt;BL23,"Ahead"))))),"")</f>
        <v/>
      </c>
      <c r="AM23" s="402" t="str">
        <f>IFERROR(IF(K23="---","",IF(AA23="---","No Target Set",IF(BX23=BM23,"On Target",IF(BX23&gt;BM23,"Behind",IF(BX23&lt;BM23,"Ahead"))))),"")</f>
        <v/>
      </c>
      <c r="AN23" s="402" t="str">
        <f>IFERROR(IF(L23="---","",IF(AB23="---","No Target Set",IF(BY23=BN23,"On Target",IF(BY23&gt;BN23,"Behind",IF(BY23&lt;BN23,"Ahead"))))),"")</f>
        <v/>
      </c>
      <c r="AO23" s="402" t="str">
        <f>IFERROR(IF(M23="---","",IF(AC23="---","No Target Set",IF(BZ23=BO23,"On Target",IF(BZ23&gt;BO23,"Behind",IF(BZ23&lt;BO23,"Ahead"))))),"")</f>
        <v/>
      </c>
      <c r="AP23" s="402" t="str">
        <f>IFERROR(IF(N23="---","",IF(AD23="---","No Target Set",IF(CA23=BP23,"On Target",IF(CA23&gt;BP23,"Behind",IF(CA23&lt;BP23,"Ahead"))))),"")</f>
        <v/>
      </c>
      <c r="AQ23" s="402" t="str">
        <f>IFERROR(IF(O23="---","",IF(AE23="---","No Target Set",IF(CB23=BQ23,"On Target",IF(CB23&gt;BQ23,"Behind",IF(CB23&lt;BQ23,"Ahead"))))),"")</f>
        <v/>
      </c>
      <c r="AR23" s="402" t="str">
        <f>IFERROR(IF(P23="---","",IF(AF23="---","No Target Set",IF(CC23=BR23,"On Target",IF(CC23&gt;BR23,"Behind",IF(CC23&lt;BR23,"Ahead"))))),"")</f>
        <v/>
      </c>
      <c r="AS23" s="402" t="str">
        <f>IFERROR(IF(Q23="---","",IF(AG23="---","No Target Set",IF(CD23=BS23,"On Target",IF(CD23&gt;BS23,"Behind",IF(CD23&lt;BS23,"Ahead"))))),"")</f>
        <v/>
      </c>
      <c r="AT23" s="402" t="str">
        <f>IFERROR(IF(R23="---","",IF(AH23="---","No Target Set",IF(CE23=BT23,"On Target",IF(CE23&gt;BT23,"Behind",IF(CE23&lt;BT23,"Ahead"))))),"")</f>
        <v/>
      </c>
      <c r="AU23" s="359"/>
      <c r="AV23" s="403"/>
      <c r="AW23" s="404" t="s">
        <v>147</v>
      </c>
      <c r="AX23" s="405" t="str">
        <f>_xlfn.IFNA(LOOKUP(2,1/(H23:R23&lt;&gt;"---"),H23:R23),"---")</f>
        <v>---</v>
      </c>
      <c r="AY23" s="406" t="e">
        <f>VALUE(IF(AX23="---","",VLOOKUP(AX23,List167823[],2,FALSE)))</f>
        <v>#VALUE!</v>
      </c>
      <c r="AZ23" s="359" t="str">
        <f>_xlfn.IFNA(LOOKUP(2,1/(H23:Q23&lt;&gt;"---"),X23:AF23),"---")</f>
        <v>---</v>
      </c>
      <c r="BA23" s="359" t="e">
        <f>VALUE(IF(AZ23="---","",VLOOKUP(AZ23,List167823[],2,FALSE)))</f>
        <v>#VALUE!</v>
      </c>
      <c r="BB23" s="359" t="str">
        <f>_xlfn.IFNA(LOOKUP(2,1/(AK23:AT23&lt;&gt;""),AK23:AT23),"---")</f>
        <v>---</v>
      </c>
      <c r="BC23" s="359" t="str">
        <f>_xlfn.IFNA(LOOKUP(2,1/(H23:R23&lt;&gt;"---"),H$2:R$2),"---")</f>
        <v>---</v>
      </c>
      <c r="BD23" s="359"/>
      <c r="BE23" s="359"/>
      <c r="BF23" s="359"/>
      <c r="BG23" s="359"/>
      <c r="BH23" s="359"/>
      <c r="BI23" s="404" t="s">
        <v>147</v>
      </c>
      <c r="BJ23" s="407" t="str">
        <f>IF(H23="---","",VLOOKUP(H23,List167823[],2,FALSE))</f>
        <v/>
      </c>
      <c r="BK23" s="407" t="str">
        <f>IF(I23="---","",VLOOKUP(I23,List167823[],2,FALSE))</f>
        <v/>
      </c>
      <c r="BL23" s="407" t="str">
        <f>IF(J23="---","",VLOOKUP(J23,List167823[],2,FALSE))</f>
        <v/>
      </c>
      <c r="BM23" s="407" t="str">
        <f>IF(K23="---","",VLOOKUP(K23,List167823[],2,FALSE))</f>
        <v/>
      </c>
      <c r="BN23" s="407" t="str">
        <f>IF(L23="---","",VLOOKUP(L23,List167823[],2,FALSE))</f>
        <v/>
      </c>
      <c r="BO23" s="407" t="str">
        <f>IF(M23="---","",VLOOKUP(M23,List167823[],2,FALSE))</f>
        <v/>
      </c>
      <c r="BP23" s="407" t="str">
        <f>IF(N23="---","",VLOOKUP(N23,List167823[],2,FALSE))</f>
        <v/>
      </c>
      <c r="BQ23" s="407" t="str">
        <f>IF(O23="---","",VLOOKUP(O23,List167823[],2,FALSE))</f>
        <v/>
      </c>
      <c r="BR23" s="407" t="str">
        <f>IF(P23="---","",VLOOKUP(P23,List167823[],2,FALSE))</f>
        <v/>
      </c>
      <c r="BS23" s="407" t="str">
        <f>IF(Q23="---","",VLOOKUP(Q23,List167823[],2,FALSE))</f>
        <v/>
      </c>
      <c r="BT23" s="407" t="str">
        <f>IF(R23="---","",VLOOKUP(R23,List167823[],2,FALSE))</f>
        <v/>
      </c>
      <c r="BU23" s="404" t="s">
        <v>147</v>
      </c>
      <c r="BV23" s="407" t="str">
        <f>IF(Y23="---","",VLOOKUP(Y23,List167823[],2,FALSE))</f>
        <v/>
      </c>
      <c r="BW23" s="407" t="str">
        <f>IF(Z23="---","",VLOOKUP(Z23,List167823[],2,FALSE))</f>
        <v/>
      </c>
      <c r="BX23" s="407" t="str">
        <f>IF(AA23="---","",VLOOKUP(AA23,List167823[],2,FALSE))</f>
        <v/>
      </c>
      <c r="BY23" s="407" t="str">
        <f>IF(AB23="---","",VLOOKUP(AB23,List167823[],2,FALSE))</f>
        <v/>
      </c>
      <c r="BZ23" s="407" t="str">
        <f>IF(AC23="---","",VLOOKUP(AC23,List167823[],2,FALSE))</f>
        <v/>
      </c>
      <c r="CA23" s="407" t="str">
        <f>IF(AD23="---","",VLOOKUP(AD23,List167823[],2,FALSE))</f>
        <v/>
      </c>
      <c r="CB23" s="407" t="str">
        <f>IF(AE23="---","",VLOOKUP(AE23,List167823[],2,FALSE))</f>
        <v/>
      </c>
      <c r="CC23" s="407" t="str">
        <f>IF(AF23="---","",VLOOKUP(AF23,List167823[],2,FALSE))</f>
        <v/>
      </c>
      <c r="CD23" s="407" t="str">
        <f>IF(AG23="---","",VLOOKUP(AG23,List167823[],2,FALSE))</f>
        <v/>
      </c>
      <c r="CE23" s="407" t="str">
        <f>IF(AH23="---","",VLOOKUP(AH23,List167823[],2,FALSE))</f>
        <v/>
      </c>
      <c r="CG23" s="359"/>
      <c r="CI23" s="359"/>
      <c r="CK23" s="359"/>
      <c r="CM23" s="359"/>
    </row>
    <row r="24" spans="2:91" s="360" customFormat="1" ht="13.5" customHeight="1" thickBot="1" x14ac:dyDescent="0.4">
      <c r="B24" s="391">
        <v>3</v>
      </c>
      <c r="C24" s="414" t="s">
        <v>148</v>
      </c>
      <c r="D24" s="415"/>
      <c r="E24" s="394" t="s">
        <v>149</v>
      </c>
      <c r="F24" s="395"/>
      <c r="G24" s="396"/>
      <c r="H24" s="398" t="s">
        <v>97</v>
      </c>
      <c r="I24" s="398" t="s">
        <v>97</v>
      </c>
      <c r="J24" s="398" t="s">
        <v>97</v>
      </c>
      <c r="K24" s="398" t="s">
        <v>97</v>
      </c>
      <c r="L24" s="398" t="s">
        <v>97</v>
      </c>
      <c r="M24" s="398" t="s">
        <v>97</v>
      </c>
      <c r="N24" s="398" t="s">
        <v>97</v>
      </c>
      <c r="O24" s="398" t="s">
        <v>97</v>
      </c>
      <c r="P24" s="398" t="s">
        <v>97</v>
      </c>
      <c r="Q24" s="398" t="s">
        <v>97</v>
      </c>
      <c r="R24" s="409" t="s">
        <v>97</v>
      </c>
      <c r="S24" s="359"/>
      <c r="T24" s="359"/>
      <c r="U24" s="359"/>
      <c r="V24" s="359"/>
      <c r="W24" s="359"/>
      <c r="X24" s="359"/>
      <c r="Y24" s="398" t="s">
        <v>97</v>
      </c>
      <c r="Z24" s="398" t="s">
        <v>97</v>
      </c>
      <c r="AA24" s="398" t="s">
        <v>97</v>
      </c>
      <c r="AB24" s="398" t="s">
        <v>97</v>
      </c>
      <c r="AC24" s="409" t="s">
        <v>97</v>
      </c>
      <c r="AD24" s="401" t="s">
        <v>97</v>
      </c>
      <c r="AE24" s="401" t="s">
        <v>97</v>
      </c>
      <c r="AF24" s="401" t="s">
        <v>97</v>
      </c>
      <c r="AG24" s="401" t="s">
        <v>97</v>
      </c>
      <c r="AH24" s="401" t="s">
        <v>97</v>
      </c>
      <c r="AK24" s="402" t="str">
        <f>IFERROR(IF(I24="---","",IF(Y24="---","No Target Set",IF(BV24=BK24,"On Target",IF(BV24&gt;BK24,"Behind",IF(BV24&lt;BK24,"Ahead"))))),"")</f>
        <v/>
      </c>
      <c r="AL24" s="402" t="str">
        <f>IFERROR(IF(J24="---","",IF(Z24="---","No Target Set",IF(BW24=BL24,"On Target",IF(BW24&gt;BL24,"Behind",IF(BW24&lt;BL24,"Ahead"))))),"")</f>
        <v/>
      </c>
      <c r="AM24" s="402" t="str">
        <f>IFERROR(IF(K24="---","",IF(AA24="---","No Target Set",IF(BX24=BM24,"On Target",IF(BX24&gt;BM24,"Behind",IF(BX24&lt;BM24,"Ahead"))))),"")</f>
        <v/>
      </c>
      <c r="AN24" s="402" t="str">
        <f>IFERROR(IF(L24="---","",IF(AB24="---","No Target Set",IF(BY24=BN24,"On Target",IF(BY24&gt;BN24,"Behind",IF(BY24&lt;BN24,"Ahead"))))),"")</f>
        <v/>
      </c>
      <c r="AO24" s="402" t="str">
        <f>IFERROR(IF(M24="---","",IF(AC24="---","No Target Set",IF(BZ24=BO24,"On Target",IF(BZ24&gt;BO24,"Behind",IF(BZ24&lt;BO24,"Ahead"))))),"")</f>
        <v/>
      </c>
      <c r="AP24" s="402" t="str">
        <f>IFERROR(IF(N24="---","",IF(AD24="---","No Target Set",IF(CA24=BP24,"On Target",IF(CA24&gt;BP24,"Behind",IF(CA24&lt;BP24,"Ahead"))))),"")</f>
        <v/>
      </c>
      <c r="AQ24" s="402" t="str">
        <f>IFERROR(IF(O24="---","",IF(AE24="---","No Target Set",IF(CB24=BQ24,"On Target",IF(CB24&gt;BQ24,"Behind",IF(CB24&lt;BQ24,"Ahead"))))),"")</f>
        <v/>
      </c>
      <c r="AR24" s="402" t="str">
        <f>IFERROR(IF(P24="---","",IF(AF24="---","No Target Set",IF(CC24=BR24,"On Target",IF(CC24&gt;BR24,"Behind",IF(CC24&lt;BR24,"Ahead"))))),"")</f>
        <v/>
      </c>
      <c r="AS24" s="402" t="str">
        <f>IFERROR(IF(Q24="---","",IF(AG24="---","No Target Set",IF(CD24=BS24,"On Target",IF(CD24&gt;BS24,"Behind",IF(CD24&lt;BS24,"Ahead"))))),"")</f>
        <v/>
      </c>
      <c r="AT24" s="402" t="str">
        <f>IFERROR(IF(R24="---","",IF(AH24="---","No Target Set",IF(CE24=BT24,"On Target",IF(CE24&gt;BT24,"Behind",IF(CE24&lt;BT24,"Ahead"))))),"")</f>
        <v/>
      </c>
      <c r="AU24" s="359"/>
      <c r="AV24" s="403"/>
      <c r="AW24" s="404" t="s">
        <v>150</v>
      </c>
      <c r="AX24" s="405" t="str">
        <f>_xlfn.IFNA(LOOKUP(2,1/(H24:R24&lt;&gt;"---"),H24:R24),"---")</f>
        <v>---</v>
      </c>
      <c r="AY24" s="406" t="e">
        <f>VALUE(IF(AX24="---","",VLOOKUP(AX24,List167823[],2,FALSE)))</f>
        <v>#VALUE!</v>
      </c>
      <c r="AZ24" s="359" t="str">
        <f>_xlfn.IFNA(LOOKUP(2,1/(H24:Q24&lt;&gt;"---"),X24:AF24),"---")</f>
        <v>---</v>
      </c>
      <c r="BA24" s="359" t="e">
        <f>VALUE(IF(AZ24="---","",VLOOKUP(AZ24,List167823[],2,FALSE)))</f>
        <v>#VALUE!</v>
      </c>
      <c r="BB24" s="359" t="str">
        <f>_xlfn.IFNA(LOOKUP(2,1/(AK24:AT24&lt;&gt;""),AK24:AT24),"---")</f>
        <v>---</v>
      </c>
      <c r="BC24" s="359" t="str">
        <f>_xlfn.IFNA(LOOKUP(2,1/(H24:R24&lt;&gt;"---"),H$2:R$2),"---")</f>
        <v>---</v>
      </c>
      <c r="BD24" s="359"/>
      <c r="BE24" s="359"/>
      <c r="BF24" s="359"/>
      <c r="BG24" s="359"/>
      <c r="BH24" s="359"/>
      <c r="BI24" s="404" t="s">
        <v>150</v>
      </c>
      <c r="BJ24" s="407" t="str">
        <f>IF(H24="---","",VLOOKUP(H24,List167823[],2,FALSE))</f>
        <v/>
      </c>
      <c r="BK24" s="407" t="str">
        <f>IF(I24="---","",VLOOKUP(I24,List167823[],2,FALSE))</f>
        <v/>
      </c>
      <c r="BL24" s="407" t="str">
        <f>IF(J24="---","",VLOOKUP(J24,List167823[],2,FALSE))</f>
        <v/>
      </c>
      <c r="BM24" s="407" t="str">
        <f>IF(K24="---","",VLOOKUP(K24,List167823[],2,FALSE))</f>
        <v/>
      </c>
      <c r="BN24" s="407" t="str">
        <f>IF(L24="---","",VLOOKUP(L24,List167823[],2,FALSE))</f>
        <v/>
      </c>
      <c r="BO24" s="407" t="str">
        <f>IF(M24="---","",VLOOKUP(M24,List167823[],2,FALSE))</f>
        <v/>
      </c>
      <c r="BP24" s="407" t="str">
        <f>IF(N24="---","",VLOOKUP(N24,List167823[],2,FALSE))</f>
        <v/>
      </c>
      <c r="BQ24" s="407" t="str">
        <f>IF(O24="---","",VLOOKUP(O24,List167823[],2,FALSE))</f>
        <v/>
      </c>
      <c r="BR24" s="407" t="str">
        <f>IF(P24="---","",VLOOKUP(P24,List167823[],2,FALSE))</f>
        <v/>
      </c>
      <c r="BS24" s="407" t="str">
        <f>IF(Q24="---","",VLOOKUP(Q24,List167823[],2,FALSE))</f>
        <v/>
      </c>
      <c r="BT24" s="407" t="str">
        <f>IF(R24="---","",VLOOKUP(R24,List167823[],2,FALSE))</f>
        <v/>
      </c>
      <c r="BU24" s="404" t="s">
        <v>150</v>
      </c>
      <c r="BV24" s="407" t="str">
        <f>IF(Y24="---","",VLOOKUP(Y24,List167823[],2,FALSE))</f>
        <v/>
      </c>
      <c r="BW24" s="407" t="str">
        <f>IF(Z24="---","",VLOOKUP(Z24,List167823[],2,FALSE))</f>
        <v/>
      </c>
      <c r="BX24" s="407" t="str">
        <f>IF(AA24="---","",VLOOKUP(AA24,List167823[],2,FALSE))</f>
        <v/>
      </c>
      <c r="BY24" s="407" t="str">
        <f>IF(AB24="---","",VLOOKUP(AB24,List167823[],2,FALSE))</f>
        <v/>
      </c>
      <c r="BZ24" s="407" t="str">
        <f>IF(AC24="---","",VLOOKUP(AC24,List167823[],2,FALSE))</f>
        <v/>
      </c>
      <c r="CA24" s="407" t="str">
        <f>IF(AD24="---","",VLOOKUP(AD24,List167823[],2,FALSE))</f>
        <v/>
      </c>
      <c r="CB24" s="407" t="str">
        <f>IF(AE24="---","",VLOOKUP(AE24,List167823[],2,FALSE))</f>
        <v/>
      </c>
      <c r="CC24" s="407" t="str">
        <f>IF(AF24="---","",VLOOKUP(AF24,List167823[],2,FALSE))</f>
        <v/>
      </c>
      <c r="CD24" s="407" t="str">
        <f>IF(AG24="---","",VLOOKUP(AG24,List167823[],2,FALSE))</f>
        <v/>
      </c>
      <c r="CE24" s="407" t="str">
        <f>IF(AH24="---","",VLOOKUP(AH24,List167823[],2,FALSE))</f>
        <v/>
      </c>
      <c r="CG24" s="359"/>
      <c r="CI24" s="359"/>
      <c r="CK24" s="359"/>
      <c r="CM24" s="359"/>
    </row>
    <row r="25" spans="2:91" s="360" customFormat="1" ht="14" thickBot="1" x14ac:dyDescent="0.4">
      <c r="B25" s="408"/>
      <c r="C25" s="414"/>
      <c r="D25" s="415"/>
      <c r="E25" s="394" t="s">
        <v>151</v>
      </c>
      <c r="F25" s="395"/>
      <c r="G25" s="396"/>
      <c r="H25" s="398" t="s">
        <v>97</v>
      </c>
      <c r="I25" s="398" t="s">
        <v>97</v>
      </c>
      <c r="J25" s="398" t="s">
        <v>97</v>
      </c>
      <c r="K25" s="398" t="s">
        <v>97</v>
      </c>
      <c r="L25" s="398" t="s">
        <v>97</v>
      </c>
      <c r="M25" s="398" t="s">
        <v>97</v>
      </c>
      <c r="N25" s="398" t="s">
        <v>97</v>
      </c>
      <c r="O25" s="398" t="s">
        <v>97</v>
      </c>
      <c r="P25" s="398" t="s">
        <v>97</v>
      </c>
      <c r="Q25" s="398" t="s">
        <v>97</v>
      </c>
      <c r="R25" s="409" t="s">
        <v>97</v>
      </c>
      <c r="S25" s="359"/>
      <c r="T25" s="359"/>
      <c r="U25" s="359"/>
      <c r="V25" s="359"/>
      <c r="W25" s="359"/>
      <c r="X25" s="359"/>
      <c r="Y25" s="398" t="s">
        <v>97</v>
      </c>
      <c r="Z25" s="398" t="s">
        <v>97</v>
      </c>
      <c r="AA25" s="398" t="s">
        <v>97</v>
      </c>
      <c r="AB25" s="398" t="s">
        <v>97</v>
      </c>
      <c r="AC25" s="409" t="s">
        <v>97</v>
      </c>
      <c r="AD25" s="401" t="s">
        <v>97</v>
      </c>
      <c r="AE25" s="401" t="s">
        <v>97</v>
      </c>
      <c r="AF25" s="401" t="s">
        <v>97</v>
      </c>
      <c r="AG25" s="401" t="s">
        <v>97</v>
      </c>
      <c r="AH25" s="401" t="s">
        <v>97</v>
      </c>
      <c r="AK25" s="402" t="str">
        <f>IFERROR(IF(I25="---","",IF(Y25="---","No Target Set",IF(BV25=BK25,"On Target",IF(BV25&gt;BK25,"Behind",IF(BV25&lt;BK25,"Ahead"))))),"")</f>
        <v/>
      </c>
      <c r="AL25" s="402" t="str">
        <f>IFERROR(IF(J25="---","",IF(Z25="---","No Target Set",IF(BW25=BL25,"On Target",IF(BW25&gt;BL25,"Behind",IF(BW25&lt;BL25,"Ahead"))))),"")</f>
        <v/>
      </c>
      <c r="AM25" s="402" t="str">
        <f>IFERROR(IF(K25="---","",IF(AA25="---","No Target Set",IF(BX25=BM25,"On Target",IF(BX25&gt;BM25,"Behind",IF(BX25&lt;BM25,"Ahead"))))),"")</f>
        <v/>
      </c>
      <c r="AN25" s="402" t="str">
        <f>IFERROR(IF(L25="---","",IF(AB25="---","No Target Set",IF(BY25=BN25,"On Target",IF(BY25&gt;BN25,"Behind",IF(BY25&lt;BN25,"Ahead"))))),"")</f>
        <v/>
      </c>
      <c r="AO25" s="402" t="str">
        <f>IFERROR(IF(M25="---","",IF(AC25="---","No Target Set",IF(BZ25=BO25,"On Target",IF(BZ25&gt;BO25,"Behind",IF(BZ25&lt;BO25,"Ahead"))))),"")</f>
        <v/>
      </c>
      <c r="AP25" s="402" t="str">
        <f>IFERROR(IF(N25="---","",IF(AD25="---","No Target Set",IF(CA25=BP25,"On Target",IF(CA25&gt;BP25,"Behind",IF(CA25&lt;BP25,"Ahead"))))),"")</f>
        <v/>
      </c>
      <c r="AQ25" s="402" t="str">
        <f>IFERROR(IF(O25="---","",IF(AE25="---","No Target Set",IF(CB25=BQ25,"On Target",IF(CB25&gt;BQ25,"Behind",IF(CB25&lt;BQ25,"Ahead"))))),"")</f>
        <v/>
      </c>
      <c r="AR25" s="402" t="str">
        <f>IFERROR(IF(P25="---","",IF(AF25="---","No Target Set",IF(CC25=BR25,"On Target",IF(CC25&gt;BR25,"Behind",IF(CC25&lt;BR25,"Ahead"))))),"")</f>
        <v/>
      </c>
      <c r="AS25" s="402" t="str">
        <f>IFERROR(IF(Q25="---","",IF(AG25="---","No Target Set",IF(CD25=BS25,"On Target",IF(CD25&gt;BS25,"Behind",IF(CD25&lt;BS25,"Ahead"))))),"")</f>
        <v/>
      </c>
      <c r="AT25" s="402" t="str">
        <f>IFERROR(IF(R25="---","",IF(AH25="---","No Target Set",IF(CE25=BT25,"On Target",IF(CE25&gt;BT25,"Behind",IF(CE25&lt;BT25,"Ahead"))))),"")</f>
        <v/>
      </c>
      <c r="AU25" s="359"/>
      <c r="AV25" s="403"/>
      <c r="AW25" s="404" t="s">
        <v>152</v>
      </c>
      <c r="AX25" s="405" t="str">
        <f>_xlfn.IFNA(LOOKUP(2,1/(H25:R25&lt;&gt;"---"),H25:R25),"---")</f>
        <v>---</v>
      </c>
      <c r="AY25" s="406" t="e">
        <f>VALUE(IF(AX25="---","",VLOOKUP(AX25,List167823[],2,FALSE)))</f>
        <v>#VALUE!</v>
      </c>
      <c r="AZ25" s="359" t="str">
        <f>_xlfn.IFNA(LOOKUP(2,1/(H25:Q25&lt;&gt;"---"),X25:AF25),"---")</f>
        <v>---</v>
      </c>
      <c r="BA25" s="359" t="e">
        <f>VALUE(IF(AZ25="---","",VLOOKUP(AZ25,List167823[],2,FALSE)))</f>
        <v>#VALUE!</v>
      </c>
      <c r="BB25" s="359" t="str">
        <f>_xlfn.IFNA(LOOKUP(2,1/(AK25:AT25&lt;&gt;""),AK25:AT25),"---")</f>
        <v>---</v>
      </c>
      <c r="BC25" s="359" t="str">
        <f>_xlfn.IFNA(LOOKUP(2,1/(H25:R25&lt;&gt;"---"),H$2:R$2),"---")</f>
        <v>---</v>
      </c>
      <c r="BD25" s="359"/>
      <c r="BE25" s="359"/>
      <c r="BF25" s="359"/>
      <c r="BG25" s="359"/>
      <c r="BH25" s="359"/>
      <c r="BI25" s="404" t="s">
        <v>152</v>
      </c>
      <c r="BJ25" s="407" t="str">
        <f>IF(H25="---","",VLOOKUP(H25,List167823[],2,FALSE))</f>
        <v/>
      </c>
      <c r="BK25" s="407" t="str">
        <f>IF(I25="---","",VLOOKUP(I25,List167823[],2,FALSE))</f>
        <v/>
      </c>
      <c r="BL25" s="407" t="str">
        <f>IF(J25="---","",VLOOKUP(J25,List167823[],2,FALSE))</f>
        <v/>
      </c>
      <c r="BM25" s="407" t="str">
        <f>IF(K25="---","",VLOOKUP(K25,List167823[],2,FALSE))</f>
        <v/>
      </c>
      <c r="BN25" s="407" t="str">
        <f>IF(L25="---","",VLOOKUP(L25,List167823[],2,FALSE))</f>
        <v/>
      </c>
      <c r="BO25" s="407" t="str">
        <f>IF(M25="---","",VLOOKUP(M25,List167823[],2,FALSE))</f>
        <v/>
      </c>
      <c r="BP25" s="407" t="str">
        <f>IF(N25="---","",VLOOKUP(N25,List167823[],2,FALSE))</f>
        <v/>
      </c>
      <c r="BQ25" s="407" t="str">
        <f>IF(O25="---","",VLOOKUP(O25,List167823[],2,FALSE))</f>
        <v/>
      </c>
      <c r="BR25" s="407" t="str">
        <f>IF(P25="---","",VLOOKUP(P25,List167823[],2,FALSE))</f>
        <v/>
      </c>
      <c r="BS25" s="407" t="str">
        <f>IF(Q25="---","",VLOOKUP(Q25,List167823[],2,FALSE))</f>
        <v/>
      </c>
      <c r="BT25" s="407" t="str">
        <f>IF(R25="---","",VLOOKUP(R25,List167823[],2,FALSE))</f>
        <v/>
      </c>
      <c r="BU25" s="404" t="s">
        <v>152</v>
      </c>
      <c r="BV25" s="407" t="str">
        <f>IF(Y25="---","",VLOOKUP(Y25,List167823[],2,FALSE))</f>
        <v/>
      </c>
      <c r="BW25" s="407" t="str">
        <f>IF(Z25="---","",VLOOKUP(Z25,List167823[],2,FALSE))</f>
        <v/>
      </c>
      <c r="BX25" s="407" t="str">
        <f>IF(AA25="---","",VLOOKUP(AA25,List167823[],2,FALSE))</f>
        <v/>
      </c>
      <c r="BY25" s="407" t="str">
        <f>IF(AB25="---","",VLOOKUP(AB25,List167823[],2,FALSE))</f>
        <v/>
      </c>
      <c r="BZ25" s="407" t="str">
        <f>IF(AC25="---","",VLOOKUP(AC25,List167823[],2,FALSE))</f>
        <v/>
      </c>
      <c r="CA25" s="407" t="str">
        <f>IF(AD25="---","",VLOOKUP(AD25,List167823[],2,FALSE))</f>
        <v/>
      </c>
      <c r="CB25" s="407" t="str">
        <f>IF(AE25="---","",VLOOKUP(AE25,List167823[],2,FALSE))</f>
        <v/>
      </c>
      <c r="CC25" s="407" t="str">
        <f>IF(AF25="---","",VLOOKUP(AF25,List167823[],2,FALSE))</f>
        <v/>
      </c>
      <c r="CD25" s="407" t="str">
        <f>IF(AG25="---","",VLOOKUP(AG25,List167823[],2,FALSE))</f>
        <v/>
      </c>
      <c r="CE25" s="407" t="str">
        <f>IF(AH25="---","",VLOOKUP(AH25,List167823[],2,FALSE))</f>
        <v/>
      </c>
      <c r="CG25" s="359"/>
      <c r="CI25" s="359"/>
      <c r="CK25" s="359"/>
      <c r="CM25" s="359"/>
    </row>
    <row r="26" spans="2:91" s="360" customFormat="1" ht="13.5" customHeight="1" thickBot="1" x14ac:dyDescent="0.4">
      <c r="B26" s="408"/>
      <c r="C26" s="414"/>
      <c r="D26" s="415"/>
      <c r="E26" s="394" t="s">
        <v>153</v>
      </c>
      <c r="F26" s="395"/>
      <c r="G26" s="396"/>
      <c r="H26" s="398" t="s">
        <v>97</v>
      </c>
      <c r="I26" s="398" t="s">
        <v>97</v>
      </c>
      <c r="J26" s="398" t="s">
        <v>97</v>
      </c>
      <c r="K26" s="398" t="s">
        <v>97</v>
      </c>
      <c r="L26" s="398" t="s">
        <v>97</v>
      </c>
      <c r="M26" s="398" t="s">
        <v>97</v>
      </c>
      <c r="N26" s="398" t="s">
        <v>97</v>
      </c>
      <c r="O26" s="398" t="s">
        <v>97</v>
      </c>
      <c r="P26" s="398" t="s">
        <v>97</v>
      </c>
      <c r="Q26" s="398" t="s">
        <v>97</v>
      </c>
      <c r="R26" s="409" t="s">
        <v>97</v>
      </c>
      <c r="S26" s="359"/>
      <c r="T26" s="359"/>
      <c r="U26" s="359"/>
      <c r="V26" s="359"/>
      <c r="W26" s="359"/>
      <c r="X26" s="359"/>
      <c r="Y26" s="398" t="s">
        <v>97</v>
      </c>
      <c r="Z26" s="398" t="s">
        <v>97</v>
      </c>
      <c r="AA26" s="398" t="s">
        <v>97</v>
      </c>
      <c r="AB26" s="398" t="s">
        <v>97</v>
      </c>
      <c r="AC26" s="409" t="s">
        <v>97</v>
      </c>
      <c r="AD26" s="401" t="s">
        <v>97</v>
      </c>
      <c r="AE26" s="401" t="s">
        <v>97</v>
      </c>
      <c r="AF26" s="401" t="s">
        <v>97</v>
      </c>
      <c r="AG26" s="401" t="s">
        <v>97</v>
      </c>
      <c r="AH26" s="401" t="s">
        <v>97</v>
      </c>
      <c r="AK26" s="402" t="str">
        <f>IFERROR(IF(I26="---","",IF(Y26="---","No Target Set",IF(BV26=BK26,"On Target",IF(BV26&gt;BK26,"Behind",IF(BV26&lt;BK26,"Ahead"))))),"")</f>
        <v/>
      </c>
      <c r="AL26" s="402" t="str">
        <f>IFERROR(IF(J26="---","",IF(Z26="---","No Target Set",IF(BW26=BL26,"On Target",IF(BW26&gt;BL26,"Behind",IF(BW26&lt;BL26,"Ahead"))))),"")</f>
        <v/>
      </c>
      <c r="AM26" s="402" t="str">
        <f>IFERROR(IF(K26="---","",IF(AA26="---","No Target Set",IF(BX26=BM26,"On Target",IF(BX26&gt;BM26,"Behind",IF(BX26&lt;BM26,"Ahead"))))),"")</f>
        <v/>
      </c>
      <c r="AN26" s="402" t="str">
        <f>IFERROR(IF(L26="---","",IF(AB26="---","No Target Set",IF(BY26=BN26,"On Target",IF(BY26&gt;BN26,"Behind",IF(BY26&lt;BN26,"Ahead"))))),"")</f>
        <v/>
      </c>
      <c r="AO26" s="402" t="str">
        <f>IFERROR(IF(M26="---","",IF(AC26="---","No Target Set",IF(BZ26=BO26,"On Target",IF(BZ26&gt;BO26,"Behind",IF(BZ26&lt;BO26,"Ahead"))))),"")</f>
        <v/>
      </c>
      <c r="AP26" s="402" t="str">
        <f>IFERROR(IF(N26="---","",IF(AD26="---","No Target Set",IF(CA26=BP26,"On Target",IF(CA26&gt;BP26,"Behind",IF(CA26&lt;BP26,"Ahead"))))),"")</f>
        <v/>
      </c>
      <c r="AQ26" s="402" t="str">
        <f>IFERROR(IF(O26="---","",IF(AE26="---","No Target Set",IF(CB26=BQ26,"On Target",IF(CB26&gt;BQ26,"Behind",IF(CB26&lt;BQ26,"Ahead"))))),"")</f>
        <v/>
      </c>
      <c r="AR26" s="402" t="str">
        <f>IFERROR(IF(P26="---","",IF(AF26="---","No Target Set",IF(CC26=BR26,"On Target",IF(CC26&gt;BR26,"Behind",IF(CC26&lt;BR26,"Ahead"))))),"")</f>
        <v/>
      </c>
      <c r="AS26" s="402" t="str">
        <f>IFERROR(IF(Q26="---","",IF(AG26="---","No Target Set",IF(CD26=BS26,"On Target",IF(CD26&gt;BS26,"Behind",IF(CD26&lt;BS26,"Ahead"))))),"")</f>
        <v/>
      </c>
      <c r="AT26" s="402" t="str">
        <f>IFERROR(IF(R26="---","",IF(AH26="---","No Target Set",IF(CE26=BT26,"On Target",IF(CE26&gt;BT26,"Behind",IF(CE26&lt;BT26,"Ahead"))))),"")</f>
        <v/>
      </c>
      <c r="AU26" s="359"/>
      <c r="AV26" s="403"/>
      <c r="AW26" s="404" t="s">
        <v>154</v>
      </c>
      <c r="AX26" s="405" t="str">
        <f>_xlfn.IFNA(LOOKUP(2,1/(H26:R26&lt;&gt;"---"),H26:R26),"---")</f>
        <v>---</v>
      </c>
      <c r="AY26" s="406" t="e">
        <f>VALUE(IF(AX26="---","",VLOOKUP(AX26,List167823[],2,FALSE)))</f>
        <v>#VALUE!</v>
      </c>
      <c r="AZ26" s="359" t="str">
        <f>_xlfn.IFNA(LOOKUP(2,1/(H26:Q26&lt;&gt;"---"),X26:AF26),"---")</f>
        <v>---</v>
      </c>
      <c r="BA26" s="359" t="e">
        <f>VALUE(IF(AZ26="---","",VLOOKUP(AZ26,List167823[],2,FALSE)))</f>
        <v>#VALUE!</v>
      </c>
      <c r="BB26" s="359" t="str">
        <f>_xlfn.IFNA(LOOKUP(2,1/(AK26:AT26&lt;&gt;""),AK26:AT26),"---")</f>
        <v>---</v>
      </c>
      <c r="BC26" s="359" t="str">
        <f>_xlfn.IFNA(LOOKUP(2,1/(H26:R26&lt;&gt;"---"),H$2:R$2),"---")</f>
        <v>---</v>
      </c>
      <c r="BD26" s="359"/>
      <c r="BE26" s="359"/>
      <c r="BF26" s="359"/>
      <c r="BG26" s="359"/>
      <c r="BH26" s="359"/>
      <c r="BI26" s="404" t="s">
        <v>154</v>
      </c>
      <c r="BJ26" s="407" t="str">
        <f>IF(H26="---","",VLOOKUP(H26,List167823[],2,FALSE))</f>
        <v/>
      </c>
      <c r="BK26" s="407" t="str">
        <f>IF(I26="---","",VLOOKUP(I26,List167823[],2,FALSE))</f>
        <v/>
      </c>
      <c r="BL26" s="407" t="str">
        <f>IF(J26="---","",VLOOKUP(J26,List167823[],2,FALSE))</f>
        <v/>
      </c>
      <c r="BM26" s="407" t="str">
        <f>IF(K26="---","",VLOOKUP(K26,List167823[],2,FALSE))</f>
        <v/>
      </c>
      <c r="BN26" s="407" t="str">
        <f>IF(L26="---","",VLOOKUP(L26,List167823[],2,FALSE))</f>
        <v/>
      </c>
      <c r="BO26" s="407" t="str">
        <f>IF(M26="---","",VLOOKUP(M26,List167823[],2,FALSE))</f>
        <v/>
      </c>
      <c r="BP26" s="407" t="str">
        <f>IF(N26="---","",VLOOKUP(N26,List167823[],2,FALSE))</f>
        <v/>
      </c>
      <c r="BQ26" s="407" t="str">
        <f>IF(O26="---","",VLOOKUP(O26,List167823[],2,FALSE))</f>
        <v/>
      </c>
      <c r="BR26" s="407" t="str">
        <f>IF(P26="---","",VLOOKUP(P26,List167823[],2,FALSE))</f>
        <v/>
      </c>
      <c r="BS26" s="407" t="str">
        <f>IF(Q26="---","",VLOOKUP(Q26,List167823[],2,FALSE))</f>
        <v/>
      </c>
      <c r="BT26" s="407" t="str">
        <f>IF(R26="---","",VLOOKUP(R26,List167823[],2,FALSE))</f>
        <v/>
      </c>
      <c r="BU26" s="404" t="s">
        <v>154</v>
      </c>
      <c r="BV26" s="407" t="str">
        <f>IF(Y26="---","",VLOOKUP(Y26,List167823[],2,FALSE))</f>
        <v/>
      </c>
      <c r="BW26" s="407" t="str">
        <f>IF(Z26="---","",VLOOKUP(Z26,List167823[],2,FALSE))</f>
        <v/>
      </c>
      <c r="BX26" s="407" t="str">
        <f>IF(AA26="---","",VLOOKUP(AA26,List167823[],2,FALSE))</f>
        <v/>
      </c>
      <c r="BY26" s="407" t="str">
        <f>IF(AB26="---","",VLOOKUP(AB26,List167823[],2,FALSE))</f>
        <v/>
      </c>
      <c r="BZ26" s="407" t="str">
        <f>IF(AC26="---","",VLOOKUP(AC26,List167823[],2,FALSE))</f>
        <v/>
      </c>
      <c r="CA26" s="407" t="str">
        <f>IF(AD26="---","",VLOOKUP(AD26,List167823[],2,FALSE))</f>
        <v/>
      </c>
      <c r="CB26" s="407" t="str">
        <f>IF(AE26="---","",VLOOKUP(AE26,List167823[],2,FALSE))</f>
        <v/>
      </c>
      <c r="CC26" s="407" t="str">
        <f>IF(AF26="---","",VLOOKUP(AF26,List167823[],2,FALSE))</f>
        <v/>
      </c>
      <c r="CD26" s="407" t="str">
        <f>IF(AG26="---","",VLOOKUP(AG26,List167823[],2,FALSE))</f>
        <v/>
      </c>
      <c r="CE26" s="407" t="str">
        <f>IF(AH26="---","",VLOOKUP(AH26,List167823[],2,FALSE))</f>
        <v/>
      </c>
      <c r="CG26" s="359"/>
      <c r="CI26" s="359"/>
      <c r="CK26" s="359"/>
      <c r="CM26" s="359"/>
    </row>
    <row r="27" spans="2:91" s="360" customFormat="1" ht="13.9" customHeight="1" thickBot="1" x14ac:dyDescent="0.4">
      <c r="B27" s="408"/>
      <c r="C27" s="414" t="s">
        <v>155</v>
      </c>
      <c r="D27" s="415"/>
      <c r="E27" s="394" t="s">
        <v>156</v>
      </c>
      <c r="F27" s="395"/>
      <c r="G27" s="396"/>
      <c r="H27" s="398" t="s">
        <v>97</v>
      </c>
      <c r="I27" s="398" t="s">
        <v>97</v>
      </c>
      <c r="J27" s="398" t="s">
        <v>97</v>
      </c>
      <c r="K27" s="398" t="s">
        <v>97</v>
      </c>
      <c r="L27" s="398" t="s">
        <v>97</v>
      </c>
      <c r="M27" s="398" t="s">
        <v>97</v>
      </c>
      <c r="N27" s="398" t="s">
        <v>97</v>
      </c>
      <c r="O27" s="398" t="s">
        <v>97</v>
      </c>
      <c r="P27" s="398" t="s">
        <v>97</v>
      </c>
      <c r="Q27" s="398" t="s">
        <v>97</v>
      </c>
      <c r="R27" s="409" t="s">
        <v>97</v>
      </c>
      <c r="S27" s="359"/>
      <c r="T27" s="359"/>
      <c r="U27" s="359"/>
      <c r="V27" s="359"/>
      <c r="W27" s="359"/>
      <c r="X27" s="359"/>
      <c r="Y27" s="398" t="s">
        <v>97</v>
      </c>
      <c r="Z27" s="398" t="s">
        <v>97</v>
      </c>
      <c r="AA27" s="398" t="s">
        <v>97</v>
      </c>
      <c r="AB27" s="398" t="s">
        <v>97</v>
      </c>
      <c r="AC27" s="409" t="s">
        <v>97</v>
      </c>
      <c r="AD27" s="401" t="s">
        <v>97</v>
      </c>
      <c r="AE27" s="401" t="s">
        <v>97</v>
      </c>
      <c r="AF27" s="401" t="s">
        <v>97</v>
      </c>
      <c r="AG27" s="401" t="s">
        <v>97</v>
      </c>
      <c r="AH27" s="401" t="s">
        <v>97</v>
      </c>
      <c r="AK27" s="402" t="str">
        <f>IFERROR(IF(I27="---","",IF(Y27="---","No Target Set",IF(BV27=BK27,"On Target",IF(BV27&gt;BK27,"Behind",IF(BV27&lt;BK27,"Ahead"))))),"")</f>
        <v/>
      </c>
      <c r="AL27" s="402" t="str">
        <f>IFERROR(IF(J27="---","",IF(Z27="---","No Target Set",IF(BW27=BL27,"On Target",IF(BW27&gt;BL27,"Behind",IF(BW27&lt;BL27,"Ahead"))))),"")</f>
        <v/>
      </c>
      <c r="AM27" s="402" t="str">
        <f>IFERROR(IF(K27="---","",IF(AA27="---","No Target Set",IF(BX27=BM27,"On Target",IF(BX27&gt;BM27,"Behind",IF(BX27&lt;BM27,"Ahead"))))),"")</f>
        <v/>
      </c>
      <c r="AN27" s="402" t="str">
        <f>IFERROR(IF(L27="---","",IF(AB27="---","No Target Set",IF(BY27=BN27,"On Target",IF(BY27&gt;BN27,"Behind",IF(BY27&lt;BN27,"Ahead"))))),"")</f>
        <v/>
      </c>
      <c r="AO27" s="402" t="str">
        <f>IFERROR(IF(M27="---","",IF(AC27="---","No Target Set",IF(BZ27=BO27,"On Target",IF(BZ27&gt;BO27,"Behind",IF(BZ27&lt;BO27,"Ahead"))))),"")</f>
        <v/>
      </c>
      <c r="AP27" s="402" t="str">
        <f>IFERROR(IF(N27="---","",IF(AD27="---","No Target Set",IF(CA27=BP27,"On Target",IF(CA27&gt;BP27,"Behind",IF(CA27&lt;BP27,"Ahead"))))),"")</f>
        <v/>
      </c>
      <c r="AQ27" s="402" t="str">
        <f>IFERROR(IF(O27="---","",IF(AE27="---","No Target Set",IF(CB27=BQ27,"On Target",IF(CB27&gt;BQ27,"Behind",IF(CB27&lt;BQ27,"Ahead"))))),"")</f>
        <v/>
      </c>
      <c r="AR27" s="402" t="str">
        <f>IFERROR(IF(P27="---","",IF(AF27="---","No Target Set",IF(CC27=BR27,"On Target",IF(CC27&gt;BR27,"Behind",IF(CC27&lt;BR27,"Ahead"))))),"")</f>
        <v/>
      </c>
      <c r="AS27" s="402" t="str">
        <f>IFERROR(IF(Q27="---","",IF(AG27="---","No Target Set",IF(CD27=BS27,"On Target",IF(CD27&gt;BS27,"Behind",IF(CD27&lt;BS27,"Ahead"))))),"")</f>
        <v/>
      </c>
      <c r="AT27" s="402" t="str">
        <f>IFERROR(IF(R27="---","",IF(AH27="---","No Target Set",IF(CE27=BT27,"On Target",IF(CE27&gt;BT27,"Behind",IF(CE27&lt;BT27,"Ahead"))))),"")</f>
        <v/>
      </c>
      <c r="AU27" s="359"/>
      <c r="AV27" s="403"/>
      <c r="AW27" s="404" t="s">
        <v>157</v>
      </c>
      <c r="AX27" s="405" t="str">
        <f>_xlfn.IFNA(LOOKUP(2,1/(H27:R27&lt;&gt;"---"),H27:R27),"---")</f>
        <v>---</v>
      </c>
      <c r="AY27" s="406" t="e">
        <f>VALUE(IF(AX27="---","",VLOOKUP(AX27,List167823[],2,FALSE)))</f>
        <v>#VALUE!</v>
      </c>
      <c r="AZ27" s="359" t="str">
        <f>_xlfn.IFNA(LOOKUP(2,1/(H27:Q27&lt;&gt;"---"),X27:AF27),"---")</f>
        <v>---</v>
      </c>
      <c r="BA27" s="359" t="e">
        <f>VALUE(IF(AZ27="---","",VLOOKUP(AZ27,List167823[],2,FALSE)))</f>
        <v>#VALUE!</v>
      </c>
      <c r="BB27" s="359" t="str">
        <f>_xlfn.IFNA(LOOKUP(2,1/(AK27:AT27&lt;&gt;""),AK27:AT27),"---")</f>
        <v>---</v>
      </c>
      <c r="BC27" s="359" t="str">
        <f>_xlfn.IFNA(LOOKUP(2,1/(H27:R27&lt;&gt;"---"),H$2:R$2),"---")</f>
        <v>---</v>
      </c>
      <c r="BD27" s="359"/>
      <c r="BE27" s="359"/>
      <c r="BF27" s="359"/>
      <c r="BG27" s="359"/>
      <c r="BH27" s="359"/>
      <c r="BI27" s="404" t="s">
        <v>157</v>
      </c>
      <c r="BJ27" s="407" t="str">
        <f>IF(H27="---","",VLOOKUP(H27,List167823[],2,FALSE))</f>
        <v/>
      </c>
      <c r="BK27" s="407" t="str">
        <f>IF(I27="---","",VLOOKUP(I27,List167823[],2,FALSE))</f>
        <v/>
      </c>
      <c r="BL27" s="407" t="str">
        <f>IF(J27="---","",VLOOKUP(J27,List167823[],2,FALSE))</f>
        <v/>
      </c>
      <c r="BM27" s="407" t="str">
        <f>IF(K27="---","",VLOOKUP(K27,List167823[],2,FALSE))</f>
        <v/>
      </c>
      <c r="BN27" s="407" t="str">
        <f>IF(L27="---","",VLOOKUP(L27,List167823[],2,FALSE))</f>
        <v/>
      </c>
      <c r="BO27" s="407" t="str">
        <f>IF(M27="---","",VLOOKUP(M27,List167823[],2,FALSE))</f>
        <v/>
      </c>
      <c r="BP27" s="407" t="str">
        <f>IF(N27="---","",VLOOKUP(N27,List167823[],2,FALSE))</f>
        <v/>
      </c>
      <c r="BQ27" s="407" t="str">
        <f>IF(O27="---","",VLOOKUP(O27,List167823[],2,FALSE))</f>
        <v/>
      </c>
      <c r="BR27" s="407" t="str">
        <f>IF(P27="---","",VLOOKUP(P27,List167823[],2,FALSE))</f>
        <v/>
      </c>
      <c r="BS27" s="407" t="str">
        <f>IF(Q27="---","",VLOOKUP(Q27,List167823[],2,FALSE))</f>
        <v/>
      </c>
      <c r="BT27" s="407" t="str">
        <f>IF(R27="---","",VLOOKUP(R27,List167823[],2,FALSE))</f>
        <v/>
      </c>
      <c r="BU27" s="404" t="s">
        <v>157</v>
      </c>
      <c r="BV27" s="407" t="str">
        <f>IF(Y27="---","",VLOOKUP(Y27,List167823[],2,FALSE))</f>
        <v/>
      </c>
      <c r="BW27" s="407" t="str">
        <f>IF(Z27="---","",VLOOKUP(Z27,List167823[],2,FALSE))</f>
        <v/>
      </c>
      <c r="BX27" s="407" t="str">
        <f>IF(AA27="---","",VLOOKUP(AA27,List167823[],2,FALSE))</f>
        <v/>
      </c>
      <c r="BY27" s="407" t="str">
        <f>IF(AB27="---","",VLOOKUP(AB27,List167823[],2,FALSE))</f>
        <v/>
      </c>
      <c r="BZ27" s="407" t="str">
        <f>IF(AC27="---","",VLOOKUP(AC27,List167823[],2,FALSE))</f>
        <v/>
      </c>
      <c r="CA27" s="407" t="str">
        <f>IF(AD27="---","",VLOOKUP(AD27,List167823[],2,FALSE))</f>
        <v/>
      </c>
      <c r="CB27" s="407" t="str">
        <f>IF(AE27="---","",VLOOKUP(AE27,List167823[],2,FALSE))</f>
        <v/>
      </c>
      <c r="CC27" s="407" t="str">
        <f>IF(AF27="---","",VLOOKUP(AF27,List167823[],2,FALSE))</f>
        <v/>
      </c>
      <c r="CD27" s="407" t="str">
        <f>IF(AG27="---","",VLOOKUP(AG27,List167823[],2,FALSE))</f>
        <v/>
      </c>
      <c r="CE27" s="407" t="str">
        <f>IF(AH27="---","",VLOOKUP(AH27,List167823[],2,FALSE))</f>
        <v/>
      </c>
      <c r="CG27" s="359"/>
      <c r="CI27" s="359"/>
      <c r="CK27" s="359"/>
      <c r="CM27" s="359"/>
    </row>
    <row r="28" spans="2:91" s="360" customFormat="1" ht="13.5" customHeight="1" thickBot="1" x14ac:dyDescent="0.4">
      <c r="B28" s="408"/>
      <c r="C28" s="414"/>
      <c r="D28" s="415"/>
      <c r="E28" s="394" t="s">
        <v>158</v>
      </c>
      <c r="F28" s="395"/>
      <c r="G28" s="396"/>
      <c r="H28" s="398" t="s">
        <v>97</v>
      </c>
      <c r="I28" s="398" t="s">
        <v>97</v>
      </c>
      <c r="J28" s="398" t="s">
        <v>97</v>
      </c>
      <c r="K28" s="398" t="s">
        <v>97</v>
      </c>
      <c r="L28" s="398" t="s">
        <v>97</v>
      </c>
      <c r="M28" s="398" t="s">
        <v>97</v>
      </c>
      <c r="N28" s="398" t="s">
        <v>97</v>
      </c>
      <c r="O28" s="398" t="s">
        <v>97</v>
      </c>
      <c r="P28" s="398" t="s">
        <v>97</v>
      </c>
      <c r="Q28" s="398" t="s">
        <v>97</v>
      </c>
      <c r="R28" s="409" t="s">
        <v>97</v>
      </c>
      <c r="S28" s="359"/>
      <c r="T28" s="359"/>
      <c r="U28" s="359"/>
      <c r="V28" s="359"/>
      <c r="W28" s="359"/>
      <c r="X28" s="359"/>
      <c r="Y28" s="398" t="s">
        <v>97</v>
      </c>
      <c r="Z28" s="398" t="s">
        <v>97</v>
      </c>
      <c r="AA28" s="398" t="s">
        <v>97</v>
      </c>
      <c r="AB28" s="398" t="s">
        <v>97</v>
      </c>
      <c r="AC28" s="409" t="s">
        <v>97</v>
      </c>
      <c r="AD28" s="401" t="s">
        <v>97</v>
      </c>
      <c r="AE28" s="401" t="s">
        <v>97</v>
      </c>
      <c r="AF28" s="401" t="s">
        <v>97</v>
      </c>
      <c r="AG28" s="401" t="s">
        <v>97</v>
      </c>
      <c r="AH28" s="401" t="s">
        <v>97</v>
      </c>
      <c r="AK28" s="402" t="str">
        <f>IFERROR(IF(I28="---","",IF(Y28="---","No Target Set",IF(BV28=BK28,"On Target",IF(BV28&gt;BK28,"Behind",IF(BV28&lt;BK28,"Ahead"))))),"")</f>
        <v/>
      </c>
      <c r="AL28" s="402" t="str">
        <f>IFERROR(IF(J28="---","",IF(Z28="---","No Target Set",IF(BW28=BL28,"On Target",IF(BW28&gt;BL28,"Behind",IF(BW28&lt;BL28,"Ahead"))))),"")</f>
        <v/>
      </c>
      <c r="AM28" s="402" t="str">
        <f>IFERROR(IF(K28="---","",IF(AA28="---","No Target Set",IF(BX28=BM28,"On Target",IF(BX28&gt;BM28,"Behind",IF(BX28&lt;BM28,"Ahead"))))),"")</f>
        <v/>
      </c>
      <c r="AN28" s="402" t="str">
        <f>IFERROR(IF(L28="---","",IF(AB28="---","No Target Set",IF(BY28=BN28,"On Target",IF(BY28&gt;BN28,"Behind",IF(BY28&lt;BN28,"Ahead"))))),"")</f>
        <v/>
      </c>
      <c r="AO28" s="402" t="str">
        <f>IFERROR(IF(M28="---","",IF(AC28="---","No Target Set",IF(BZ28=BO28,"On Target",IF(BZ28&gt;BO28,"Behind",IF(BZ28&lt;BO28,"Ahead"))))),"")</f>
        <v/>
      </c>
      <c r="AP28" s="402" t="str">
        <f>IFERROR(IF(N28="---","",IF(AD28="---","No Target Set",IF(CA28=BP28,"On Target",IF(CA28&gt;BP28,"Behind",IF(CA28&lt;BP28,"Ahead"))))),"")</f>
        <v/>
      </c>
      <c r="AQ28" s="402" t="str">
        <f>IFERROR(IF(O28="---","",IF(AE28="---","No Target Set",IF(CB28=BQ28,"On Target",IF(CB28&gt;BQ28,"Behind",IF(CB28&lt;BQ28,"Ahead"))))),"")</f>
        <v/>
      </c>
      <c r="AR28" s="402" t="str">
        <f>IFERROR(IF(P28="---","",IF(AF28="---","No Target Set",IF(CC28=BR28,"On Target",IF(CC28&gt;BR28,"Behind",IF(CC28&lt;BR28,"Ahead"))))),"")</f>
        <v/>
      </c>
      <c r="AS28" s="402" t="str">
        <f>IFERROR(IF(Q28="---","",IF(AG28="---","No Target Set",IF(CD28=BS28,"On Target",IF(CD28&gt;BS28,"Behind",IF(CD28&lt;BS28,"Ahead"))))),"")</f>
        <v/>
      </c>
      <c r="AT28" s="402" t="str">
        <f>IFERROR(IF(R28="---","",IF(AH28="---","No Target Set",IF(CE28=BT28,"On Target",IF(CE28&gt;BT28,"Behind",IF(CE28&lt;BT28,"Ahead"))))),"")</f>
        <v/>
      </c>
      <c r="AU28" s="359"/>
      <c r="AV28" s="403"/>
      <c r="AW28" s="404" t="s">
        <v>159</v>
      </c>
      <c r="AX28" s="405" t="str">
        <f>_xlfn.IFNA(LOOKUP(2,1/(H28:R28&lt;&gt;"---"),H28:R28),"---")</f>
        <v>---</v>
      </c>
      <c r="AY28" s="406" t="e">
        <f>VALUE(IF(AX28="---","",VLOOKUP(AX28,List167823[],2,FALSE)))</f>
        <v>#VALUE!</v>
      </c>
      <c r="AZ28" s="359" t="str">
        <f>_xlfn.IFNA(LOOKUP(2,1/(H28:Q28&lt;&gt;"---"),X28:AF28),"---")</f>
        <v>---</v>
      </c>
      <c r="BA28" s="359" t="e">
        <f>VALUE(IF(AZ28="---","",VLOOKUP(AZ28,List167823[],2,FALSE)))</f>
        <v>#VALUE!</v>
      </c>
      <c r="BB28" s="359" t="str">
        <f>_xlfn.IFNA(LOOKUP(2,1/(AK28:AT28&lt;&gt;""),AK28:AT28),"---")</f>
        <v>---</v>
      </c>
      <c r="BC28" s="359" t="str">
        <f>_xlfn.IFNA(LOOKUP(2,1/(H28:R28&lt;&gt;"---"),H$2:R$2),"---")</f>
        <v>---</v>
      </c>
      <c r="BD28" s="359"/>
      <c r="BE28" s="359"/>
      <c r="BF28" s="359"/>
      <c r="BG28" s="359"/>
      <c r="BH28" s="359"/>
      <c r="BI28" s="404" t="s">
        <v>159</v>
      </c>
      <c r="BJ28" s="407" t="str">
        <f>IF(H28="---","",VLOOKUP(H28,List167823[],2,FALSE))</f>
        <v/>
      </c>
      <c r="BK28" s="407" t="str">
        <f>IF(I28="---","",VLOOKUP(I28,List167823[],2,FALSE))</f>
        <v/>
      </c>
      <c r="BL28" s="407" t="str">
        <f>IF(J28="---","",VLOOKUP(J28,List167823[],2,FALSE))</f>
        <v/>
      </c>
      <c r="BM28" s="407" t="str">
        <f>IF(K28="---","",VLOOKUP(K28,List167823[],2,FALSE))</f>
        <v/>
      </c>
      <c r="BN28" s="407" t="str">
        <f>IF(L28="---","",VLOOKUP(L28,List167823[],2,FALSE))</f>
        <v/>
      </c>
      <c r="BO28" s="407" t="str">
        <f>IF(M28="---","",VLOOKUP(M28,List167823[],2,FALSE))</f>
        <v/>
      </c>
      <c r="BP28" s="407" t="str">
        <f>IF(N28="---","",VLOOKUP(N28,List167823[],2,FALSE))</f>
        <v/>
      </c>
      <c r="BQ28" s="407" t="str">
        <f>IF(O28="---","",VLOOKUP(O28,List167823[],2,FALSE))</f>
        <v/>
      </c>
      <c r="BR28" s="407" t="str">
        <f>IF(P28="---","",VLOOKUP(P28,List167823[],2,FALSE))</f>
        <v/>
      </c>
      <c r="BS28" s="407" t="str">
        <f>IF(Q28="---","",VLOOKUP(Q28,List167823[],2,FALSE))</f>
        <v/>
      </c>
      <c r="BT28" s="407" t="str">
        <f>IF(R28="---","",VLOOKUP(R28,List167823[],2,FALSE))</f>
        <v/>
      </c>
      <c r="BU28" s="404" t="s">
        <v>159</v>
      </c>
      <c r="BV28" s="407" t="str">
        <f>IF(Y28="---","",VLOOKUP(Y28,List167823[],2,FALSE))</f>
        <v/>
      </c>
      <c r="BW28" s="407" t="str">
        <f>IF(Z28="---","",VLOOKUP(Z28,List167823[],2,FALSE))</f>
        <v/>
      </c>
      <c r="BX28" s="407" t="str">
        <f>IF(AA28="---","",VLOOKUP(AA28,List167823[],2,FALSE))</f>
        <v/>
      </c>
      <c r="BY28" s="407" t="str">
        <f>IF(AB28="---","",VLOOKUP(AB28,List167823[],2,FALSE))</f>
        <v/>
      </c>
      <c r="BZ28" s="407" t="str">
        <f>IF(AC28="---","",VLOOKUP(AC28,List167823[],2,FALSE))</f>
        <v/>
      </c>
      <c r="CA28" s="407" t="str">
        <f>IF(AD28="---","",VLOOKUP(AD28,List167823[],2,FALSE))</f>
        <v/>
      </c>
      <c r="CB28" s="407" t="str">
        <f>IF(AE28="---","",VLOOKUP(AE28,List167823[],2,FALSE))</f>
        <v/>
      </c>
      <c r="CC28" s="407" t="str">
        <f>IF(AF28="---","",VLOOKUP(AF28,List167823[],2,FALSE))</f>
        <v/>
      </c>
      <c r="CD28" s="407" t="str">
        <f>IF(AG28="---","",VLOOKUP(AG28,List167823[],2,FALSE))</f>
        <v/>
      </c>
      <c r="CE28" s="407" t="str">
        <f>IF(AH28="---","",VLOOKUP(AH28,List167823[],2,FALSE))</f>
        <v/>
      </c>
      <c r="CG28" s="359"/>
      <c r="CI28" s="359"/>
      <c r="CK28" s="359"/>
      <c r="CM28" s="359"/>
    </row>
    <row r="29" spans="2:91" s="360" customFormat="1" ht="13.5" customHeight="1" thickBot="1" x14ac:dyDescent="0.4">
      <c r="B29" s="408"/>
      <c r="C29" s="414"/>
      <c r="D29" s="415"/>
      <c r="E29" s="394" t="s">
        <v>160</v>
      </c>
      <c r="F29" s="395"/>
      <c r="G29" s="396"/>
      <c r="H29" s="398" t="s">
        <v>97</v>
      </c>
      <c r="I29" s="398" t="s">
        <v>97</v>
      </c>
      <c r="J29" s="398" t="s">
        <v>97</v>
      </c>
      <c r="K29" s="398" t="s">
        <v>97</v>
      </c>
      <c r="L29" s="398" t="s">
        <v>97</v>
      </c>
      <c r="M29" s="398" t="s">
        <v>97</v>
      </c>
      <c r="N29" s="398" t="s">
        <v>97</v>
      </c>
      <c r="O29" s="398" t="s">
        <v>97</v>
      </c>
      <c r="P29" s="398" t="s">
        <v>97</v>
      </c>
      <c r="Q29" s="398" t="s">
        <v>97</v>
      </c>
      <c r="R29" s="409" t="s">
        <v>97</v>
      </c>
      <c r="S29" s="359"/>
      <c r="T29" s="359"/>
      <c r="U29" s="359"/>
      <c r="V29" s="359"/>
      <c r="W29" s="359"/>
      <c r="X29" s="359"/>
      <c r="Y29" s="398" t="s">
        <v>97</v>
      </c>
      <c r="Z29" s="398" t="s">
        <v>97</v>
      </c>
      <c r="AA29" s="398" t="s">
        <v>97</v>
      </c>
      <c r="AB29" s="398" t="s">
        <v>97</v>
      </c>
      <c r="AC29" s="409" t="s">
        <v>97</v>
      </c>
      <c r="AD29" s="401" t="s">
        <v>97</v>
      </c>
      <c r="AE29" s="401" t="s">
        <v>97</v>
      </c>
      <c r="AF29" s="401" t="s">
        <v>97</v>
      </c>
      <c r="AG29" s="401" t="s">
        <v>97</v>
      </c>
      <c r="AH29" s="401" t="s">
        <v>97</v>
      </c>
      <c r="AK29" s="402" t="str">
        <f>IFERROR(IF(I29="---","",IF(Y29="---","No Target Set",IF(BV29=BK29,"On Target",IF(BV29&gt;BK29,"Behind",IF(BV29&lt;BK29,"Ahead"))))),"")</f>
        <v/>
      </c>
      <c r="AL29" s="402" t="str">
        <f>IFERROR(IF(J29="---","",IF(Z29="---","No Target Set",IF(BW29=BL29,"On Target",IF(BW29&gt;BL29,"Behind",IF(BW29&lt;BL29,"Ahead"))))),"")</f>
        <v/>
      </c>
      <c r="AM29" s="402" t="str">
        <f>IFERROR(IF(K29="---","",IF(AA29="---","No Target Set",IF(BX29=BM29,"On Target",IF(BX29&gt;BM29,"Behind",IF(BX29&lt;BM29,"Ahead"))))),"")</f>
        <v/>
      </c>
      <c r="AN29" s="402" t="str">
        <f>IFERROR(IF(L29="---","",IF(AB29="---","No Target Set",IF(BY29=BN29,"On Target",IF(BY29&gt;BN29,"Behind",IF(BY29&lt;BN29,"Ahead"))))),"")</f>
        <v/>
      </c>
      <c r="AO29" s="402" t="str">
        <f>IFERROR(IF(M29="---","",IF(AC29="---","No Target Set",IF(BZ29=BO29,"On Target",IF(BZ29&gt;BO29,"Behind",IF(BZ29&lt;BO29,"Ahead"))))),"")</f>
        <v/>
      </c>
      <c r="AP29" s="402" t="str">
        <f>IFERROR(IF(N29="---","",IF(AD29="---","No Target Set",IF(CA29=BP29,"On Target",IF(CA29&gt;BP29,"Behind",IF(CA29&lt;BP29,"Ahead"))))),"")</f>
        <v/>
      </c>
      <c r="AQ29" s="402" t="str">
        <f>IFERROR(IF(O29="---","",IF(AE29="---","No Target Set",IF(CB29=BQ29,"On Target",IF(CB29&gt;BQ29,"Behind",IF(CB29&lt;BQ29,"Ahead"))))),"")</f>
        <v/>
      </c>
      <c r="AR29" s="402" t="str">
        <f>IFERROR(IF(P29="---","",IF(AF29="---","No Target Set",IF(CC29=BR29,"On Target",IF(CC29&gt;BR29,"Behind",IF(CC29&lt;BR29,"Ahead"))))),"")</f>
        <v/>
      </c>
      <c r="AS29" s="402" t="str">
        <f>IFERROR(IF(Q29="---","",IF(AG29="---","No Target Set",IF(CD29=BS29,"On Target",IF(CD29&gt;BS29,"Behind",IF(CD29&lt;BS29,"Ahead"))))),"")</f>
        <v/>
      </c>
      <c r="AT29" s="402" t="str">
        <f>IFERROR(IF(R29="---","",IF(AH29="---","No Target Set",IF(CE29=BT29,"On Target",IF(CE29&gt;BT29,"Behind",IF(CE29&lt;BT29,"Ahead"))))),"")</f>
        <v/>
      </c>
      <c r="AU29" s="359"/>
      <c r="AV29" s="403"/>
      <c r="AW29" s="404" t="s">
        <v>161</v>
      </c>
      <c r="AX29" s="405" t="str">
        <f>_xlfn.IFNA(LOOKUP(2,1/(H29:R29&lt;&gt;"---"),H29:R29),"---")</f>
        <v>---</v>
      </c>
      <c r="AY29" s="406" t="e">
        <f>VALUE(IF(AX29="---","",VLOOKUP(AX29,List167823[],2,FALSE)))</f>
        <v>#VALUE!</v>
      </c>
      <c r="AZ29" s="359" t="str">
        <f>_xlfn.IFNA(LOOKUP(2,1/(H29:Q29&lt;&gt;"---"),X29:AF29),"---")</f>
        <v>---</v>
      </c>
      <c r="BA29" s="359" t="e">
        <f>VALUE(IF(AZ29="---","",VLOOKUP(AZ29,List167823[],2,FALSE)))</f>
        <v>#VALUE!</v>
      </c>
      <c r="BB29" s="359" t="str">
        <f>_xlfn.IFNA(LOOKUP(2,1/(AK29:AT29&lt;&gt;""),AK29:AT29),"---")</f>
        <v>---</v>
      </c>
      <c r="BC29" s="359" t="str">
        <f>_xlfn.IFNA(LOOKUP(2,1/(H29:R29&lt;&gt;"---"),H$2:R$2),"---")</f>
        <v>---</v>
      </c>
      <c r="BD29" s="359"/>
      <c r="BE29" s="359"/>
      <c r="BF29" s="359"/>
      <c r="BG29" s="359"/>
      <c r="BH29" s="359"/>
      <c r="BI29" s="404" t="s">
        <v>161</v>
      </c>
      <c r="BJ29" s="407" t="str">
        <f>IF(H29="---","",VLOOKUP(H29,List167823[],2,FALSE))</f>
        <v/>
      </c>
      <c r="BK29" s="407" t="str">
        <f>IF(I29="---","",VLOOKUP(I29,List167823[],2,FALSE))</f>
        <v/>
      </c>
      <c r="BL29" s="407" t="str">
        <f>IF(J29="---","",VLOOKUP(J29,List167823[],2,FALSE))</f>
        <v/>
      </c>
      <c r="BM29" s="407" t="str">
        <f>IF(K29="---","",VLOOKUP(K29,List167823[],2,FALSE))</f>
        <v/>
      </c>
      <c r="BN29" s="407" t="str">
        <f>IF(L29="---","",VLOOKUP(L29,List167823[],2,FALSE))</f>
        <v/>
      </c>
      <c r="BO29" s="407" t="str">
        <f>IF(M29="---","",VLOOKUP(M29,List167823[],2,FALSE))</f>
        <v/>
      </c>
      <c r="BP29" s="407" t="str">
        <f>IF(N29="---","",VLOOKUP(N29,List167823[],2,FALSE))</f>
        <v/>
      </c>
      <c r="BQ29" s="407" t="str">
        <f>IF(O29="---","",VLOOKUP(O29,List167823[],2,FALSE))</f>
        <v/>
      </c>
      <c r="BR29" s="407" t="str">
        <f>IF(P29="---","",VLOOKUP(P29,List167823[],2,FALSE))</f>
        <v/>
      </c>
      <c r="BS29" s="407" t="str">
        <f>IF(Q29="---","",VLOOKUP(Q29,List167823[],2,FALSE))</f>
        <v/>
      </c>
      <c r="BT29" s="407" t="str">
        <f>IF(R29="---","",VLOOKUP(R29,List167823[],2,FALSE))</f>
        <v/>
      </c>
      <c r="BU29" s="404" t="s">
        <v>161</v>
      </c>
      <c r="BV29" s="407" t="str">
        <f>IF(Y29="---","",VLOOKUP(Y29,List167823[],2,FALSE))</f>
        <v/>
      </c>
      <c r="BW29" s="407" t="str">
        <f>IF(Z29="---","",VLOOKUP(Z29,List167823[],2,FALSE))</f>
        <v/>
      </c>
      <c r="BX29" s="407" t="str">
        <f>IF(AA29="---","",VLOOKUP(AA29,List167823[],2,FALSE))</f>
        <v/>
      </c>
      <c r="BY29" s="407" t="str">
        <f>IF(AB29="---","",VLOOKUP(AB29,List167823[],2,FALSE))</f>
        <v/>
      </c>
      <c r="BZ29" s="407" t="str">
        <f>IF(AC29="---","",VLOOKUP(AC29,List167823[],2,FALSE))</f>
        <v/>
      </c>
      <c r="CA29" s="407" t="str">
        <f>IF(AD29="---","",VLOOKUP(AD29,List167823[],2,FALSE))</f>
        <v/>
      </c>
      <c r="CB29" s="407" t="str">
        <f>IF(AE29="---","",VLOOKUP(AE29,List167823[],2,FALSE))</f>
        <v/>
      </c>
      <c r="CC29" s="407" t="str">
        <f>IF(AF29="---","",VLOOKUP(AF29,List167823[],2,FALSE))</f>
        <v/>
      </c>
      <c r="CD29" s="407" t="str">
        <f>IF(AG29="---","",VLOOKUP(AG29,List167823[],2,FALSE))</f>
        <v/>
      </c>
      <c r="CE29" s="407" t="str">
        <f>IF(AH29="---","",VLOOKUP(AH29,List167823[],2,FALSE))</f>
        <v/>
      </c>
      <c r="CG29" s="359"/>
      <c r="CI29" s="359"/>
      <c r="CK29" s="359"/>
      <c r="CM29" s="359"/>
    </row>
    <row r="30" spans="2:91" s="360" customFormat="1" ht="14" thickBot="1" x14ac:dyDescent="0.4">
      <c r="B30" s="413"/>
      <c r="C30" s="414"/>
      <c r="D30" s="415"/>
      <c r="E30" s="416" t="s">
        <v>162</v>
      </c>
      <c r="F30" s="395"/>
      <c r="G30" s="396"/>
      <c r="H30" s="417" t="s">
        <v>97</v>
      </c>
      <c r="I30" s="417" t="s">
        <v>97</v>
      </c>
      <c r="J30" s="417" t="s">
        <v>97</v>
      </c>
      <c r="K30" s="417" t="s">
        <v>97</v>
      </c>
      <c r="L30" s="417" t="s">
        <v>97</v>
      </c>
      <c r="M30" s="417" t="s">
        <v>97</v>
      </c>
      <c r="N30" s="417" t="s">
        <v>97</v>
      </c>
      <c r="O30" s="417" t="s">
        <v>97</v>
      </c>
      <c r="P30" s="417" t="s">
        <v>97</v>
      </c>
      <c r="Q30" s="417" t="s">
        <v>97</v>
      </c>
      <c r="R30" s="418" t="s">
        <v>97</v>
      </c>
      <c r="S30" s="359"/>
      <c r="T30" s="359"/>
      <c r="U30" s="359"/>
      <c r="V30" s="359"/>
      <c r="W30" s="359"/>
      <c r="X30" s="359"/>
      <c r="Y30" s="398" t="s">
        <v>97</v>
      </c>
      <c r="Z30" s="398" t="s">
        <v>97</v>
      </c>
      <c r="AA30" s="398" t="s">
        <v>97</v>
      </c>
      <c r="AB30" s="398" t="s">
        <v>97</v>
      </c>
      <c r="AC30" s="419" t="s">
        <v>97</v>
      </c>
      <c r="AD30" s="401" t="s">
        <v>97</v>
      </c>
      <c r="AE30" s="401" t="s">
        <v>97</v>
      </c>
      <c r="AF30" s="401" t="s">
        <v>97</v>
      </c>
      <c r="AG30" s="401" t="s">
        <v>97</v>
      </c>
      <c r="AH30" s="401" t="s">
        <v>97</v>
      </c>
      <c r="AK30" s="402" t="str">
        <f>IFERROR(IF(I30="---","",IF(Y30="---","No Target Set",IF(BV30=BK30,"On Target",IF(BV30&gt;BK30,"Behind",IF(BV30&lt;BK30,"Ahead"))))),"")</f>
        <v/>
      </c>
      <c r="AL30" s="402" t="str">
        <f>IFERROR(IF(J30="---","",IF(Z30="---","No Target Set",IF(BW30=BL30,"On Target",IF(BW30&gt;BL30,"Behind",IF(BW30&lt;BL30,"Ahead"))))),"")</f>
        <v/>
      </c>
      <c r="AM30" s="402" t="str">
        <f>IFERROR(IF(K30="---","",IF(AA30="---","No Target Set",IF(BX30=BM30,"On Target",IF(BX30&gt;BM30,"Behind",IF(BX30&lt;BM30,"Ahead"))))),"")</f>
        <v/>
      </c>
      <c r="AN30" s="402" t="str">
        <f>IFERROR(IF(L30="---","",IF(AB30="---","No Target Set",IF(BY30=BN30,"On Target",IF(BY30&gt;BN30,"Behind",IF(BY30&lt;BN30,"Ahead"))))),"")</f>
        <v/>
      </c>
      <c r="AO30" s="402" t="str">
        <f>IFERROR(IF(M30="---","",IF(AC30="---","No Target Set",IF(BZ30=BO30,"On Target",IF(BZ30&gt;BO30,"Behind",IF(BZ30&lt;BO30,"Ahead"))))),"")</f>
        <v/>
      </c>
      <c r="AP30" s="402" t="str">
        <f>IFERROR(IF(N30="---","",IF(AD30="---","No Target Set",IF(CA30=BP30,"On Target",IF(CA30&gt;BP30,"Behind",IF(CA30&lt;BP30,"Ahead"))))),"")</f>
        <v/>
      </c>
      <c r="AQ30" s="402" t="str">
        <f>IFERROR(IF(O30="---","",IF(AE30="---","No Target Set",IF(CB30=BQ30,"On Target",IF(CB30&gt;BQ30,"Behind",IF(CB30&lt;BQ30,"Ahead"))))),"")</f>
        <v/>
      </c>
      <c r="AR30" s="402" t="str">
        <f>IFERROR(IF(P30="---","",IF(AF30="---","No Target Set",IF(CC30=BR30,"On Target",IF(CC30&gt;BR30,"Behind",IF(CC30&lt;BR30,"Ahead"))))),"")</f>
        <v/>
      </c>
      <c r="AS30" s="402" t="str">
        <f>IFERROR(IF(Q30="---","",IF(AG30="---","No Target Set",IF(CD30=BS30,"On Target",IF(CD30&gt;BS30,"Behind",IF(CD30&lt;BS30,"Ahead"))))),"")</f>
        <v/>
      </c>
      <c r="AT30" s="402" t="str">
        <f>IFERROR(IF(R30="---","",IF(AH30="---","No Target Set",IF(CE30=BT30,"On Target",IF(CE30&gt;BT30,"Behind",IF(CE30&lt;BT30,"Ahead"))))),"")</f>
        <v/>
      </c>
      <c r="AU30" s="359"/>
      <c r="AV30" s="403"/>
      <c r="AW30" s="404" t="s">
        <v>163</v>
      </c>
      <c r="AX30" s="405" t="str">
        <f>_xlfn.IFNA(LOOKUP(2,1/(H30:R30&lt;&gt;"---"),H30:R30),"---")</f>
        <v>---</v>
      </c>
      <c r="AY30" s="406" t="e">
        <f>VALUE(IF(AX30="---","",VLOOKUP(AX30,List167823[],2,FALSE)))</f>
        <v>#VALUE!</v>
      </c>
      <c r="AZ30" s="359" t="str">
        <f>_xlfn.IFNA(LOOKUP(2,1/(H30:Q30&lt;&gt;"---"),X30:AF30),"---")</f>
        <v>---</v>
      </c>
      <c r="BA30" s="359" t="e">
        <f>VALUE(IF(AZ30="---","",VLOOKUP(AZ30,List167823[],2,FALSE)))</f>
        <v>#VALUE!</v>
      </c>
      <c r="BB30" s="359" t="str">
        <f>_xlfn.IFNA(LOOKUP(2,1/(AK30:AT30&lt;&gt;""),AK30:AT30),"---")</f>
        <v>---</v>
      </c>
      <c r="BC30" s="359" t="str">
        <f>_xlfn.IFNA(LOOKUP(2,1/(H30:R30&lt;&gt;"---"),H$2:R$2),"---")</f>
        <v>---</v>
      </c>
      <c r="BD30" s="359"/>
      <c r="BE30" s="359"/>
      <c r="BF30" s="359"/>
      <c r="BG30" s="359"/>
      <c r="BH30" s="359"/>
      <c r="BI30" s="404" t="s">
        <v>163</v>
      </c>
      <c r="BJ30" s="407" t="str">
        <f>IF(H30="---","",VLOOKUP(H30,List167823[],2,FALSE))</f>
        <v/>
      </c>
      <c r="BK30" s="407" t="str">
        <f>IF(I30="---","",VLOOKUP(I30,List167823[],2,FALSE))</f>
        <v/>
      </c>
      <c r="BL30" s="407" t="str">
        <f>IF(J30="---","",VLOOKUP(J30,List167823[],2,FALSE))</f>
        <v/>
      </c>
      <c r="BM30" s="407" t="str">
        <f>IF(K30="---","",VLOOKUP(K30,List167823[],2,FALSE))</f>
        <v/>
      </c>
      <c r="BN30" s="407" t="str">
        <f>IF(L30="---","",VLOOKUP(L30,List167823[],2,FALSE))</f>
        <v/>
      </c>
      <c r="BO30" s="407" t="str">
        <f>IF(M30="---","",VLOOKUP(M30,List167823[],2,FALSE))</f>
        <v/>
      </c>
      <c r="BP30" s="407" t="str">
        <f>IF(N30="---","",VLOOKUP(N30,List167823[],2,FALSE))</f>
        <v/>
      </c>
      <c r="BQ30" s="407" t="str">
        <f>IF(O30="---","",VLOOKUP(O30,List167823[],2,FALSE))</f>
        <v/>
      </c>
      <c r="BR30" s="407" t="str">
        <f>IF(P30="---","",VLOOKUP(P30,List167823[],2,FALSE))</f>
        <v/>
      </c>
      <c r="BS30" s="407" t="str">
        <f>IF(Q30="---","",VLOOKUP(Q30,List167823[],2,FALSE))</f>
        <v/>
      </c>
      <c r="BT30" s="407" t="str">
        <f>IF(R30="---","",VLOOKUP(R30,List167823[],2,FALSE))</f>
        <v/>
      </c>
      <c r="BU30" s="404" t="s">
        <v>163</v>
      </c>
      <c r="BV30" s="407" t="str">
        <f>IF(Y30="---","",VLOOKUP(Y30,List167823[],2,FALSE))</f>
        <v/>
      </c>
      <c r="BW30" s="407" t="str">
        <f>IF(Z30="---","",VLOOKUP(Z30,List167823[],2,FALSE))</f>
        <v/>
      </c>
      <c r="BX30" s="407" t="str">
        <f>IF(AA30="---","",VLOOKUP(AA30,List167823[],2,FALSE))</f>
        <v/>
      </c>
      <c r="BY30" s="407" t="str">
        <f>IF(AB30="---","",VLOOKUP(AB30,List167823[],2,FALSE))</f>
        <v/>
      </c>
      <c r="BZ30" s="407" t="str">
        <f>IF(AC30="---","",VLOOKUP(AC30,List167823[],2,FALSE))</f>
        <v/>
      </c>
      <c r="CA30" s="407" t="str">
        <f>IF(AD30="---","",VLOOKUP(AD30,List167823[],2,FALSE))</f>
        <v/>
      </c>
      <c r="CB30" s="407" t="str">
        <f>IF(AE30="---","",VLOOKUP(AE30,List167823[],2,FALSE))</f>
        <v/>
      </c>
      <c r="CC30" s="407" t="str">
        <f>IF(AF30="---","",VLOOKUP(AF30,List167823[],2,FALSE))</f>
        <v/>
      </c>
      <c r="CD30" s="407" t="str">
        <f>IF(AG30="---","",VLOOKUP(AG30,List167823[],2,FALSE))</f>
        <v/>
      </c>
      <c r="CE30" s="407" t="str">
        <f>IF(AH30="---","",VLOOKUP(AH30,List167823[],2,FALSE))</f>
        <v/>
      </c>
      <c r="CG30" s="359"/>
      <c r="CI30" s="359"/>
      <c r="CK30" s="359"/>
      <c r="CM30" s="359"/>
    </row>
    <row r="31" spans="2:91" s="360" customFormat="1" ht="13.5" customHeight="1" thickBot="1" x14ac:dyDescent="0.4">
      <c r="B31" s="420" t="s">
        <v>164</v>
      </c>
      <c r="C31" s="421"/>
      <c r="D31" s="421"/>
      <c r="E31" s="421"/>
      <c r="F31" s="421"/>
      <c r="G31" s="422"/>
      <c r="H31" s="423">
        <f>COUNTIF(Year0Range,BE4)</f>
        <v>0</v>
      </c>
      <c r="I31" s="423" t="str">
        <f>IF(COUNTIF(Year1Range,BE4)=0,"",COUNTIF(Year1Range,BE4))</f>
        <v/>
      </c>
      <c r="J31" s="423" t="str">
        <f>IF(COUNTIF(Year2Range,BE4)=0,"",COUNTIF(Year2Range,BE4))</f>
        <v/>
      </c>
      <c r="K31" s="423" t="str">
        <f>IF(COUNTIF(Year3Range,BE4)=0,"",COUNTIF(Year3Range,BE4))</f>
        <v/>
      </c>
      <c r="L31" s="423" t="str">
        <f>IF(COUNTIF(Year4Range,BE4)=0,"",COUNTIF(Year4Range,BE4))</f>
        <v/>
      </c>
      <c r="M31" s="423" t="str">
        <f>IF(COUNTIF(Year5Range,BE4)=0,"",COUNTIF(Year5Range,BE4))</f>
        <v/>
      </c>
      <c r="N31" s="423" t="str">
        <f>IF(COUNTIF(Year6Range,BE4)=0,"",COUNTIF(Year6Range,BE4))</f>
        <v/>
      </c>
      <c r="O31" s="423" t="str">
        <f>IF(COUNTIF(Year7Range,BE4)=0,"",COUNTIF(Year7Range,BE4))</f>
        <v/>
      </c>
      <c r="P31" s="423" t="str">
        <f>IF(COUNTIF(Year8Range,BE4)=0,"",COUNTIF(Year8Range,BE4))</f>
        <v/>
      </c>
      <c r="Q31" s="423" t="str">
        <f>IF(COUNTIF(Year9Range,BE4)=0,"",COUNTIF(Year9Range,BE4))</f>
        <v/>
      </c>
      <c r="R31" s="423" t="str">
        <f>IF(COUNTIF(Year10Range,BE4)=0,"",COUNTIF(Year10Range,BE4))</f>
        <v/>
      </c>
      <c r="S31" s="359"/>
      <c r="T31" s="359"/>
      <c r="U31" s="359"/>
      <c r="V31" s="359"/>
      <c r="W31" s="359"/>
      <c r="X31" s="359"/>
      <c r="Y31" s="423">
        <f>COUNTIF(Year1Expected,$BE$4)</f>
        <v>0</v>
      </c>
      <c r="Z31" s="423" t="str">
        <f>IF(COUNTIF(Year2Expected,$BE$4)=0,"",COUNTIF(Year2Expected,$BE$4))</f>
        <v/>
      </c>
      <c r="AA31" s="423" t="str">
        <f>IF(COUNTIF(Year3Expected,$BE$4)=0,"",COUNTIF(Year3Expected,$BE$4))</f>
        <v/>
      </c>
      <c r="AB31" s="423" t="str">
        <f>IF(COUNTIF(Year4Expected,$BE$4)=0,"",COUNTIF(Year4Expected,$BE$4))</f>
        <v/>
      </c>
      <c r="AC31" s="423" t="str">
        <f>IF(COUNTIF(Year5Expected,$BE$4)=0,"",COUNTIF(Year5Expected,$BE$4))</f>
        <v/>
      </c>
      <c r="AD31" s="423" t="str">
        <f>IF(COUNTIF(Year6Expected,$BE$4)=0,"",COUNTIF(Year6Expected,$BE$4))</f>
        <v/>
      </c>
      <c r="AE31" s="423" t="str">
        <f>IF(COUNTIF(Year7Expected,$BE$4)=0,"",COUNTIF(Year7Expected,$BE$4))</f>
        <v/>
      </c>
      <c r="AF31" s="423" t="str">
        <f>IF(COUNTIF(Year8Expected,$BE$4)=0,"",COUNTIF(Year8Expected,$BE$4))</f>
        <v/>
      </c>
      <c r="AG31" s="423" t="str">
        <f>IF(COUNTIF(Year9Expected,$BE$4)=0,"",COUNTIF(Year9Expected,$BE$4))</f>
        <v/>
      </c>
      <c r="AH31" s="423" t="str">
        <f>IF(COUNTIF(Year10Expected,$BE$4)=0,"",COUNTIF(Year10Expected,$BE$4))</f>
        <v/>
      </c>
      <c r="AK31" s="359"/>
      <c r="AL31" s="359"/>
      <c r="AM31" s="359"/>
      <c r="AN31" s="359"/>
      <c r="AO31" s="359"/>
      <c r="AP31" s="359"/>
      <c r="AQ31" s="359"/>
      <c r="AR31" s="359"/>
      <c r="AS31" s="359"/>
      <c r="AT31" s="359"/>
      <c r="AU31" s="359"/>
      <c r="AV31" s="359"/>
      <c r="AW31" s="359"/>
      <c r="AX31" s="359" t="e">
        <f>LOOKUP(2,1/(H34:R34&lt;&gt;""),H$2:R$2)</f>
        <v>#N/A</v>
      </c>
      <c r="AY31" s="359"/>
      <c r="AZ31" s="359" t="e">
        <f>AX31</f>
        <v>#N/A</v>
      </c>
      <c r="BA31" s="359"/>
      <c r="BB31" s="359"/>
      <c r="BC31" s="359"/>
      <c r="BD31" s="359"/>
      <c r="BE31" s="359"/>
      <c r="BF31" s="359"/>
      <c r="BG31" s="359"/>
      <c r="BH31" s="359"/>
      <c r="BI31" s="404" t="s">
        <v>165</v>
      </c>
      <c r="BJ31" s="424">
        <f>COUNTIF(BJ3:BJ30,1)</f>
        <v>0</v>
      </c>
      <c r="BK31" s="424">
        <f>COUNTIF(BK3:BK30,1)</f>
        <v>0</v>
      </c>
      <c r="BL31" s="424">
        <f>COUNTIF(BL3:BL30,1)</f>
        <v>0</v>
      </c>
      <c r="BM31" s="424">
        <f>COUNTIF(BM3:BM30,1)</f>
        <v>0</v>
      </c>
      <c r="BN31" s="424">
        <f>COUNTIF(BN3:BN30,1)</f>
        <v>0</v>
      </c>
      <c r="BO31" s="424">
        <f>COUNTIF(BO3:BO30,1)</f>
        <v>0</v>
      </c>
      <c r="BP31" s="424">
        <f>COUNTIF(BP3:BP30,1)</f>
        <v>0</v>
      </c>
      <c r="BQ31" s="424">
        <f>COUNTIF(BQ3:BQ30,1)</f>
        <v>0</v>
      </c>
      <c r="BR31" s="424">
        <f>COUNTIF(BR3:BR30,1)</f>
        <v>0</v>
      </c>
      <c r="BS31" s="424">
        <f>COUNTIF(BS3:BS30,1)</f>
        <v>0</v>
      </c>
      <c r="BT31" s="424">
        <f>COUNTIF(BT3:BT30,1)</f>
        <v>0</v>
      </c>
      <c r="BU31" s="404" t="s">
        <v>165</v>
      </c>
      <c r="BV31" s="425">
        <f>COUNTIF(BV3:BV30,1)</f>
        <v>0</v>
      </c>
      <c r="BW31" s="425">
        <f>COUNTIF(BW3:BW30,1)</f>
        <v>0</v>
      </c>
      <c r="BX31" s="425">
        <f>COUNTIF(BX3:BX30,1)</f>
        <v>0</v>
      </c>
      <c r="BY31" s="425">
        <f>COUNTIF(BY3:BY30,1)</f>
        <v>0</v>
      </c>
      <c r="BZ31" s="425">
        <f>COUNTIF(BZ3:BZ30,1)</f>
        <v>0</v>
      </c>
      <c r="CA31" s="425">
        <f>COUNTIF(CA3:CA30,1)</f>
        <v>0</v>
      </c>
      <c r="CB31" s="425">
        <f>COUNTIF(CB3:CB30,1)</f>
        <v>0</v>
      </c>
      <c r="CC31" s="425">
        <f>COUNTIF(CC3:CC30,1)</f>
        <v>0</v>
      </c>
      <c r="CD31" s="425">
        <f>COUNTIF(CD3:CD30,1)</f>
        <v>0</v>
      </c>
      <c r="CE31" s="425">
        <f>COUNTIF(CE3:CE30,1)</f>
        <v>0</v>
      </c>
      <c r="CG31" s="359"/>
      <c r="CI31" s="359"/>
      <c r="CK31" s="359"/>
      <c r="CM31" s="359"/>
    </row>
    <row r="32" spans="2:91" s="360" customFormat="1" ht="13.5" customHeight="1" thickBot="1" x14ac:dyDescent="0.4">
      <c r="B32" s="420" t="s">
        <v>166</v>
      </c>
      <c r="C32" s="421"/>
      <c r="D32" s="421"/>
      <c r="E32" s="421"/>
      <c r="F32" s="421"/>
      <c r="G32" s="422"/>
      <c r="H32" s="423">
        <f>COUNTIF(Year0Range,BE5)</f>
        <v>0</v>
      </c>
      <c r="I32" s="426" t="str">
        <f>IF(COUNTIF(Year1Range,BE5)=0,"",COUNTIF(Year1Range,BE5))</f>
        <v/>
      </c>
      <c r="J32" s="426" t="str">
        <f>IF(COUNTIF(Year2Range,BE5)=0,"",COUNTIF(Year2Range,BE5))</f>
        <v/>
      </c>
      <c r="K32" s="426" t="str">
        <f>IF(COUNTIF(Year3Range,BE5)=0,"",COUNTIF(Year3Range,BE5))</f>
        <v/>
      </c>
      <c r="L32" s="426" t="str">
        <f>IF(COUNTIF(Year4Range,BE5)=0,"",COUNTIF(Year4Range,BE5))</f>
        <v/>
      </c>
      <c r="M32" s="426" t="str">
        <f>IF(COUNTIF(Year5Range,BE5)=0,"",COUNTIF(Year5Range,BE5))</f>
        <v/>
      </c>
      <c r="N32" s="426" t="str">
        <f>IF(COUNTIF(Year6Range,BE5)=0,"",COUNTIF(Year6Range,BE5))</f>
        <v/>
      </c>
      <c r="O32" s="426" t="str">
        <f>IF(COUNTIF(Year7Range,BE5)=0,"",COUNTIF(Year7Range,BE5))</f>
        <v/>
      </c>
      <c r="P32" s="426" t="str">
        <f>IF(COUNTIF(Year8Range,BE5)=0,"",COUNTIF(Year8Range,BE5))</f>
        <v/>
      </c>
      <c r="Q32" s="426" t="str">
        <f>IF(COUNTIF(Year9Range,BE5)=0,"",COUNTIF(Year9Range,BE5))</f>
        <v/>
      </c>
      <c r="R32" s="426" t="str">
        <f>IF(COUNTIF(Year10Range,BE5)=0,"",COUNTIF(Year10Range,BE5))</f>
        <v/>
      </c>
      <c r="S32" s="359"/>
      <c r="T32" s="359"/>
      <c r="U32" s="359"/>
      <c r="V32" s="359"/>
      <c r="W32" s="359"/>
      <c r="X32" s="359"/>
      <c r="Y32" s="423">
        <f>COUNTIF(Year1Expected,$BE$5)</f>
        <v>0</v>
      </c>
      <c r="Z32" s="423" t="str">
        <f>IF(COUNTIF(Year2Expected,$BE$5)=0,"",COUNTIF(Year2Expected,$BE$5))</f>
        <v/>
      </c>
      <c r="AA32" s="423" t="str">
        <f>IF(COUNTIF(Year3Expected,$BE$5)=0,"",COUNTIF(Year3Expected,$BE$5))</f>
        <v/>
      </c>
      <c r="AB32" s="423" t="str">
        <f>IF(COUNTIF(Year4Expected,$BE$5)=0,"",COUNTIF(Year4Expected,$BE$5))</f>
        <v/>
      </c>
      <c r="AC32" s="423" t="str">
        <f>IF(COUNTIF(Year5Expected,$BE$5)=0,"",COUNTIF(Year5Expected,$BE$5))</f>
        <v/>
      </c>
      <c r="AD32" s="423" t="str">
        <f>IF(COUNTIF(Year6Expected,$BE$5)=0,"",COUNTIF(Year6Expected,$BE$5))</f>
        <v/>
      </c>
      <c r="AE32" s="423" t="str">
        <f>IF(COUNTIF(Year7Expected,$BE$5)=0,"",COUNTIF(Year7Expected,$BE$5))</f>
        <v/>
      </c>
      <c r="AF32" s="423" t="str">
        <f>IF(COUNTIF(Year8Expected,$BE$5)=0,"",COUNTIF(Year8Expected,$BE$5))</f>
        <v/>
      </c>
      <c r="AG32" s="423" t="str">
        <f>IF(COUNTIF(Year9Expected,$BE$5)=0,"",COUNTIF(Year9Expected,$BE$5))</f>
        <v/>
      </c>
      <c r="AH32" s="423" t="str">
        <f>IF(COUNTIF(Year10Expected,$BE$5)=0,"",COUNTIF(Year10Expected,$BE$5))</f>
        <v/>
      </c>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404" t="s">
        <v>167</v>
      </c>
      <c r="BJ32" s="424">
        <f>COUNTIF(BJ3:BJ30,0.5)</f>
        <v>0</v>
      </c>
      <c r="BK32" s="424">
        <f>COUNTIF(BK3:BK30,0.5)</f>
        <v>0</v>
      </c>
      <c r="BL32" s="424">
        <f>COUNTIF(BL3:BL30,0.5)</f>
        <v>0</v>
      </c>
      <c r="BM32" s="424">
        <f>COUNTIF(BM3:BM30,0.5)</f>
        <v>0</v>
      </c>
      <c r="BN32" s="424">
        <f>COUNTIF(BN3:BN30,0.5)</f>
        <v>0</v>
      </c>
      <c r="BO32" s="424">
        <f>COUNTIF(BO3:BO30,0.5)</f>
        <v>0</v>
      </c>
      <c r="BP32" s="424">
        <f>COUNTIF(BP3:BP30,0.5)</f>
        <v>0</v>
      </c>
      <c r="BQ32" s="424">
        <f>COUNTIF(BQ3:BQ30,0.5)</f>
        <v>0</v>
      </c>
      <c r="BR32" s="424">
        <f>COUNTIF(BR3:BR30,0.5)</f>
        <v>0</v>
      </c>
      <c r="BS32" s="424">
        <f>COUNTIF(BS3:BS30,0.5)</f>
        <v>0</v>
      </c>
      <c r="BT32" s="424">
        <f>COUNTIF(BT3:BT30,0.5)</f>
        <v>0</v>
      </c>
      <c r="BU32" s="404" t="s">
        <v>167</v>
      </c>
      <c r="BV32" s="425">
        <f>COUNTIF(BV3:BV30,0.5)</f>
        <v>0</v>
      </c>
      <c r="BW32" s="425">
        <f>COUNTIF(BW3:BW30,0.5)</f>
        <v>0</v>
      </c>
      <c r="BX32" s="425">
        <f>COUNTIF(BX3:BX30,0.5)</f>
        <v>0</v>
      </c>
      <c r="BY32" s="425">
        <f>COUNTIF(BY3:BY30,0.5)</f>
        <v>0</v>
      </c>
      <c r="BZ32" s="425">
        <f>COUNTIF(BZ3:BZ30,0.5)</f>
        <v>0</v>
      </c>
      <c r="CA32" s="425">
        <f>COUNTIF(CA3:CA30,0.5)</f>
        <v>0</v>
      </c>
      <c r="CB32" s="425">
        <f>COUNTIF(CB3:CB30,0.5)</f>
        <v>0</v>
      </c>
      <c r="CC32" s="425">
        <f>COUNTIF(CC3:CC30,0.5)</f>
        <v>0</v>
      </c>
      <c r="CD32" s="425">
        <f>COUNTIF(CD3:CD30,0.5)</f>
        <v>0</v>
      </c>
      <c r="CE32" s="425">
        <f>COUNTIF(CE3:CE30,0.5)</f>
        <v>0</v>
      </c>
      <c r="CG32" s="359"/>
      <c r="CI32" s="359"/>
      <c r="CK32" s="359"/>
      <c r="CM32" s="359"/>
    </row>
    <row r="33" spans="1:92" ht="13.5" customHeight="1" thickBot="1" x14ac:dyDescent="0.4">
      <c r="B33" s="420" t="s">
        <v>168</v>
      </c>
      <c r="C33" s="421"/>
      <c r="D33" s="421"/>
      <c r="E33" s="421"/>
      <c r="F33" s="421"/>
      <c r="G33" s="422"/>
      <c r="H33" s="423">
        <f>COUNTIF(Year0Range,"*60")</f>
        <v>0</v>
      </c>
      <c r="I33" s="426" t="str">
        <f>IF(COUNTIF(Year1Range,"*60")=0,"",COUNTIF(Year1Range,"*60"))</f>
        <v/>
      </c>
      <c r="J33" s="426" t="str">
        <f>IF(COUNTIF(Year2Range,"*60")=0,"",COUNTIF(Year2Range,"*60"))</f>
        <v/>
      </c>
      <c r="K33" s="426" t="str">
        <f>IF(COUNTIF(Year3Range,"*60")=0,"",COUNTIF(Year3Range,"*60"))</f>
        <v/>
      </c>
      <c r="L33" s="426" t="str">
        <f>IF(COUNTIF(Year4Range,"*60")=0,"",COUNTIF(Year4Range,"*60"))</f>
        <v/>
      </c>
      <c r="M33" s="426" t="str">
        <f>IF(COUNTIF(Year5Range,"*60")=0,"",COUNTIF(Year5Range,"*60"))</f>
        <v/>
      </c>
      <c r="N33" s="426" t="str">
        <f>IF(COUNTIF(Year6Range,"*60")=0,"",COUNTIF(Year6Range,"*60"))</f>
        <v/>
      </c>
      <c r="O33" s="426" t="str">
        <f>IF(COUNTIF(Year7Range,"*60")=0,"",COUNTIF(Year7Range,"*60"))</f>
        <v/>
      </c>
      <c r="P33" s="426" t="str">
        <f>IF(COUNTIF(Year8Range,"*60")=0,"",COUNTIF(Year8Range,"*60"))</f>
        <v/>
      </c>
      <c r="Q33" s="426" t="str">
        <f>IF(COUNTIF(Year9Range,"*60")=0,"",COUNTIF(Year9Range,"*60"))</f>
        <v/>
      </c>
      <c r="R33" s="426" t="str">
        <f>IF(COUNTIF(Year10Range,"*60")=0,"",COUNTIF(Year10Range,"*60"))</f>
        <v/>
      </c>
      <c r="Y33" s="423">
        <f>COUNTIF(Year1Expected,"*60")</f>
        <v>0</v>
      </c>
      <c r="Z33" s="423" t="str">
        <f>IF(COUNTIF(Year2Expected,"*60")=0,"",COUNTIF(Year2Expected,"*60"))</f>
        <v/>
      </c>
      <c r="AA33" s="423" t="str">
        <f>IF(COUNTIF(Year3Expected,"*60")=0,"",COUNTIF(Year3Expected,"*60"))</f>
        <v/>
      </c>
      <c r="AB33" s="423" t="str">
        <f>IF(COUNTIF(Year4Expected,"*60")=0,"",COUNTIF(Year4Expected,"*60"))</f>
        <v/>
      </c>
      <c r="AC33" s="423" t="str">
        <f>IF(COUNTIF(Year5Expected,"*60")=0,"",COUNTIF(Year5Expected,"*60"))</f>
        <v/>
      </c>
      <c r="AD33" s="423" t="str">
        <f>IF(COUNTIF(Year6Expected,"*60")=0,"",COUNTIF(Year6Expected,"*60"))</f>
        <v/>
      </c>
      <c r="AE33" s="423" t="str">
        <f>IF(COUNTIF(Year7Expected,"*60")=0,"",COUNTIF(Year7Expected,"*60"))</f>
        <v/>
      </c>
      <c r="AF33" s="423" t="str">
        <f>IF(COUNTIF(Year8Expected,"*60")=0,"",COUNTIF(Year8Expected,"*60"))</f>
        <v/>
      </c>
      <c r="AG33" s="423" t="str">
        <f>IF(COUNTIF(Year9Expected,"*60")=0,"",COUNTIF(Year9Expected,"*60"))</f>
        <v/>
      </c>
      <c r="AH33" s="423" t="str">
        <f>IF(COUNTIF(Year10Expected,"*60")=0,"",COUNTIF(Year10Expected,"*60"))</f>
        <v/>
      </c>
      <c r="BI33" s="404" t="s">
        <v>169</v>
      </c>
      <c r="BJ33" s="424">
        <f>COUNTIF(BJ3:BJ30,0)</f>
        <v>0</v>
      </c>
      <c r="BK33" s="424">
        <f>COUNTIF(BK3:BK30,0)</f>
        <v>0</v>
      </c>
      <c r="BL33" s="424">
        <f>COUNTIF(BL3:BL30,0)</f>
        <v>0</v>
      </c>
      <c r="BM33" s="424">
        <f>COUNTIF(BM3:BM30,0)</f>
        <v>0</v>
      </c>
      <c r="BN33" s="424">
        <f>COUNTIF(BN3:BN30,0)</f>
        <v>0</v>
      </c>
      <c r="BO33" s="424">
        <f>COUNTIF(BO3:BO30,0)</f>
        <v>0</v>
      </c>
      <c r="BP33" s="424">
        <f>COUNTIF(BP3:BP30,0)</f>
        <v>0</v>
      </c>
      <c r="BQ33" s="424">
        <f>COUNTIF(BQ3:BQ30,0)</f>
        <v>0</v>
      </c>
      <c r="BR33" s="424">
        <f>COUNTIF(BR3:BR30,0)</f>
        <v>0</v>
      </c>
      <c r="BS33" s="424">
        <f>COUNTIF(BS3:BS30,0)</f>
        <v>0</v>
      </c>
      <c r="BT33" s="424">
        <f>COUNTIF(BT3:BT30,0)</f>
        <v>0</v>
      </c>
      <c r="BU33" s="404" t="s">
        <v>169</v>
      </c>
      <c r="BV33" s="425">
        <f>COUNTIF(BV3:BV30,0)</f>
        <v>0</v>
      </c>
      <c r="BW33" s="425">
        <f>COUNTIF(BW3:BW30,0)</f>
        <v>0</v>
      </c>
      <c r="BX33" s="425">
        <f>COUNTIF(BX3:BX30,0)</f>
        <v>0</v>
      </c>
      <c r="BY33" s="425">
        <f>COUNTIF(BY3:BY30,0)</f>
        <v>0</v>
      </c>
      <c r="BZ33" s="425">
        <f>COUNTIF(BZ3:BZ30,0)</f>
        <v>0</v>
      </c>
      <c r="CA33" s="425">
        <f>COUNTIF(CA3:CA30,0)</f>
        <v>0</v>
      </c>
      <c r="CB33" s="425">
        <f>COUNTIF(CB3:CB30,0)</f>
        <v>0</v>
      </c>
      <c r="CC33" s="425">
        <f>COUNTIF(CC3:CC30,0)</f>
        <v>0</v>
      </c>
      <c r="CD33" s="425">
        <f>COUNTIF(CD3:CD30,0)</f>
        <v>0</v>
      </c>
      <c r="CE33" s="425">
        <f>COUNTIF(CE3:CE30,0)</f>
        <v>0</v>
      </c>
    </row>
    <row r="34" spans="1:92" ht="13.5" customHeight="1" thickBot="1" x14ac:dyDescent="0.4">
      <c r="B34" s="427" t="s">
        <v>170</v>
      </c>
      <c r="C34" s="428"/>
      <c r="D34" s="428"/>
      <c r="E34" s="428"/>
      <c r="F34" s="429"/>
      <c r="G34" s="430"/>
      <c r="H34" s="431" t="str">
        <f>IF(ISERROR(AVERAGE(BJ24:BJ30,BJ9:BJ23, BJ3:BJ8)),"",AVERAGE(BJ24:BJ30,BJ9:BJ23, BJ3:BJ8))</f>
        <v/>
      </c>
      <c r="I34" s="431" t="str">
        <f>IF(ISERROR(AVERAGE(BK24:BK30,BK9:BK23, BK3:BK8)),"",AVERAGE(BK24:BK30,BK9:BK23, BK3:BK8))</f>
        <v/>
      </c>
      <c r="J34" s="431" t="str">
        <f>IF(ISERROR(AVERAGE(BL24:BL30,BL9:BL23, BL3:BL8)),"",AVERAGE(BL24:BL30,BL9:BL23, BL3:BL8))</f>
        <v/>
      </c>
      <c r="K34" s="431" t="str">
        <f>IF(ISERROR(AVERAGE(BM24:BM30,BM9:BM23, BM3:BM8)),"",AVERAGE(BM24:BM30,BM9:BM23, BM3:BM8))</f>
        <v/>
      </c>
      <c r="L34" s="431" t="str">
        <f>IF(ISERROR(AVERAGE(BN24:BN30,BN9:BN23, BN3:BN8)),"",AVERAGE(BN24:BN30,BN9:BN23, BN3:BN8))</f>
        <v/>
      </c>
      <c r="M34" s="431" t="str">
        <f>IF(ISERROR(AVERAGE(BO24:BO30,BO9:BO23, BO3:BO8)),"",AVERAGE(BO24:BO30,BO9:BO23, BO3:BO8))</f>
        <v/>
      </c>
      <c r="N34" s="431" t="str">
        <f>IF(ISERROR(AVERAGE(BP24:BP30,BP9:BP23, BP3:BP8)),"",AVERAGE(BP24:BP30,BP9:BP23, BP3:BP8))</f>
        <v/>
      </c>
      <c r="O34" s="431" t="str">
        <f>IF(ISERROR(AVERAGE(BQ24:BQ30,BQ9:BQ23, BQ3:BQ8)),"",AVERAGE(BQ24:BQ30,BQ9:BQ23, BQ3:BQ8))</f>
        <v/>
      </c>
      <c r="P34" s="431" t="str">
        <f>IF(ISERROR(AVERAGE(BR24:BR30,BR9:BR23, BR3:BR8)),"",AVERAGE(BR24:BR30,BR9:BR23, BR3:BR8))</f>
        <v/>
      </c>
      <c r="Q34" s="431" t="str">
        <f>IF(ISERROR(AVERAGE(BS24:BS30,BS9:BS23, BS3:BS8)),"",AVERAGE(BS24:BS30,BS9:BS23, BS3:BS8))</f>
        <v/>
      </c>
      <c r="R34" s="431" t="str">
        <f>IF(ISERROR(AVERAGE(BT24:BT30,BT9:BT23, BT3:BT8)),"",AVERAGE(BT24:BT30,BT9:BT23, BT3:BT8))</f>
        <v/>
      </c>
      <c r="Y34" s="431" t="str">
        <f>IF(ISERROR(AVERAGE(BV24:BV30,BV9:BV23, BV3:BV8)),"",AVERAGE(BV24:BV30,BV9:BV23, BV3:BV8))</f>
        <v/>
      </c>
      <c r="Z34" s="431" t="str">
        <f>IF(ISERROR(AVERAGE(BW24:BW30,BW9:BW23, BW3:BW8)),"",AVERAGE(BW24:BW30,BW9:BW23, BW3:BW8))</f>
        <v/>
      </c>
      <c r="AA34" s="431" t="str">
        <f>IF(ISERROR(AVERAGE(BX24:BX30,BX9:BX23, BX3:BX8)),"",AVERAGE(BX24:BX30,BX9:BX23, BX3:BX8))</f>
        <v/>
      </c>
      <c r="AB34" s="431" t="str">
        <f>IF(ISERROR(AVERAGE(BY24:BY30,BY9:BY23, BY3:BY8)),"",AVERAGE(BY24:BY30,BY9:BY23, BY3:BY8))</f>
        <v/>
      </c>
      <c r="AC34" s="431" t="str">
        <f>IF(ISERROR(AVERAGE(BZ24:BZ30,BZ9:BZ23, BZ3:BZ8)),"",AVERAGE(BZ24:BZ30,BZ9:BZ23, BZ3:BZ8))</f>
        <v/>
      </c>
      <c r="AD34" s="431" t="str">
        <f>IF(ISERROR(AVERAGE(CA24:CA30,CA9:CA23, CA3:CA8)),"",AVERAGE(CA24:CA30,CA9:CA23, CA3:CA8))</f>
        <v/>
      </c>
      <c r="AE34" s="431" t="str">
        <f>IF(ISERROR(AVERAGE(CB24:CB30,CB9:CB23, CB3:CB8)),"",AVERAGE(CB24:CB30,CB9:CB23, CB3:CB8))</f>
        <v/>
      </c>
      <c r="AF34" s="431" t="str">
        <f>IF(ISERROR(AVERAGE(CC24:CC30,CC9:CC23, CC3:CC8)),"",AVERAGE(CC24:CC30,CC9:CC23, CC3:CC8))</f>
        <v/>
      </c>
      <c r="AG34" s="431" t="str">
        <f>IF(ISERROR(AVERAGE(CD24:CD30,CD9:CD23, CD3:CD8)),"",AVERAGE(CD24:CD30,CD9:CD23, CD3:CD8))</f>
        <v/>
      </c>
      <c r="AH34" s="431" t="str">
        <f>IF(ISERROR(AVERAGE(CE24:CE30,CE9:CE23, CE3:CE8)),"",AVERAGE(CE24:CE30,CE9:CE23, CE3:CE8))</f>
        <v/>
      </c>
      <c r="AI34" s="359"/>
      <c r="AJ34" s="359"/>
      <c r="BB34" s="432"/>
      <c r="BC34" s="432"/>
      <c r="BD34" s="432"/>
      <c r="BE34" s="432"/>
      <c r="BG34" s="360"/>
      <c r="BH34" s="360"/>
      <c r="BI34" s="404" t="s">
        <v>170</v>
      </c>
      <c r="BJ34" s="433" t="str">
        <f>IF(ISERROR(AVERAGE(BJ24:BJ30,BJ9:BJ23,BJ3:BJ8)),"",(AVERAGE(BJ24:BJ30,BJ9:BJ23,BJ3:BJ8)))</f>
        <v/>
      </c>
      <c r="BK34" s="433" t="str">
        <f>IF(ISERROR(AVERAGE(BK24:BK30,BK9:BK23,BK3:BK8)),"",(AVERAGE(BK24:BK30,BK9:BK23,BK3:BK8)))</f>
        <v/>
      </c>
      <c r="BL34" s="433" t="str">
        <f>IF(ISERROR(AVERAGE(BL24:BL30,BL9:BL23,BL3:BL8)),"",(AVERAGE(BL24:BL30,BL9:BL23,BL3:BL8)))</f>
        <v/>
      </c>
      <c r="BM34" s="433" t="str">
        <f>IF(ISERROR(AVERAGE(BM24:BM30,BM9:BM23,BM3:BM8)),"",(AVERAGE(BM24:BM30,BM9:BM23,BM3:BM8)))</f>
        <v/>
      </c>
      <c r="BN34" s="433" t="str">
        <f>IF(ISERROR(AVERAGE(BN24:BN30,BN9:BN23,BN3:BN8)),"",(AVERAGE(BN24:BN30,BN9:BN23,BN3:BN8)))</f>
        <v/>
      </c>
      <c r="BO34" s="433" t="str">
        <f>IF(ISERROR(AVERAGE(BO24:BO30,BO9:BO23,BO3:BO8)),"",(AVERAGE(BO24:BO30,BO9:BO23,BO3:BO8)))</f>
        <v/>
      </c>
      <c r="BP34" s="433" t="str">
        <f>IF(ISERROR(AVERAGE(BP24:BP30,BP9:BP23,BP3:BP8)),"",(AVERAGE(BP24:BP30,BP9:BP23,BP3:BP8)))</f>
        <v/>
      </c>
      <c r="BQ34" s="433" t="str">
        <f>IF(ISERROR(AVERAGE(BQ24:BQ30,BQ9:BQ23,BQ3:BQ8)),"",(AVERAGE(BQ24:BQ30,BQ9:BQ23,BQ3:BQ8)))</f>
        <v/>
      </c>
      <c r="BR34" s="433" t="str">
        <f>IF(ISERROR(AVERAGE(BR24:BR30,BR9:BR23,BR3:BR8)),"",(AVERAGE(BR24:BR30,BR9:BR23,BR3:BR8)))</f>
        <v/>
      </c>
      <c r="BS34" s="433" t="str">
        <f>IF(ISERROR(AVERAGE(BS24:BS30,BS9:BS23,BS3:BS8)),"",(AVERAGE(BS24:BS30,BS9:BS23,BS3:BS8)))</f>
        <v/>
      </c>
      <c r="BT34" s="433" t="str">
        <f>IF(ISERROR(AVERAGE(BT24:BT30,BT9:BT23,BT3:BT8)),"",(AVERAGE(BT24:BT30,BT9:BT23,BT3:BT8)))</f>
        <v/>
      </c>
      <c r="BU34" s="404" t="s">
        <v>170</v>
      </c>
      <c r="BV34" s="433" t="str">
        <f>IF(ISERROR(AVERAGE(BV24:BV30,BV9:BV23,BV3:BV8)),"",(AVERAGE(BV24:BV30,BV9:BV23,BV3:BV8)))</f>
        <v/>
      </c>
      <c r="BW34" s="433" t="str">
        <f>IF(ISERROR(AVERAGE(BW24:BW30,BW9:BW23,BW3:BW8)),"",(AVERAGE(BW24:BW30,BW9:BW23,BW3:BW8)))</f>
        <v/>
      </c>
      <c r="BX34" s="433" t="str">
        <f>IF(ISERROR(AVERAGE(BX24:BX30,BX9:BX23,BX3:BX8)),"",(AVERAGE(BX24:BX30,BX9:BX23,BX3:BX8)))</f>
        <v/>
      </c>
      <c r="BY34" s="433" t="str">
        <f>IF(ISERROR(AVERAGE(BY24:BY30,BY9:BY23,BY3:BY8)),"",(AVERAGE(BY24:BY30,BY9:BY23,BY3:BY8)))</f>
        <v/>
      </c>
      <c r="BZ34" s="433" t="str">
        <f>IF(ISERROR(AVERAGE(BZ24:BZ30,BZ9:BZ23,BZ3:BZ8)),"",(AVERAGE(BZ24:BZ30,BZ9:BZ23,BZ3:BZ8)))</f>
        <v/>
      </c>
      <c r="CA34" s="433" t="str">
        <f>IF(ISERROR(AVERAGE(CA24:CA30,CA9:CA23,CA3:CA8)),"",(AVERAGE(CA24:CA30,CA9:CA23,CA3:CA8)))</f>
        <v/>
      </c>
      <c r="CB34" s="433" t="str">
        <f>IF(ISERROR(AVERAGE(CB24:CB30,CB9:CB23,CB3:CB8)),"",(AVERAGE(CB24:CB30,CB9:CB23,CB3:CB8)))</f>
        <v/>
      </c>
      <c r="CC34" s="433" t="str">
        <f>IF(ISERROR(AVERAGE(CC24:CC30,CC9:CC23,CC3:CC8)),"",(AVERAGE(CC24:CC30,CC9:CC23,CC3:CC8)))</f>
        <v/>
      </c>
      <c r="CD34" s="433" t="str">
        <f>IF(ISERROR(AVERAGE(CD24:CD30,CD9:CD23,CD3:CD8)),"",(AVERAGE(CD24:CD30,CD9:CD23,CD3:CD8)))</f>
        <v/>
      </c>
      <c r="CE34" s="433" t="str">
        <f>IF(ISERROR(AVERAGE(CE24:CE30,CE9:CE23,CE3:CE8)),"",(AVERAGE(CE24:CE30,CE9:CE23,CE3:CE8)))</f>
        <v/>
      </c>
      <c r="CF34" s="359"/>
      <c r="CH34" s="359"/>
      <c r="CJ34" s="359"/>
      <c r="CL34" s="359"/>
      <c r="CN34" s="359"/>
    </row>
    <row r="35" spans="1:92" ht="13.5" customHeight="1" thickBot="1" x14ac:dyDescent="0.4">
      <c r="B35" s="434"/>
      <c r="C35" s="434"/>
      <c r="D35" s="435"/>
      <c r="E35" s="435"/>
      <c r="F35" s="435"/>
      <c r="G35" s="435"/>
      <c r="H35" s="435"/>
      <c r="I35" s="435"/>
      <c r="J35" s="435"/>
      <c r="K35" s="435"/>
      <c r="L35" s="435"/>
      <c r="M35" s="435"/>
      <c r="N35" s="435"/>
      <c r="O35" s="435"/>
      <c r="P35" s="435"/>
      <c r="AA35" s="435"/>
      <c r="AD35" s="435"/>
      <c r="AE35" s="435"/>
      <c r="AF35" s="435"/>
      <c r="AG35" s="435"/>
      <c r="AH35" s="435"/>
      <c r="AI35" s="435"/>
      <c r="AJ35" s="435"/>
      <c r="AX35" s="436" t="s">
        <v>101</v>
      </c>
      <c r="AY35" s="437" t="s">
        <v>105</v>
      </c>
      <c r="AZ35" s="438" t="s">
        <v>108</v>
      </c>
      <c r="BA35" s="359" t="s">
        <v>171</v>
      </c>
      <c r="BI35" s="404" t="s">
        <v>172</v>
      </c>
      <c r="BJ35" s="439" t="str">
        <f>IF(ISERROR(AVERAGE(BJ3:BJ8)),"",(AVERAGE(BJ3:BJ8)))</f>
        <v/>
      </c>
      <c r="BK35" s="439" t="str">
        <f>IF(ISERROR(AVERAGE(BK3:BK8)),"",(AVERAGE(BK3:BK8)))</f>
        <v/>
      </c>
      <c r="BL35" s="439" t="str">
        <f>IF(ISERROR(AVERAGE(BL3:BL8)),"",(AVERAGE(BL3:BL8)))</f>
        <v/>
      </c>
      <c r="BM35" s="439" t="str">
        <f>IF(ISERROR(AVERAGE(BM3:BM8)),"",(AVERAGE(BM3:BM8)))</f>
        <v/>
      </c>
      <c r="BN35" s="439" t="str">
        <f>IF(ISERROR(AVERAGE(BN3:BN8)),"",(AVERAGE(BN3:BN8)))</f>
        <v/>
      </c>
      <c r="BO35" s="439" t="str">
        <f>IF(ISERROR(AVERAGE(BO3:BO8)),"",(AVERAGE(BO3:BO8)))</f>
        <v/>
      </c>
      <c r="BP35" s="439" t="str">
        <f>IF(ISERROR(AVERAGE(BP3:BP8)),"",(AVERAGE(BP3:BP8)))</f>
        <v/>
      </c>
      <c r="BQ35" s="439" t="str">
        <f>IF(ISERROR(AVERAGE(BQ3:BQ8)),"",(AVERAGE(BQ3:BQ8)))</f>
        <v/>
      </c>
      <c r="BR35" s="439" t="str">
        <f>IF(ISERROR(AVERAGE(BR3:BR8)),"",(AVERAGE(BR3:BR8)))</f>
        <v/>
      </c>
      <c r="BS35" s="439" t="str">
        <f>IF(ISERROR(AVERAGE(BS3:BS8)),"",(AVERAGE(BS3:BS8)))</f>
        <v/>
      </c>
      <c r="BT35" s="439" t="str">
        <f>IF(ISERROR(AVERAGE(BT3:BT8)),"",(AVERAGE(BT3:BT8)))</f>
        <v/>
      </c>
      <c r="BU35" s="404" t="s">
        <v>172</v>
      </c>
      <c r="BV35" s="439" t="str">
        <f>IF(ISERROR(AVERAGE(BV3:BV8)),"",(AVERAGE(BV3:BV8)))</f>
        <v/>
      </c>
      <c r="BW35" s="439" t="str">
        <f>IF(ISERROR(AVERAGE(BW3:BW8)),"",(AVERAGE(BW3:BW8)))</f>
        <v/>
      </c>
      <c r="BX35" s="439" t="str">
        <f>IF(ISERROR(AVERAGE(BX3:BX8)),"",(AVERAGE(BX3:BX8)))</f>
        <v/>
      </c>
      <c r="BY35" s="439" t="str">
        <f>IF(ISERROR(AVERAGE(BY3:BY8)),"",(AVERAGE(BY3:BY8)))</f>
        <v/>
      </c>
      <c r="BZ35" s="439" t="str">
        <f>IF(ISERROR(AVERAGE(BZ3:BZ8)),"",(AVERAGE(BZ3:BZ8)))</f>
        <v/>
      </c>
      <c r="CA35" s="439" t="str">
        <f>IF(ISERROR(AVERAGE(CA3:CA8)),"",(AVERAGE(CA3:CA8)))</f>
        <v/>
      </c>
      <c r="CB35" s="439" t="str">
        <f>IF(ISERROR(AVERAGE(CB3:CB8)),"",(AVERAGE(CB3:CB8)))</f>
        <v/>
      </c>
      <c r="CC35" s="439" t="str">
        <f>IF(ISERROR(AVERAGE(CC3:CC8)),"",(AVERAGE(CC3:CC8)))</f>
        <v/>
      </c>
      <c r="CD35" s="439" t="str">
        <f>IF(ISERROR(AVERAGE(CD3:CD8)),"",(AVERAGE(CD3:CD8)))</f>
        <v/>
      </c>
      <c r="CE35" s="439" t="str">
        <f>IF(ISERROR(AVERAGE(CE3:CE8)),"",(AVERAGE(CE3:CE8)))</f>
        <v/>
      </c>
      <c r="CF35" s="435"/>
      <c r="CH35" s="435"/>
      <c r="CJ35" s="435"/>
      <c r="CL35" s="435"/>
      <c r="CN35" s="435"/>
    </row>
    <row r="36" spans="1:92" ht="15" thickBot="1" x14ac:dyDescent="0.4">
      <c r="B36" s="440" t="s">
        <v>173</v>
      </c>
      <c r="C36" s="440"/>
      <c r="M36" s="435"/>
      <c r="N36" s="435"/>
      <c r="O36" s="435"/>
      <c r="P36" s="435"/>
      <c r="AA36" s="435"/>
      <c r="AD36" s="435"/>
      <c r="AE36" s="435"/>
      <c r="AF36" s="435"/>
      <c r="AG36" s="435"/>
      <c r="AH36" s="435"/>
      <c r="AI36" s="435"/>
      <c r="AJ36" s="435"/>
      <c r="AW36" s="441" t="s">
        <v>174</v>
      </c>
      <c r="AX36" s="406">
        <f>COUNTIF(AY3:AY8,BF4)</f>
        <v>0</v>
      </c>
      <c r="AY36" s="406">
        <f>VALUE(COUNTIF(AY3:AY8,BF5))</f>
        <v>0</v>
      </c>
      <c r="AZ36" s="406">
        <f>VALUE(COUNTIF(AY3:AY8,0))</f>
        <v>0</v>
      </c>
      <c r="BA36" s="406" t="e">
        <f>AVERAGEIF(AY3:AY8,"&gt;=0")</f>
        <v>#DIV/0!</v>
      </c>
      <c r="BI36" s="404" t="s">
        <v>175</v>
      </c>
      <c r="BJ36" s="442" t="str">
        <f>IF(ISERROR(AVERAGE(BJ9:BJ23)),"",(AVERAGE(BJ9:BJ23)))</f>
        <v/>
      </c>
      <c r="BK36" s="442" t="str">
        <f>IF(ISERROR(AVERAGE(BK9:BK23)),"",(AVERAGE(BK9:BK23)))</f>
        <v/>
      </c>
      <c r="BL36" s="442" t="str">
        <f>IF(ISERROR(AVERAGE(BL9:BL23)),"",(AVERAGE(BL9:BL23)))</f>
        <v/>
      </c>
      <c r="BM36" s="442" t="str">
        <f>IF(ISERROR(AVERAGE(BM9:BM23)),"",(AVERAGE(BM9:BM23)))</f>
        <v/>
      </c>
      <c r="BN36" s="442" t="str">
        <f>IF(ISERROR(AVERAGE(BN9:BN23)),"",(AVERAGE(BN9:BN23)))</f>
        <v/>
      </c>
      <c r="BO36" s="442" t="str">
        <f>IF(ISERROR(AVERAGE(BO9:BO23)),"",(AVERAGE(BO9:BO23)))</f>
        <v/>
      </c>
      <c r="BP36" s="442" t="str">
        <f>IF(ISERROR(AVERAGE(BP9:BP23)),"",(AVERAGE(BP9:BP23)))</f>
        <v/>
      </c>
      <c r="BQ36" s="442" t="str">
        <f>IF(ISERROR(AVERAGE(BQ9:BQ23)),"",(AVERAGE(BQ9:BQ23)))</f>
        <v/>
      </c>
      <c r="BR36" s="442" t="str">
        <f>IF(ISERROR(AVERAGE(BR9:BR23)),"",(AVERAGE(BR9:BR23)))</f>
        <v/>
      </c>
      <c r="BS36" s="442" t="str">
        <f>IF(ISERROR(AVERAGE(BS9:BS23)),"",(AVERAGE(BS9:BS23)))</f>
        <v/>
      </c>
      <c r="BT36" s="442" t="str">
        <f>IF(ISERROR(AVERAGE(BT9:BT23)),"",(AVERAGE(BT9:BT23)))</f>
        <v/>
      </c>
      <c r="BU36" s="404" t="s">
        <v>175</v>
      </c>
      <c r="BV36" s="442" t="str">
        <f>IF(ISERROR(AVERAGE(BV9:BV23)),"",(AVERAGE(BV9:BV23)))</f>
        <v/>
      </c>
      <c r="BW36" s="442" t="str">
        <f>IF(ISERROR(AVERAGE(BW9:BW23)),"",(AVERAGE(BW9:BW23)))</f>
        <v/>
      </c>
      <c r="BX36" s="442" t="str">
        <f>IF(ISERROR(AVERAGE(BX9:BX23)),"",(AVERAGE(BX9:BX23)))</f>
        <v/>
      </c>
      <c r="BY36" s="442" t="str">
        <f>IF(ISERROR(AVERAGE(BY9:BY23)),"",(AVERAGE(BY9:BY23)))</f>
        <v/>
      </c>
      <c r="BZ36" s="442" t="str">
        <f>IF(ISERROR(AVERAGE(BZ9:BZ23)),"",(AVERAGE(BZ9:BZ23)))</f>
        <v/>
      </c>
      <c r="CA36" s="442" t="str">
        <f>IF(ISERROR(AVERAGE(CA9:CA23)),"",(AVERAGE(CA9:CA23)))</f>
        <v/>
      </c>
      <c r="CB36" s="442" t="str">
        <f>IF(ISERROR(AVERAGE(CB9:CB23)),"",(AVERAGE(CB9:CB23)))</f>
        <v/>
      </c>
      <c r="CC36" s="442" t="str">
        <f>IF(ISERROR(AVERAGE(CC9:CC23)),"",(AVERAGE(CC9:CC23)))</f>
        <v/>
      </c>
      <c r="CD36" s="442" t="str">
        <f>IF(ISERROR(AVERAGE(CD9:CD23)),"",(AVERAGE(CD9:CD23)))</f>
        <v/>
      </c>
      <c r="CE36" s="442" t="str">
        <f>IF(ISERROR(AVERAGE(CE9:CE23)),"",(AVERAGE(CE9:CE23)))</f>
        <v/>
      </c>
      <c r="CF36" s="435"/>
      <c r="CH36" s="435"/>
      <c r="CJ36" s="435"/>
      <c r="CL36" s="435"/>
      <c r="CN36" s="435"/>
    </row>
    <row r="37" spans="1:92" ht="13.5" customHeight="1" thickBot="1" x14ac:dyDescent="0.4">
      <c r="B37" s="440"/>
      <c r="C37" s="440"/>
      <c r="D37" s="443"/>
      <c r="E37" s="443"/>
      <c r="F37" s="360"/>
      <c r="G37" s="360"/>
      <c r="AW37" s="441" t="s">
        <v>176</v>
      </c>
      <c r="AX37" s="406">
        <f>COUNTIF(AY9:AY23,BF4)</f>
        <v>0</v>
      </c>
      <c r="AY37" s="406">
        <f>VALUE(COUNTIF(AY9:AY23,BF5))</f>
        <v>0</v>
      </c>
      <c r="AZ37" s="406">
        <f>VALUE(COUNTIF(AY9:AY23,0))</f>
        <v>0</v>
      </c>
      <c r="BA37" s="406" t="e">
        <f>AVERAGEIF(AY9:AY23,"&gt;=0")</f>
        <v>#DIV/0!</v>
      </c>
      <c r="BI37" s="404" t="s">
        <v>177</v>
      </c>
      <c r="BJ37" s="444" t="str">
        <f>IF(ISERROR(AVERAGE(BJ24:BJ30)),"",(AVERAGE(BJ24:BJ30)))</f>
        <v/>
      </c>
      <c r="BK37" s="444" t="str">
        <f>IF(ISERROR(AVERAGE(BK24:BK30)),"",(AVERAGE(BK24:BK30)))</f>
        <v/>
      </c>
      <c r="BL37" s="444" t="str">
        <f>IF(ISERROR(AVERAGE(BL24:BL30)),"",(AVERAGE(BL24:BL30)))</f>
        <v/>
      </c>
      <c r="BM37" s="444" t="str">
        <f>IF(ISERROR(AVERAGE(BM24:BM30)),"",(AVERAGE(BM24:BM30)))</f>
        <v/>
      </c>
      <c r="BN37" s="444" t="str">
        <f>IF(ISERROR(AVERAGE(BN24:BN30)),"",(AVERAGE(BN24:BN30)))</f>
        <v/>
      </c>
      <c r="BO37" s="444" t="str">
        <f>IF(ISERROR(AVERAGE(BO24:BO30)),"",(AVERAGE(BO24:BO30)))</f>
        <v/>
      </c>
      <c r="BP37" s="444" t="str">
        <f>IF(ISERROR(AVERAGE(BP24:BP30)),"",(AVERAGE(BP24:BP30)))</f>
        <v/>
      </c>
      <c r="BQ37" s="444" t="str">
        <f>IF(ISERROR(AVERAGE(BQ24:BQ30)),"",(AVERAGE(BQ24:BQ30)))</f>
        <v/>
      </c>
      <c r="BR37" s="444" t="str">
        <f>IF(ISERROR(AVERAGE(BR24:BR30)),"",(AVERAGE(BR24:BR30)))</f>
        <v/>
      </c>
      <c r="BS37" s="444" t="str">
        <f>IF(ISERROR(AVERAGE(BS24:BS30)),"",(AVERAGE(BS24:BS30)))</f>
        <v/>
      </c>
      <c r="BT37" s="444" t="str">
        <f>IF(ISERROR(AVERAGE(BT24:BT30)),"",(AVERAGE(BT24:BT30)))</f>
        <v/>
      </c>
      <c r="BU37" s="404" t="s">
        <v>177</v>
      </c>
      <c r="BV37" s="444" t="str">
        <f>IF(ISERROR(AVERAGE(BV24:BV30)),"",(AVERAGE(BV24:BV30)))</f>
        <v/>
      </c>
      <c r="BW37" s="444" t="str">
        <f>IF(ISERROR(AVERAGE(BW24:BW30)),"",(AVERAGE(BW24:BW30)))</f>
        <v/>
      </c>
      <c r="BX37" s="444" t="str">
        <f>IF(ISERROR(AVERAGE(BX24:BX30)),"",(AVERAGE(BX24:BX30)))</f>
        <v/>
      </c>
      <c r="BY37" s="444" t="str">
        <f>IF(ISERROR(AVERAGE(BY24:BY30)),"",(AVERAGE(BY24:BY30)))</f>
        <v/>
      </c>
      <c r="BZ37" s="444" t="str">
        <f>IF(ISERROR(AVERAGE(BZ24:BZ30)),"",(AVERAGE(BZ24:BZ30)))</f>
        <v/>
      </c>
      <c r="CA37" s="444" t="str">
        <f>IF(ISERROR(AVERAGE(CA24:CA30)),"",(AVERAGE(CA24:CA30)))</f>
        <v/>
      </c>
      <c r="CB37" s="444" t="str">
        <f>IF(ISERROR(AVERAGE(CB24:CB30)),"",(AVERAGE(CB24:CB30)))</f>
        <v/>
      </c>
      <c r="CC37" s="444" t="str">
        <f>IF(ISERROR(AVERAGE(CC24:CC30)),"",(AVERAGE(CC24:CC30)))</f>
        <v/>
      </c>
      <c r="CD37" s="444" t="str">
        <f>IF(ISERROR(AVERAGE(CD24:CD30)),"",(AVERAGE(CD24:CD30)))</f>
        <v/>
      </c>
      <c r="CE37" s="444" t="str">
        <f>IF(ISERROR(AVERAGE(CE24:CE30)),"",(AVERAGE(CE24:CE30)))</f>
        <v/>
      </c>
    </row>
    <row r="38" spans="1:92" ht="22.9" customHeight="1" x14ac:dyDescent="0.35">
      <c r="B38" s="445" t="s">
        <v>178</v>
      </c>
      <c r="C38" s="446"/>
      <c r="D38" s="446"/>
      <c r="E38" s="446"/>
      <c r="F38" s="446"/>
      <c r="G38" s="446"/>
      <c r="H38" s="446"/>
      <c r="I38" s="446"/>
      <c r="J38" s="446"/>
      <c r="K38" s="447"/>
      <c r="AW38" s="441" t="s">
        <v>179</v>
      </c>
      <c r="AX38" s="406">
        <f>COUNTIF(AY24:AY30,BF4)</f>
        <v>0</v>
      </c>
      <c r="AY38" s="406">
        <f>COUNTIF(AY24:AY30,BF5)</f>
        <v>0</v>
      </c>
      <c r="AZ38" s="406">
        <f>VALUE(COUNTIF(AY24:AY30,0))</f>
        <v>0</v>
      </c>
      <c r="BA38" s="406" t="e">
        <f>AVERAGEIF(AY24:AY30,"&gt;=0")</f>
        <v>#DIV/0!</v>
      </c>
      <c r="BG38" s="360"/>
      <c r="BH38" s="360"/>
      <c r="BI38" s="360"/>
      <c r="BJ38" s="360"/>
      <c r="BK38" s="360"/>
      <c r="BO38" s="359"/>
      <c r="BP38" s="359"/>
      <c r="BQ38" s="359"/>
      <c r="BR38" s="359"/>
      <c r="BS38" s="359"/>
      <c r="BT38" s="359"/>
      <c r="CB38" s="359"/>
    </row>
    <row r="39" spans="1:92" ht="21" customHeight="1" x14ac:dyDescent="0.35">
      <c r="A39" s="360"/>
      <c r="B39" s="448" t="s">
        <v>8</v>
      </c>
      <c r="C39" s="449"/>
      <c r="D39" s="450"/>
      <c r="E39" s="451" t="s">
        <v>9</v>
      </c>
      <c r="F39" s="452"/>
      <c r="G39" s="452"/>
      <c r="H39" s="453"/>
      <c r="I39" s="451" t="s">
        <v>10</v>
      </c>
      <c r="J39" s="452"/>
      <c r="K39" s="453"/>
      <c r="AW39" s="359" t="s">
        <v>180</v>
      </c>
      <c r="AX39" s="406">
        <f>VALUE(SUM(AX36:AX38))</f>
        <v>0</v>
      </c>
      <c r="AY39" s="406">
        <f>VALUE(SUM(AY36:AY38))</f>
        <v>0</v>
      </c>
      <c r="AZ39" s="406">
        <f>VALUE(SUM(AZ36:AZ38))</f>
        <v>0</v>
      </c>
      <c r="BA39" s="406" t="e">
        <f>AVERAGEIF(AY3:AY30,"&gt;=0")</f>
        <v>#DIV/0!</v>
      </c>
    </row>
    <row r="40" spans="1:92" ht="22.15" customHeight="1" x14ac:dyDescent="0.35">
      <c r="A40" s="360"/>
      <c r="B40" s="454"/>
      <c r="C40" s="455"/>
      <c r="D40" s="456"/>
      <c r="E40" s="457"/>
      <c r="F40" s="458"/>
      <c r="G40" s="458"/>
      <c r="H40" s="459"/>
      <c r="I40" s="460"/>
      <c r="J40" s="458"/>
      <c r="K40" s="459"/>
      <c r="AW40" s="441" t="s">
        <v>181</v>
      </c>
      <c r="BA40" s="406" t="str">
        <f>IF(ISERROR(AVERAGE(AY24:AY30,AY9:AY23,AY3:AY8)),"",(AVERAGE(AY24:AY30,AY9:AY23,AY3:AY8)))</f>
        <v/>
      </c>
      <c r="BK40" s="360"/>
      <c r="CB40" s="359"/>
    </row>
    <row r="41" spans="1:92" x14ac:dyDescent="0.35">
      <c r="A41" s="360"/>
      <c r="B41" s="360"/>
      <c r="C41" s="360"/>
      <c r="D41" s="360"/>
      <c r="E41" s="360"/>
      <c r="F41" s="360"/>
      <c r="G41" s="360"/>
      <c r="AK41" s="441"/>
      <c r="AX41" s="436" t="s">
        <v>101</v>
      </c>
      <c r="AY41" s="437" t="s">
        <v>105</v>
      </c>
      <c r="AZ41" s="438" t="s">
        <v>108</v>
      </c>
      <c r="BA41" s="359" t="s">
        <v>171</v>
      </c>
      <c r="BK41" s="360"/>
      <c r="CB41" s="359"/>
    </row>
    <row r="42" spans="1:92" ht="19.149999999999999" customHeight="1" x14ac:dyDescent="0.35">
      <c r="B42" s="461" t="s">
        <v>182</v>
      </c>
      <c r="C42" s="462"/>
      <c r="D42" s="463"/>
      <c r="E42" s="463"/>
      <c r="F42" s="463"/>
      <c r="G42" s="463"/>
      <c r="H42" s="463"/>
      <c r="AW42" s="441" t="s">
        <v>183</v>
      </c>
      <c r="AX42" s="406">
        <f>COUNTIF(BA3:BA8,BF4)</f>
        <v>0</v>
      </c>
      <c r="AY42" s="406">
        <f>COUNTIF(BA3:BA8,BF5)</f>
        <v>0</v>
      </c>
      <c r="AZ42" s="406">
        <f>COUNTIF(BA3:BA8,0)</f>
        <v>0</v>
      </c>
      <c r="BA42" s="406" t="e">
        <f>AVERAGEIF(AY9:AY14,"&gt;=0")</f>
        <v>#DIV/0!</v>
      </c>
      <c r="BK42" s="360"/>
      <c r="CB42" s="359"/>
    </row>
    <row r="43" spans="1:92" ht="16.5" thickBot="1" x14ac:dyDescent="0.4">
      <c r="B43" s="464" t="s">
        <v>184</v>
      </c>
      <c r="C43" s="464"/>
      <c r="D43" s="465" t="str">
        <f>_xlfn.IFNA(AX31,"")</f>
        <v/>
      </c>
      <c r="E43" s="465"/>
      <c r="F43" s="463"/>
      <c r="G43" s="466"/>
      <c r="H43" s="466"/>
      <c r="AW43" s="441" t="s">
        <v>185</v>
      </c>
      <c r="AX43" s="406">
        <f>COUNTIF(BA9:BA23,BF4)</f>
        <v>0</v>
      </c>
      <c r="AY43" s="406">
        <f>COUNTIF(BA9:BA23,BF5)</f>
        <v>0</v>
      </c>
      <c r="AZ43" s="406">
        <f>COUNTIF(BA9:BA23,0)</f>
        <v>0</v>
      </c>
      <c r="BA43" s="406" t="e">
        <f>AVERAGEIF(BA9:BA23,"&gt;=0")</f>
        <v>#DIV/0!</v>
      </c>
      <c r="BK43" s="360"/>
      <c r="CB43" s="359"/>
    </row>
    <row r="44" spans="1:92" ht="16" x14ac:dyDescent="0.35">
      <c r="B44" s="467"/>
      <c r="C44" s="468"/>
      <c r="D44" s="469" t="s">
        <v>186</v>
      </c>
      <c r="E44" s="470"/>
      <c r="F44" s="471" t="s">
        <v>187</v>
      </c>
      <c r="G44" s="472"/>
      <c r="H44" s="471" t="s">
        <v>188</v>
      </c>
      <c r="I44" s="472"/>
      <c r="J44" s="471" t="s">
        <v>189</v>
      </c>
      <c r="K44" s="473"/>
      <c r="AW44" s="441" t="s">
        <v>190</v>
      </c>
      <c r="AX44" s="406">
        <f>COUNTIF(BA24:BA30,BF4)</f>
        <v>0</v>
      </c>
      <c r="AY44" s="406">
        <f>COUNTIF(BA24:BA30,BF5)</f>
        <v>0</v>
      </c>
      <c r="AZ44" s="406">
        <f>COUNTIF(BA24:BA30,0)</f>
        <v>0</v>
      </c>
      <c r="BA44" s="406" t="e">
        <f>AVERAGEIF(BA24:BA30,"&gt;=0")</f>
        <v>#DIV/0!</v>
      </c>
      <c r="BK44" s="360"/>
      <c r="CB44" s="359"/>
    </row>
    <row r="45" spans="1:92" ht="16" x14ac:dyDescent="0.35">
      <c r="B45" s="474" t="s">
        <v>191</v>
      </c>
      <c r="C45" s="475"/>
      <c r="D45" s="476"/>
      <c r="E45" s="477"/>
      <c r="F45" s="478" t="s">
        <v>192</v>
      </c>
      <c r="G45" s="479"/>
      <c r="H45" s="478" t="s">
        <v>192</v>
      </c>
      <c r="I45" s="479"/>
      <c r="J45" s="478" t="s">
        <v>192</v>
      </c>
      <c r="K45" s="480"/>
      <c r="AW45" s="359" t="s">
        <v>193</v>
      </c>
      <c r="AX45" s="406">
        <f>SUM(AX42:AX44)</f>
        <v>0</v>
      </c>
      <c r="AY45" s="406">
        <f>SUM(AY42:AY44)</f>
        <v>0</v>
      </c>
      <c r="AZ45" s="406">
        <f>SUM(AZ42:AZ44)</f>
        <v>0</v>
      </c>
      <c r="BA45" s="406"/>
      <c r="BK45" s="360"/>
      <c r="CB45" s="359"/>
    </row>
    <row r="46" spans="1:92" ht="16" x14ac:dyDescent="0.35">
      <c r="B46" s="481" t="str">
        <f>BE4</f>
        <v>≥80</v>
      </c>
      <c r="C46" s="482"/>
      <c r="D46" s="483" t="e">
        <f>IF(AX39=0,NA(),AX39)</f>
        <v>#N/A</v>
      </c>
      <c r="E46" s="483"/>
      <c r="F46" s="483" t="e">
        <f>IF(AX36=0,NA(),AX36)</f>
        <v>#N/A</v>
      </c>
      <c r="G46" s="483"/>
      <c r="H46" s="483" t="e">
        <f>IF(AX37=0,NA(),AX37)</f>
        <v>#N/A</v>
      </c>
      <c r="I46" s="483"/>
      <c r="J46" s="483" t="e">
        <f>IF(AX38=0,NA(),AX38)</f>
        <v>#N/A</v>
      </c>
      <c r="K46" s="483"/>
      <c r="AW46" s="441" t="s">
        <v>194</v>
      </c>
      <c r="AX46" s="406"/>
      <c r="AY46" s="406"/>
      <c r="AZ46" s="406"/>
      <c r="BA46" s="406" t="str">
        <f>IF(ISERROR(AVERAGE(BA24:BA30,BA9:BA23,BA3:BA8)),"",(AVERAGE(BA24:BA30,BA9:BA23,BA3:BA8)))</f>
        <v/>
      </c>
      <c r="BK46" s="360"/>
      <c r="CB46" s="359"/>
    </row>
    <row r="47" spans="1:92" ht="16" x14ac:dyDescent="0.35">
      <c r="B47" s="484" t="str">
        <f>BE5</f>
        <v>60-79</v>
      </c>
      <c r="C47" s="485"/>
      <c r="D47" s="483" t="e">
        <f>IF(AY39=0,NA(),AY39)</f>
        <v>#N/A</v>
      </c>
      <c r="E47" s="483"/>
      <c r="F47" s="483" t="e">
        <f>IF(AY36=0,NA(),AY36)</f>
        <v>#N/A</v>
      </c>
      <c r="G47" s="483"/>
      <c r="H47" s="483" t="e">
        <f>IF(AY37=0,NA(),AY37)</f>
        <v>#N/A</v>
      </c>
      <c r="I47" s="483"/>
      <c r="J47" s="483" t="e">
        <f>IF(AY38=0,NA(),AY38)</f>
        <v>#N/A</v>
      </c>
      <c r="K47" s="483"/>
      <c r="AQ47" s="360"/>
      <c r="BK47" s="360"/>
      <c r="CB47" s="359"/>
    </row>
    <row r="48" spans="1:92" ht="16" x14ac:dyDescent="0.35">
      <c r="B48" s="486" t="str">
        <f>BE6</f>
        <v>&lt;60</v>
      </c>
      <c r="C48" s="487"/>
      <c r="D48" s="483" t="e">
        <f>IF(AZ39=0,NA(),AZ39)</f>
        <v>#N/A</v>
      </c>
      <c r="E48" s="483"/>
      <c r="F48" s="483" t="e">
        <f>IF(AZ36=0,NA(),AZ36)</f>
        <v>#N/A</v>
      </c>
      <c r="G48" s="483"/>
      <c r="H48" s="483" t="e">
        <f>IF(AZ37=0,NA(),AZ37)</f>
        <v>#N/A</v>
      </c>
      <c r="I48" s="483"/>
      <c r="J48" s="483" t="e">
        <f>IF(AZ38=0,NA(),AZ38)</f>
        <v>#N/A</v>
      </c>
      <c r="K48" s="483"/>
      <c r="AQ48" s="360"/>
      <c r="BK48" s="360"/>
      <c r="CB48" s="359"/>
    </row>
    <row r="49" spans="2:91" s="360" customFormat="1" ht="16.5" thickBot="1" x14ac:dyDescent="0.4">
      <c r="B49" s="488" t="s">
        <v>195</v>
      </c>
      <c r="C49" s="489"/>
      <c r="D49" s="490" t="str">
        <f>IFERROR(BA39,"n/a")</f>
        <v>n/a</v>
      </c>
      <c r="E49" s="491"/>
      <c r="F49" s="490" t="str">
        <f>IFERROR(BA36,"n/a")</f>
        <v>n/a</v>
      </c>
      <c r="G49" s="491"/>
      <c r="H49" s="490" t="str">
        <f>IFERROR(BA37,"n/a")</f>
        <v>n/a</v>
      </c>
      <c r="I49" s="491"/>
      <c r="J49" s="490" t="str">
        <f>IFERROR(BA38,"n/a")</f>
        <v>n/a</v>
      </c>
      <c r="K49" s="492"/>
      <c r="Q49" s="359"/>
      <c r="R49" s="359"/>
      <c r="S49" s="359"/>
      <c r="T49" s="359"/>
      <c r="U49" s="359"/>
      <c r="V49" s="359"/>
      <c r="W49" s="359"/>
      <c r="X49" s="359"/>
      <c r="Y49" s="359"/>
      <c r="Z49" s="359"/>
      <c r="AB49" s="359"/>
      <c r="AC49" s="359"/>
      <c r="AK49" s="359"/>
      <c r="AL49" s="359"/>
      <c r="AM49" s="359"/>
      <c r="AN49" s="359"/>
      <c r="AO49" s="359"/>
      <c r="AP49" s="359"/>
      <c r="AR49" s="359"/>
      <c r="AS49" s="359"/>
      <c r="AT49" s="359"/>
      <c r="AU49" s="359"/>
      <c r="AV49" s="359"/>
      <c r="AW49" s="359"/>
      <c r="AX49" s="359"/>
      <c r="AY49" s="359"/>
      <c r="AZ49" s="359"/>
      <c r="BA49" s="359"/>
      <c r="BB49" s="359"/>
      <c r="BC49" s="359"/>
      <c r="BD49" s="359"/>
      <c r="BE49" s="359"/>
      <c r="BF49" s="359"/>
      <c r="BG49" s="359"/>
      <c r="BH49" s="359"/>
      <c r="BI49" s="359"/>
      <c r="BJ49" s="359"/>
      <c r="CB49" s="359"/>
      <c r="CG49" s="359"/>
      <c r="CI49" s="359"/>
      <c r="CK49" s="359"/>
      <c r="CM49" s="359"/>
    </row>
    <row r="50" spans="2:91" s="360" customFormat="1" x14ac:dyDescent="0.35">
      <c r="B50" s="435"/>
      <c r="C50" s="435"/>
      <c r="D50" s="359"/>
      <c r="E50" s="359"/>
      <c r="F50" s="359"/>
      <c r="G50" s="359"/>
      <c r="L50" s="435"/>
      <c r="Q50" s="359"/>
      <c r="R50" s="359"/>
      <c r="S50" s="359"/>
      <c r="T50" s="359"/>
      <c r="U50" s="359"/>
      <c r="V50" s="359"/>
      <c r="W50" s="359"/>
      <c r="X50" s="359"/>
      <c r="Y50" s="359"/>
      <c r="Z50" s="359"/>
      <c r="AB50" s="359"/>
      <c r="AC50" s="359"/>
      <c r="AK50" s="359"/>
      <c r="AL50" s="359"/>
      <c r="AM50" s="359"/>
      <c r="AN50" s="359"/>
      <c r="AO50" s="359"/>
      <c r="AP50" s="359"/>
      <c r="AR50" s="359"/>
      <c r="AS50" s="359"/>
      <c r="AT50" s="359"/>
      <c r="AU50" s="359"/>
      <c r="AV50" s="359"/>
      <c r="AW50" s="359"/>
      <c r="AX50" s="359"/>
      <c r="AY50" s="359"/>
      <c r="AZ50" s="359"/>
      <c r="BA50" s="359"/>
      <c r="BB50" s="359"/>
      <c r="BC50" s="359"/>
      <c r="BD50" s="359"/>
      <c r="BE50" s="359"/>
      <c r="BF50" s="359"/>
      <c r="BG50" s="359"/>
      <c r="BH50" s="359"/>
      <c r="BI50" s="359"/>
      <c r="BJ50" s="359"/>
      <c r="CB50" s="359"/>
      <c r="CG50" s="359"/>
      <c r="CI50" s="359"/>
      <c r="CK50" s="359"/>
      <c r="CM50" s="359"/>
    </row>
    <row r="51" spans="2:91" s="360" customFormat="1" x14ac:dyDescent="0.35">
      <c r="B51" s="359"/>
      <c r="C51" s="359"/>
      <c r="D51" s="359"/>
      <c r="E51" s="359"/>
      <c r="F51" s="359"/>
      <c r="G51" s="359"/>
      <c r="Q51" s="359"/>
      <c r="R51" s="359"/>
      <c r="S51" s="359"/>
      <c r="T51" s="359"/>
      <c r="U51" s="359"/>
      <c r="V51" s="359"/>
      <c r="W51" s="359"/>
      <c r="X51" s="359"/>
      <c r="Y51" s="359"/>
      <c r="Z51" s="359"/>
      <c r="AB51" s="359"/>
      <c r="AC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CB51" s="359"/>
      <c r="CG51" s="359"/>
      <c r="CI51" s="359"/>
      <c r="CK51" s="359"/>
      <c r="CM51" s="359"/>
    </row>
    <row r="52" spans="2:91" s="360" customFormat="1" x14ac:dyDescent="0.35">
      <c r="B52" s="359"/>
      <c r="C52" s="359"/>
      <c r="D52" s="359"/>
      <c r="E52" s="359"/>
      <c r="F52" s="359"/>
      <c r="G52" s="359"/>
      <c r="Q52" s="359"/>
      <c r="R52" s="359"/>
      <c r="S52" s="359"/>
      <c r="T52" s="359"/>
      <c r="U52" s="359"/>
      <c r="V52" s="359"/>
      <c r="W52" s="359"/>
      <c r="X52" s="359"/>
      <c r="Y52" s="359"/>
      <c r="Z52" s="359"/>
      <c r="AB52" s="359"/>
      <c r="AC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CB52" s="359"/>
      <c r="CG52" s="359"/>
      <c r="CI52" s="359"/>
      <c r="CK52" s="359"/>
      <c r="CM52" s="359"/>
    </row>
    <row r="53" spans="2:91" s="360" customFormat="1" x14ac:dyDescent="0.35">
      <c r="B53" s="359"/>
      <c r="C53" s="359"/>
      <c r="D53" s="359"/>
      <c r="E53" s="359"/>
      <c r="F53" s="359"/>
      <c r="G53" s="359"/>
      <c r="Q53" s="359"/>
      <c r="R53" s="359"/>
      <c r="S53" s="359"/>
      <c r="T53" s="359"/>
      <c r="U53" s="359"/>
      <c r="V53" s="359"/>
      <c r="W53" s="359"/>
      <c r="X53" s="359"/>
      <c r="Y53" s="359"/>
      <c r="Z53" s="359"/>
      <c r="AB53" s="359"/>
      <c r="AC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CB53" s="359"/>
      <c r="CG53" s="359"/>
      <c r="CI53" s="359"/>
      <c r="CK53" s="359"/>
      <c r="CM53" s="359"/>
    </row>
    <row r="54" spans="2:91" s="360" customFormat="1" x14ac:dyDescent="0.35">
      <c r="B54" s="359"/>
      <c r="C54" s="359"/>
      <c r="D54" s="359"/>
      <c r="E54" s="359"/>
      <c r="F54" s="359"/>
      <c r="G54" s="359"/>
      <c r="Q54" s="359"/>
      <c r="R54" s="359"/>
      <c r="S54" s="359"/>
      <c r="T54" s="359"/>
      <c r="U54" s="359"/>
      <c r="V54" s="359"/>
      <c r="W54" s="359"/>
      <c r="X54" s="359"/>
      <c r="Y54" s="359"/>
      <c r="Z54" s="359"/>
      <c r="AB54" s="359"/>
      <c r="AC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CB54" s="359"/>
      <c r="CG54" s="359"/>
      <c r="CI54" s="359"/>
      <c r="CK54" s="359"/>
      <c r="CM54" s="359"/>
    </row>
    <row r="55" spans="2:91" s="360" customFormat="1" x14ac:dyDescent="0.35">
      <c r="B55" s="359"/>
      <c r="C55" s="359"/>
      <c r="D55" s="359"/>
      <c r="E55" s="359"/>
      <c r="F55" s="359"/>
      <c r="G55" s="359"/>
      <c r="Q55" s="359"/>
      <c r="R55" s="359"/>
      <c r="S55" s="359"/>
      <c r="T55" s="359"/>
      <c r="U55" s="359"/>
      <c r="V55" s="359"/>
      <c r="W55" s="359"/>
      <c r="X55" s="359"/>
      <c r="Y55" s="441"/>
      <c r="Z55" s="359"/>
      <c r="AA55" s="359"/>
      <c r="AB55" s="359"/>
      <c r="AC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CB55" s="359"/>
      <c r="CG55" s="359"/>
      <c r="CI55" s="359"/>
      <c r="CK55" s="359"/>
      <c r="CM55" s="359"/>
    </row>
    <row r="56" spans="2:91" s="360" customFormat="1" x14ac:dyDescent="0.35">
      <c r="B56" s="359"/>
      <c r="C56" s="359"/>
      <c r="D56" s="359"/>
      <c r="E56" s="359"/>
      <c r="F56" s="359"/>
      <c r="G56" s="359"/>
      <c r="Q56" s="359"/>
      <c r="R56" s="359"/>
      <c r="S56" s="359"/>
      <c r="T56" s="359"/>
      <c r="U56" s="359"/>
      <c r="V56" s="359"/>
      <c r="W56" s="359"/>
      <c r="X56" s="359"/>
      <c r="Y56" s="359"/>
      <c r="Z56" s="359"/>
      <c r="AB56" s="359"/>
      <c r="AC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CB56" s="359"/>
      <c r="CG56" s="359"/>
      <c r="CI56" s="359"/>
      <c r="CK56" s="359"/>
      <c r="CM56" s="359"/>
    </row>
    <row r="57" spans="2:91" s="360" customFormat="1" x14ac:dyDescent="0.35">
      <c r="B57" s="359"/>
      <c r="C57" s="359"/>
      <c r="D57" s="359"/>
      <c r="E57" s="359"/>
      <c r="F57" s="359"/>
      <c r="G57" s="359"/>
      <c r="Q57" s="359"/>
      <c r="R57" s="359"/>
      <c r="S57" s="359"/>
      <c r="T57" s="359"/>
      <c r="U57" s="359"/>
      <c r="V57" s="359"/>
      <c r="W57" s="359"/>
      <c r="X57" s="359"/>
      <c r="Y57" s="359"/>
      <c r="Z57" s="359"/>
      <c r="AB57" s="359"/>
      <c r="AC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CB57" s="359"/>
      <c r="CG57" s="359"/>
      <c r="CI57" s="359"/>
      <c r="CK57" s="359"/>
      <c r="CM57" s="359"/>
    </row>
    <row r="58" spans="2:91" s="360" customFormat="1" x14ac:dyDescent="0.35">
      <c r="B58" s="359"/>
      <c r="C58" s="359"/>
      <c r="F58" s="359"/>
      <c r="G58" s="359"/>
      <c r="H58" s="359"/>
      <c r="I58" s="359"/>
      <c r="J58" s="359"/>
      <c r="K58" s="359"/>
      <c r="Q58" s="359"/>
      <c r="R58" s="359"/>
      <c r="S58" s="359"/>
      <c r="T58" s="359"/>
      <c r="U58" s="359"/>
      <c r="V58" s="359"/>
      <c r="W58" s="359"/>
      <c r="X58" s="359"/>
      <c r="Y58" s="359"/>
      <c r="Z58" s="359"/>
      <c r="AB58" s="359"/>
      <c r="AC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CB58" s="359"/>
      <c r="CG58" s="359"/>
      <c r="CI58" s="359"/>
      <c r="CK58" s="359"/>
      <c r="CM58" s="359"/>
    </row>
    <row r="59" spans="2:91" s="360" customFormat="1" x14ac:dyDescent="0.35">
      <c r="B59" s="359"/>
      <c r="C59" s="359"/>
      <c r="I59" s="359"/>
      <c r="J59" s="359"/>
      <c r="K59" s="359"/>
      <c r="L59" s="359"/>
      <c r="M59" s="359"/>
      <c r="Q59" s="359"/>
      <c r="R59" s="359"/>
      <c r="S59" s="359"/>
      <c r="T59" s="359"/>
      <c r="U59" s="359"/>
      <c r="V59" s="359"/>
      <c r="W59" s="359"/>
      <c r="X59" s="359"/>
      <c r="Y59" s="359"/>
      <c r="Z59" s="359"/>
      <c r="AB59" s="359"/>
      <c r="AC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CB59" s="359"/>
      <c r="CG59" s="359"/>
      <c r="CI59" s="359"/>
      <c r="CK59" s="359"/>
      <c r="CM59" s="359"/>
    </row>
    <row r="60" spans="2:91" s="360" customFormat="1" x14ac:dyDescent="0.35">
      <c r="B60" s="359"/>
      <c r="C60" s="359"/>
      <c r="I60" s="359"/>
      <c r="J60" s="359"/>
      <c r="K60" s="359"/>
      <c r="L60" s="359"/>
      <c r="M60" s="359"/>
      <c r="Q60" s="359"/>
      <c r="R60" s="359"/>
      <c r="S60" s="359"/>
      <c r="T60" s="359"/>
      <c r="U60" s="359"/>
      <c r="V60" s="359"/>
      <c r="W60" s="359"/>
      <c r="X60" s="359"/>
      <c r="Y60" s="359"/>
      <c r="Z60" s="359"/>
      <c r="AB60" s="359"/>
      <c r="AC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CB60" s="359"/>
      <c r="CG60" s="359"/>
      <c r="CI60" s="359"/>
      <c r="CK60" s="359"/>
      <c r="CM60" s="359"/>
    </row>
    <row r="61" spans="2:91" s="360" customFormat="1" ht="18.5" x14ac:dyDescent="0.45">
      <c r="B61" s="359"/>
      <c r="C61" s="359"/>
      <c r="F61" s="493"/>
      <c r="G61" s="493"/>
      <c r="H61" s="359"/>
      <c r="Q61" s="359"/>
      <c r="R61" s="359"/>
      <c r="S61" s="359"/>
      <c r="T61" s="359"/>
      <c r="U61" s="359"/>
      <c r="V61" s="359"/>
      <c r="W61" s="359"/>
      <c r="X61" s="359"/>
      <c r="Y61" s="359"/>
      <c r="Z61" s="359"/>
      <c r="AB61" s="359"/>
      <c r="AC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CB61" s="359"/>
      <c r="CG61" s="359"/>
      <c r="CI61" s="359"/>
      <c r="CK61" s="359"/>
      <c r="CM61" s="359"/>
    </row>
    <row r="62" spans="2:91" s="360" customFormat="1" x14ac:dyDescent="0.35">
      <c r="B62" s="359"/>
      <c r="C62" s="359"/>
      <c r="F62" s="359"/>
      <c r="G62" s="359"/>
      <c r="H62" s="359"/>
      <c r="Q62" s="359"/>
      <c r="R62" s="359"/>
      <c r="S62" s="359"/>
      <c r="T62" s="359"/>
      <c r="U62" s="359"/>
      <c r="V62" s="359"/>
      <c r="W62" s="359"/>
      <c r="X62" s="359"/>
      <c r="Y62" s="359"/>
      <c r="Z62" s="359"/>
      <c r="AB62" s="359"/>
      <c r="AC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CB62" s="359"/>
      <c r="CG62" s="359"/>
      <c r="CI62" s="359"/>
      <c r="CK62" s="359"/>
      <c r="CM62" s="359"/>
    </row>
    <row r="63" spans="2:91" s="360" customFormat="1" x14ac:dyDescent="0.35">
      <c r="B63" s="359"/>
      <c r="C63" s="359"/>
      <c r="F63" s="359"/>
      <c r="G63" s="359"/>
      <c r="H63" s="359"/>
      <c r="Q63" s="359"/>
      <c r="R63" s="359"/>
      <c r="S63" s="359"/>
      <c r="T63" s="359"/>
      <c r="U63" s="359"/>
      <c r="V63" s="359"/>
      <c r="W63" s="359"/>
      <c r="X63" s="359"/>
      <c r="Y63" s="359"/>
      <c r="Z63" s="359"/>
      <c r="AB63" s="359"/>
      <c r="AC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CB63" s="359"/>
      <c r="CG63" s="359"/>
      <c r="CI63" s="359"/>
      <c r="CK63" s="359"/>
      <c r="CM63" s="359"/>
    </row>
    <row r="64" spans="2:91" s="360" customFormat="1" x14ac:dyDescent="0.35">
      <c r="B64" s="359"/>
      <c r="C64" s="359"/>
      <c r="F64" s="359"/>
      <c r="G64" s="359"/>
      <c r="H64" s="359"/>
      <c r="Q64" s="359"/>
      <c r="R64" s="359"/>
      <c r="S64" s="359"/>
      <c r="T64" s="359"/>
      <c r="U64" s="359"/>
      <c r="V64" s="359"/>
      <c r="W64" s="359"/>
      <c r="X64" s="359"/>
      <c r="Y64" s="359"/>
      <c r="Z64" s="359"/>
      <c r="AB64" s="359"/>
      <c r="AC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CB64" s="359"/>
      <c r="CG64" s="359"/>
      <c r="CI64" s="359"/>
      <c r="CK64" s="359"/>
      <c r="CM64" s="359"/>
    </row>
    <row r="65" spans="2:91" s="360" customFormat="1" x14ac:dyDescent="0.35">
      <c r="B65" s="359"/>
      <c r="C65" s="359"/>
      <c r="F65" s="359"/>
      <c r="G65" s="359"/>
      <c r="H65" s="359"/>
      <c r="Q65" s="359"/>
      <c r="R65" s="359"/>
      <c r="S65" s="359"/>
      <c r="T65" s="359"/>
      <c r="U65" s="359"/>
      <c r="V65" s="359"/>
      <c r="W65" s="359"/>
      <c r="X65" s="359"/>
      <c r="Y65" s="359"/>
      <c r="Z65" s="359"/>
      <c r="AB65" s="359"/>
      <c r="AC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CB65" s="359"/>
      <c r="CG65" s="359"/>
      <c r="CI65" s="359"/>
      <c r="CK65" s="359"/>
      <c r="CM65" s="359"/>
    </row>
    <row r="66" spans="2:91" s="360" customFormat="1" x14ac:dyDescent="0.35">
      <c r="B66" s="359"/>
      <c r="C66" s="359"/>
      <c r="F66" s="359"/>
      <c r="G66" s="359"/>
      <c r="H66" s="359"/>
      <c r="Q66" s="359"/>
      <c r="R66" s="359"/>
      <c r="S66" s="359"/>
      <c r="T66" s="359"/>
      <c r="U66" s="359"/>
      <c r="V66" s="359"/>
      <c r="W66" s="359"/>
      <c r="X66" s="359"/>
      <c r="Y66" s="359"/>
      <c r="Z66" s="359"/>
      <c r="AB66" s="359"/>
      <c r="AC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CB66" s="359"/>
      <c r="CG66" s="359"/>
      <c r="CI66" s="359"/>
      <c r="CK66" s="359"/>
      <c r="CM66" s="359"/>
    </row>
    <row r="67" spans="2:91" s="360" customFormat="1" x14ac:dyDescent="0.35">
      <c r="B67" s="359"/>
      <c r="C67" s="359"/>
      <c r="F67" s="359"/>
      <c r="G67" s="359"/>
      <c r="H67" s="359"/>
      <c r="Q67" s="359"/>
      <c r="R67" s="359"/>
      <c r="S67" s="359"/>
      <c r="T67" s="359"/>
      <c r="U67" s="359"/>
      <c r="V67" s="359"/>
      <c r="W67" s="359"/>
      <c r="X67" s="359"/>
      <c r="Y67" s="359"/>
      <c r="Z67" s="359"/>
      <c r="AB67" s="359"/>
      <c r="AC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CK67" s="359"/>
      <c r="CM67" s="359"/>
    </row>
    <row r="68" spans="2:91" s="360" customFormat="1" x14ac:dyDescent="0.35">
      <c r="B68" s="359"/>
      <c r="C68" s="359"/>
      <c r="F68" s="359"/>
      <c r="G68" s="359"/>
      <c r="H68" s="359"/>
      <c r="Q68" s="359"/>
      <c r="R68" s="359"/>
      <c r="S68" s="359"/>
      <c r="T68" s="359"/>
      <c r="U68" s="359"/>
      <c r="V68" s="359"/>
      <c r="W68" s="359"/>
      <c r="X68" s="359"/>
      <c r="Y68" s="359"/>
      <c r="Z68" s="359"/>
      <c r="AB68" s="359"/>
      <c r="AC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CK68" s="359"/>
      <c r="CM68" s="359"/>
    </row>
    <row r="69" spans="2:91" s="360" customFormat="1" x14ac:dyDescent="0.35">
      <c r="B69" s="359"/>
      <c r="C69" s="359"/>
      <c r="F69" s="359"/>
      <c r="G69" s="359"/>
      <c r="H69" s="359"/>
      <c r="Q69" s="359"/>
      <c r="R69" s="359"/>
      <c r="S69" s="359"/>
      <c r="T69" s="359"/>
      <c r="U69" s="359"/>
      <c r="V69" s="359"/>
      <c r="W69" s="359"/>
      <c r="X69" s="359"/>
      <c r="Y69" s="359"/>
      <c r="Z69" s="359"/>
      <c r="AB69" s="359"/>
      <c r="AC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CK69" s="359"/>
      <c r="CM69" s="359"/>
    </row>
    <row r="70" spans="2:91" s="360" customFormat="1" x14ac:dyDescent="0.35">
      <c r="B70" s="359"/>
      <c r="C70" s="359"/>
      <c r="F70" s="359"/>
      <c r="G70" s="359"/>
      <c r="H70" s="359"/>
      <c r="Q70" s="359"/>
      <c r="R70" s="359"/>
      <c r="S70" s="359"/>
      <c r="T70" s="359"/>
      <c r="U70" s="359"/>
      <c r="V70" s="359"/>
      <c r="W70" s="359"/>
      <c r="X70" s="359"/>
      <c r="Y70" s="359"/>
      <c r="Z70" s="359"/>
      <c r="AB70" s="359"/>
      <c r="AC70" s="359"/>
      <c r="AK70" s="359"/>
      <c r="AL70" s="359"/>
      <c r="AM70" s="359"/>
      <c r="AN70" s="359"/>
      <c r="AO70" s="359"/>
      <c r="AP70" s="359"/>
      <c r="AR70" s="359"/>
      <c r="AS70" s="359"/>
      <c r="AT70" s="359"/>
      <c r="AU70" s="441"/>
      <c r="AV70" s="441"/>
      <c r="AW70" s="441"/>
      <c r="AX70" s="359"/>
      <c r="AY70" s="359"/>
      <c r="AZ70" s="359"/>
      <c r="BA70" s="359"/>
      <c r="BB70" s="359"/>
      <c r="BC70" s="359"/>
      <c r="BD70" s="494"/>
      <c r="BE70" s="359"/>
      <c r="BF70" s="359"/>
      <c r="BG70" s="359"/>
      <c r="BH70" s="359"/>
      <c r="BI70" s="359"/>
      <c r="BJ70" s="359"/>
      <c r="BK70" s="359"/>
      <c r="CK70" s="359"/>
      <c r="CM70" s="359"/>
    </row>
    <row r="71" spans="2:91" s="360" customFormat="1" x14ac:dyDescent="0.35">
      <c r="B71" s="359"/>
      <c r="C71" s="359"/>
      <c r="F71" s="359"/>
      <c r="G71" s="359"/>
      <c r="H71" s="359"/>
      <c r="Q71" s="359"/>
      <c r="R71" s="359"/>
      <c r="S71" s="359"/>
      <c r="T71" s="359"/>
      <c r="U71" s="359"/>
      <c r="V71" s="359"/>
      <c r="W71" s="359"/>
      <c r="X71" s="359"/>
      <c r="Y71" s="359"/>
      <c r="Z71" s="359"/>
      <c r="AB71" s="359"/>
      <c r="AC71" s="359"/>
      <c r="AK71" s="359"/>
      <c r="AL71" s="359"/>
      <c r="AM71" s="359"/>
      <c r="AN71" s="359"/>
      <c r="AO71" s="359"/>
      <c r="AP71" s="359"/>
      <c r="AR71" s="359"/>
      <c r="AS71" s="359"/>
      <c r="AT71" s="359"/>
      <c r="AU71" s="406"/>
      <c r="AV71" s="359"/>
      <c r="AW71" s="359"/>
      <c r="AX71" s="359"/>
      <c r="AY71" s="359"/>
      <c r="AZ71" s="494"/>
      <c r="BA71" s="494"/>
      <c r="BB71" s="494"/>
      <c r="BC71" s="494"/>
      <c r="BD71" s="494"/>
      <c r="BE71" s="359"/>
      <c r="BF71" s="359"/>
      <c r="BG71" s="359"/>
      <c r="BH71" s="359"/>
      <c r="BI71" s="359"/>
      <c r="BJ71" s="359"/>
      <c r="BK71" s="359"/>
      <c r="CK71" s="359"/>
      <c r="CM71" s="359"/>
    </row>
    <row r="72" spans="2:91" s="360" customFormat="1" x14ac:dyDescent="0.35">
      <c r="B72" s="359"/>
      <c r="C72" s="359"/>
      <c r="F72" s="359"/>
      <c r="G72" s="359"/>
      <c r="H72" s="359"/>
      <c r="Q72" s="359"/>
      <c r="R72" s="359"/>
      <c r="S72" s="359"/>
      <c r="T72" s="359"/>
      <c r="U72" s="359"/>
      <c r="V72" s="359"/>
      <c r="W72" s="359"/>
      <c r="X72" s="359"/>
      <c r="Y72" s="359"/>
      <c r="Z72" s="359"/>
      <c r="AB72" s="359"/>
      <c r="AC72" s="359"/>
      <c r="AK72" s="359"/>
      <c r="AL72" s="359"/>
      <c r="AM72" s="359"/>
      <c r="AN72" s="359"/>
      <c r="AO72" s="359"/>
      <c r="AP72" s="359"/>
      <c r="AR72" s="359"/>
      <c r="AS72" s="359"/>
      <c r="AT72" s="359"/>
      <c r="AU72" s="406"/>
      <c r="AV72" s="359"/>
      <c r="AW72" s="359"/>
      <c r="AX72" s="359"/>
      <c r="AY72" s="359"/>
      <c r="AZ72" s="359"/>
      <c r="BA72" s="359"/>
      <c r="BB72" s="359"/>
      <c r="BC72" s="359"/>
      <c r="BD72" s="359"/>
      <c r="BE72" s="359"/>
      <c r="BF72" s="359"/>
      <c r="BG72" s="359"/>
      <c r="BH72" s="359"/>
      <c r="BI72" s="359"/>
      <c r="BJ72" s="359"/>
      <c r="BK72" s="359"/>
      <c r="CK72" s="359"/>
      <c r="CM72" s="359"/>
    </row>
    <row r="73" spans="2:91" s="360" customFormat="1" x14ac:dyDescent="0.35">
      <c r="B73" s="359"/>
      <c r="C73" s="359"/>
      <c r="F73" s="359"/>
      <c r="G73" s="359"/>
      <c r="H73" s="359"/>
      <c r="Q73" s="359"/>
      <c r="R73" s="359"/>
      <c r="S73" s="359"/>
      <c r="T73" s="359"/>
      <c r="U73" s="359"/>
      <c r="V73" s="359"/>
      <c r="W73" s="359"/>
      <c r="X73" s="359"/>
      <c r="Y73" s="359"/>
      <c r="Z73" s="359"/>
      <c r="AB73" s="359"/>
      <c r="AC73" s="359"/>
      <c r="AK73" s="359"/>
      <c r="AL73" s="359"/>
      <c r="AM73" s="359"/>
      <c r="AN73" s="359"/>
      <c r="AO73" s="359"/>
      <c r="AP73" s="359"/>
      <c r="AR73" s="359"/>
      <c r="AS73" s="359"/>
      <c r="AT73" s="359"/>
      <c r="AU73" s="406"/>
      <c r="AV73" s="359"/>
      <c r="AW73" s="359"/>
      <c r="AX73" s="359"/>
      <c r="AY73" s="359"/>
      <c r="AZ73" s="359"/>
      <c r="BA73" s="359"/>
      <c r="BB73" s="359"/>
      <c r="BC73" s="359"/>
      <c r="BD73" s="359"/>
      <c r="BE73" s="359"/>
      <c r="BF73" s="359"/>
      <c r="BG73" s="359"/>
      <c r="BH73" s="359"/>
      <c r="BI73" s="359"/>
      <c r="BJ73" s="359"/>
      <c r="BK73" s="359"/>
      <c r="CK73" s="359"/>
      <c r="CM73" s="359"/>
    </row>
    <row r="74" spans="2:91" s="360" customFormat="1" ht="19" thickBot="1" x14ac:dyDescent="0.4">
      <c r="B74" s="461" t="s">
        <v>196</v>
      </c>
      <c r="C74" s="462"/>
      <c r="D74" s="463"/>
      <c r="E74" s="463"/>
      <c r="F74" s="463"/>
      <c r="G74" s="463"/>
      <c r="H74" s="463"/>
      <c r="I74" s="463"/>
      <c r="J74" s="463"/>
      <c r="Q74" s="359"/>
      <c r="R74" s="359"/>
      <c r="S74" s="359"/>
      <c r="T74" s="359"/>
      <c r="U74" s="359"/>
      <c r="V74" s="359"/>
      <c r="W74" s="359"/>
      <c r="X74" s="359"/>
      <c r="Y74" s="359"/>
      <c r="Z74" s="359"/>
      <c r="AA74" s="359"/>
      <c r="AB74" s="359"/>
      <c r="AC74" s="359"/>
      <c r="AK74" s="359"/>
      <c r="AL74" s="359"/>
      <c r="AM74" s="359"/>
      <c r="AN74" s="359"/>
      <c r="AO74" s="359"/>
      <c r="AP74" s="359"/>
      <c r="AR74" s="359"/>
      <c r="AS74" s="359"/>
      <c r="AT74" s="359"/>
      <c r="AU74" s="406"/>
      <c r="AV74" s="359"/>
      <c r="AW74" s="359"/>
      <c r="AX74" s="359"/>
      <c r="AY74" s="359"/>
      <c r="AZ74" s="359"/>
      <c r="BA74" s="359"/>
      <c r="BB74" s="359"/>
      <c r="BC74" s="359"/>
      <c r="BD74" s="359"/>
      <c r="BE74" s="359"/>
      <c r="BF74" s="359"/>
      <c r="BG74" s="359"/>
      <c r="BH74" s="359"/>
      <c r="BI74" s="359"/>
      <c r="BJ74" s="359"/>
      <c r="BK74" s="359"/>
      <c r="CG74" s="359"/>
      <c r="CI74" s="359"/>
      <c r="CK74" s="359"/>
      <c r="CM74" s="359"/>
    </row>
    <row r="75" spans="2:91" s="360" customFormat="1" ht="16" x14ac:dyDescent="0.35">
      <c r="B75" s="495"/>
      <c r="C75" s="496"/>
      <c r="D75" s="496"/>
      <c r="E75" s="497" t="s">
        <v>197</v>
      </c>
      <c r="F75" s="496"/>
      <c r="G75" s="498" t="s">
        <v>195</v>
      </c>
      <c r="H75" s="498"/>
      <c r="I75" s="498"/>
      <c r="J75" s="498"/>
      <c r="K75" s="499"/>
      <c r="Q75" s="359"/>
      <c r="R75" s="359"/>
      <c r="S75" s="359"/>
      <c r="T75" s="359"/>
      <c r="U75" s="359"/>
      <c r="V75" s="359"/>
      <c r="W75" s="359"/>
      <c r="X75" s="359"/>
      <c r="Y75" s="359"/>
      <c r="Z75" s="359"/>
      <c r="AA75" s="359"/>
      <c r="AB75" s="359"/>
      <c r="AC75" s="359"/>
      <c r="AK75" s="359"/>
      <c r="AL75" s="359"/>
      <c r="AM75" s="359"/>
      <c r="AN75" s="359"/>
      <c r="AO75" s="359"/>
      <c r="AP75" s="359"/>
      <c r="AR75" s="359"/>
      <c r="AS75" s="359"/>
      <c r="AT75" s="359"/>
      <c r="AU75" s="406"/>
      <c r="AV75" s="359"/>
      <c r="AW75" s="359"/>
      <c r="AX75" s="359"/>
      <c r="AY75" s="359"/>
      <c r="AZ75" s="359"/>
      <c r="BA75" s="359"/>
      <c r="BB75" s="359"/>
      <c r="BC75" s="359"/>
      <c r="BD75" s="359"/>
      <c r="CG75" s="359"/>
      <c r="CI75" s="359"/>
      <c r="CK75" s="359"/>
      <c r="CM75" s="359"/>
    </row>
    <row r="76" spans="2:91" s="360" customFormat="1" ht="16" x14ac:dyDescent="0.35">
      <c r="B76" s="500"/>
      <c r="C76" s="501"/>
      <c r="D76" s="502"/>
      <c r="E76" s="503"/>
      <c r="F76" s="503" t="s">
        <v>74</v>
      </c>
      <c r="G76" s="503" t="s">
        <v>75</v>
      </c>
      <c r="H76" s="503" t="s">
        <v>76</v>
      </c>
      <c r="I76" s="503" t="s">
        <v>77</v>
      </c>
      <c r="J76" s="503" t="s">
        <v>78</v>
      </c>
      <c r="K76" s="504" t="s">
        <v>79</v>
      </c>
      <c r="Q76" s="359"/>
      <c r="R76" s="359"/>
      <c r="S76" s="359"/>
      <c r="T76" s="359"/>
      <c r="U76" s="359"/>
      <c r="V76" s="359"/>
      <c r="W76" s="359"/>
      <c r="X76" s="359"/>
      <c r="Y76" s="359"/>
      <c r="Z76" s="359"/>
      <c r="AA76" s="359"/>
      <c r="AB76" s="359"/>
      <c r="AC76" s="359"/>
      <c r="AK76" s="359"/>
      <c r="AL76" s="359"/>
      <c r="AM76" s="359"/>
      <c r="AN76" s="359"/>
      <c r="AO76" s="359"/>
      <c r="AP76" s="359"/>
      <c r="AR76" s="359"/>
      <c r="AS76" s="359"/>
      <c r="AT76" s="359"/>
      <c r="AU76" s="406"/>
      <c r="AV76" s="359"/>
      <c r="AW76" s="359"/>
      <c r="AX76" s="359"/>
      <c r="AY76" s="359"/>
      <c r="AZ76" s="359"/>
      <c r="BA76" s="359"/>
      <c r="BB76" s="359"/>
      <c r="BC76" s="359"/>
      <c r="BD76" s="359"/>
      <c r="CG76" s="359"/>
      <c r="CI76" s="359"/>
      <c r="CK76" s="359"/>
      <c r="CM76" s="359"/>
    </row>
    <row r="77" spans="2:91" s="360" customFormat="1" ht="17.5" customHeight="1" x14ac:dyDescent="0.35">
      <c r="B77" s="505" t="s">
        <v>198</v>
      </c>
      <c r="C77" s="506"/>
      <c r="D77" s="507"/>
      <c r="E77" s="508" t="s">
        <v>199</v>
      </c>
      <c r="F77" s="508" t="str">
        <f>_xlfn.IFNA(S89,"")</f>
        <v/>
      </c>
      <c r="G77" s="508" t="str">
        <f>_xlfn.IFNA(S90,"")</f>
        <v/>
      </c>
      <c r="H77" s="508" t="str">
        <f>_xlfn.IFNA(S91,"")</f>
        <v/>
      </c>
      <c r="I77" s="508" t="str">
        <f>_xlfn.IFNA(S92,"")</f>
        <v/>
      </c>
      <c r="J77" s="508" t="str">
        <f>_xlfn.IFNA(S93,"")</f>
        <v/>
      </c>
      <c r="K77" s="508" t="str">
        <f>_xlfn.IFNA(S94,"")</f>
        <v/>
      </c>
      <c r="Q77" s="359"/>
      <c r="R77" s="359"/>
      <c r="S77" s="359"/>
      <c r="T77" s="359"/>
      <c r="U77" s="359"/>
      <c r="V77" s="359"/>
      <c r="W77" s="359"/>
      <c r="X77" s="359"/>
      <c r="Y77" s="359"/>
      <c r="Z77" s="359"/>
      <c r="AA77" s="359"/>
      <c r="AB77" s="359"/>
      <c r="AC77" s="359"/>
      <c r="AK77" s="359"/>
      <c r="AL77" s="359"/>
      <c r="AM77" s="359"/>
      <c r="AN77" s="359"/>
      <c r="AO77" s="359"/>
      <c r="AP77" s="359"/>
      <c r="AQ77" s="359"/>
      <c r="AR77" s="359"/>
      <c r="AT77" s="359"/>
      <c r="CG77" s="359"/>
      <c r="CI77" s="359"/>
      <c r="CK77" s="359"/>
      <c r="CM77" s="359"/>
    </row>
    <row r="78" spans="2:91" s="360" customFormat="1" ht="17.5" customHeight="1" x14ac:dyDescent="0.35">
      <c r="B78" s="509"/>
      <c r="C78" s="510"/>
      <c r="D78" s="511"/>
      <c r="E78" s="512" t="s">
        <v>68</v>
      </c>
      <c r="F78" s="512"/>
      <c r="G78" s="513" t="str">
        <f>_xlfn.IFNA(R90,"")</f>
        <v/>
      </c>
      <c r="H78" s="513" t="str">
        <f>_xlfn.IFNA(R91,"")</f>
        <v/>
      </c>
      <c r="I78" s="513" t="str">
        <f>_xlfn.IFNA(R92,"")</f>
        <v/>
      </c>
      <c r="J78" s="513" t="str">
        <f>_xlfn.IFNA(R93,"")</f>
        <v/>
      </c>
      <c r="K78" s="513" t="str">
        <f>_xlfn.IFNA(R94,"")</f>
        <v/>
      </c>
      <c r="Q78" s="359"/>
      <c r="R78" s="359"/>
      <c r="S78" s="359"/>
      <c r="T78" s="359"/>
      <c r="U78" s="359"/>
      <c r="V78" s="359"/>
      <c r="W78" s="359"/>
      <c r="X78" s="359"/>
      <c r="Y78" s="359"/>
      <c r="Z78" s="359"/>
      <c r="AA78" s="359"/>
      <c r="AB78" s="359"/>
      <c r="AC78" s="359"/>
      <c r="AK78" s="359"/>
      <c r="AL78" s="359"/>
      <c r="AO78" s="359"/>
      <c r="AP78" s="359"/>
      <c r="AQ78" s="359"/>
      <c r="AR78" s="359"/>
      <c r="AS78" s="359"/>
      <c r="AT78" s="359"/>
      <c r="CG78" s="359"/>
      <c r="CI78" s="359"/>
      <c r="CK78" s="359"/>
      <c r="CM78" s="359"/>
    </row>
    <row r="79" spans="2:91" s="360" customFormat="1" ht="17.5" customHeight="1" x14ac:dyDescent="0.35">
      <c r="B79" s="505" t="s">
        <v>200</v>
      </c>
      <c r="C79" s="506"/>
      <c r="D79" s="507"/>
      <c r="E79" s="514" t="s">
        <v>199</v>
      </c>
      <c r="F79" s="508" t="str">
        <f>_xlfn.IFNA(U89,"")</f>
        <v/>
      </c>
      <c r="G79" s="508" t="str">
        <f>_xlfn.IFNA(U90,"")</f>
        <v/>
      </c>
      <c r="H79" s="508" t="str">
        <f>_xlfn.IFNA(U91,"")</f>
        <v/>
      </c>
      <c r="I79" s="508" t="str">
        <f>_xlfn.IFNA(U92,"")</f>
        <v/>
      </c>
      <c r="J79" s="508" t="str">
        <f>_xlfn.IFNA(U93,"")</f>
        <v/>
      </c>
      <c r="K79" s="508" t="str">
        <f>_xlfn.IFNA(U94,"")</f>
        <v/>
      </c>
      <c r="Q79" s="359"/>
      <c r="R79" s="359"/>
      <c r="S79" s="359"/>
      <c r="T79" s="359"/>
      <c r="U79" s="359"/>
      <c r="V79" s="359"/>
      <c r="W79" s="359"/>
      <c r="X79" s="359"/>
      <c r="Y79" s="359"/>
      <c r="Z79" s="359"/>
      <c r="AA79" s="359"/>
      <c r="AB79" s="359"/>
      <c r="AC79" s="359"/>
      <c r="AK79" s="359"/>
      <c r="AL79" s="359"/>
      <c r="AO79" s="359"/>
      <c r="AP79" s="359"/>
      <c r="AQ79" s="359"/>
      <c r="AR79" s="359"/>
      <c r="AS79" s="359"/>
      <c r="AT79" s="359"/>
      <c r="CG79" s="359"/>
      <c r="CI79" s="359"/>
      <c r="CK79" s="359"/>
      <c r="CM79" s="359"/>
    </row>
    <row r="80" spans="2:91" s="360" customFormat="1" ht="17.5" customHeight="1" x14ac:dyDescent="0.35">
      <c r="B80" s="509"/>
      <c r="C80" s="510"/>
      <c r="D80" s="511"/>
      <c r="E80" s="512" t="s">
        <v>68</v>
      </c>
      <c r="F80" s="512"/>
      <c r="G80" s="513" t="str">
        <f>_xlfn.IFNA(T90,"")</f>
        <v/>
      </c>
      <c r="H80" s="513" t="str">
        <f>_xlfn.IFNA(T91,"")</f>
        <v/>
      </c>
      <c r="I80" s="513" t="str">
        <f>_xlfn.IFNA(T92,"")</f>
        <v/>
      </c>
      <c r="J80" s="513" t="str">
        <f>_xlfn.IFNA(T93,"")</f>
        <v/>
      </c>
      <c r="K80" s="513" t="str">
        <f>_xlfn.IFNA(T94,"")</f>
        <v/>
      </c>
      <c r="Q80" s="359"/>
      <c r="R80" s="359"/>
      <c r="S80" s="359"/>
      <c r="T80" s="359"/>
      <c r="U80" s="359"/>
      <c r="V80" s="359"/>
      <c r="W80" s="359"/>
      <c r="X80" s="359"/>
      <c r="Y80" s="359"/>
      <c r="Z80" s="359"/>
      <c r="AA80" s="359"/>
      <c r="AB80" s="359"/>
      <c r="AC80" s="359"/>
      <c r="AK80" s="359"/>
      <c r="AL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CG80" s="359"/>
      <c r="CI80" s="359"/>
      <c r="CK80" s="359"/>
      <c r="CM80" s="359"/>
    </row>
    <row r="81" spans="2:43" ht="17.5" customHeight="1" x14ac:dyDescent="0.35">
      <c r="B81" s="505" t="s">
        <v>201</v>
      </c>
      <c r="C81" s="506"/>
      <c r="D81" s="507"/>
      <c r="E81" s="514" t="s">
        <v>199</v>
      </c>
      <c r="F81" s="508" t="str">
        <f>_xlfn.IFNA(W89,"")</f>
        <v/>
      </c>
      <c r="G81" s="508" t="str">
        <f>_xlfn.IFNA(W90,"")</f>
        <v/>
      </c>
      <c r="H81" s="508" t="str">
        <f>_xlfn.IFNA(W91,"")</f>
        <v/>
      </c>
      <c r="I81" s="508" t="str">
        <f>_xlfn.IFNA(W92,"")</f>
        <v/>
      </c>
      <c r="J81" s="508" t="str">
        <f>_xlfn.IFNA(W93,"")</f>
        <v/>
      </c>
      <c r="K81" s="508" t="str">
        <f>_xlfn.IFNA(W94,"")</f>
        <v/>
      </c>
      <c r="AA81" s="359"/>
      <c r="AM81" s="360"/>
      <c r="AN81" s="360"/>
    </row>
    <row r="82" spans="2:43" ht="17.5" customHeight="1" x14ac:dyDescent="0.35">
      <c r="B82" s="509"/>
      <c r="C82" s="506"/>
      <c r="D82" s="515"/>
      <c r="E82" s="512" t="s">
        <v>68</v>
      </c>
      <c r="F82" s="512"/>
      <c r="G82" s="513" t="str">
        <f>_xlfn.IFNA(V90,"")</f>
        <v/>
      </c>
      <c r="H82" s="513" t="str">
        <f>_xlfn.IFNA(V91,"")</f>
        <v/>
      </c>
      <c r="I82" s="513" t="str">
        <f>_xlfn.IFNA(V92,"")</f>
        <v/>
      </c>
      <c r="J82" s="513" t="str">
        <f>_xlfn.IFNA(V93,"")</f>
        <v/>
      </c>
      <c r="K82" s="513" t="str">
        <f>_xlfn.IFNA(V94,"")</f>
        <v/>
      </c>
      <c r="AA82" s="359"/>
      <c r="AM82" s="360"/>
      <c r="AN82" s="360"/>
    </row>
    <row r="83" spans="2:43" ht="17.5" customHeight="1" x14ac:dyDescent="0.35">
      <c r="B83" s="516" t="s">
        <v>202</v>
      </c>
      <c r="C83" s="517"/>
      <c r="D83" s="518"/>
      <c r="E83" s="519" t="s">
        <v>199</v>
      </c>
      <c r="F83" s="508" t="str">
        <f>_xlfn.IFNA(Q89,"")</f>
        <v/>
      </c>
      <c r="G83" s="508" t="str">
        <f>_xlfn.IFNA(Q90,"")</f>
        <v/>
      </c>
      <c r="H83" s="508" t="str">
        <f>_xlfn.IFNA(Q91,"")</f>
        <v/>
      </c>
      <c r="I83" s="508" t="str">
        <f>_xlfn.IFNA(Q92,"")</f>
        <v/>
      </c>
      <c r="J83" s="508" t="str">
        <f>_xlfn.IFNA(Q93,"")</f>
        <v/>
      </c>
      <c r="K83" s="508" t="str">
        <f>_xlfn.IFNA(Q94,"")</f>
        <v/>
      </c>
      <c r="AA83" s="359"/>
      <c r="AM83" s="360"/>
      <c r="AN83" s="360"/>
    </row>
    <row r="84" spans="2:43" ht="17.5" customHeight="1" x14ac:dyDescent="0.35">
      <c r="B84" s="520"/>
      <c r="C84" s="521"/>
      <c r="D84" s="517"/>
      <c r="E84" s="522" t="s">
        <v>68</v>
      </c>
      <c r="F84" s="512"/>
      <c r="G84" s="523" t="str">
        <f>_xlfn.IFNA(P90,"")</f>
        <v/>
      </c>
      <c r="H84" s="523" t="str">
        <f>_xlfn.IFNA(P91,"")</f>
        <v/>
      </c>
      <c r="I84" s="523" t="str">
        <f>_xlfn.IFNA(P92,"")</f>
        <v/>
      </c>
      <c r="J84" s="523" t="str">
        <f>_xlfn.IFNA(P93,"")</f>
        <v/>
      </c>
      <c r="K84" s="523" t="str">
        <f>_xlfn.IFNA(P94,"")</f>
        <v/>
      </c>
      <c r="AA84" s="359"/>
      <c r="AM84" s="360"/>
      <c r="AN84" s="360"/>
      <c r="AO84" s="360"/>
      <c r="AP84" s="360"/>
      <c r="AQ84" s="360"/>
    </row>
    <row r="85" spans="2:43" x14ac:dyDescent="0.35">
      <c r="AA85" s="359"/>
      <c r="AM85" s="360"/>
      <c r="AN85" s="360"/>
      <c r="AO85" s="360"/>
      <c r="AP85" s="360"/>
      <c r="AQ85" s="360"/>
    </row>
    <row r="86" spans="2:43" x14ac:dyDescent="0.35">
      <c r="AA86" s="359"/>
      <c r="AM86" s="360"/>
      <c r="AN86" s="360"/>
      <c r="AO86" s="360"/>
      <c r="AP86" s="360"/>
      <c r="AQ86" s="360"/>
    </row>
    <row r="87" spans="2:43" x14ac:dyDescent="0.35">
      <c r="O87" s="524" t="s">
        <v>203</v>
      </c>
      <c r="P87" s="364"/>
      <c r="Q87" s="364"/>
      <c r="R87" s="364"/>
      <c r="S87" s="364"/>
      <c r="T87" s="364"/>
      <c r="U87" s="365"/>
      <c r="V87" s="364"/>
      <c r="W87" s="364"/>
      <c r="AA87" s="359"/>
    </row>
    <row r="88" spans="2:43" x14ac:dyDescent="0.35">
      <c r="O88" s="525" t="s">
        <v>71</v>
      </c>
      <c r="P88" s="525" t="s">
        <v>204</v>
      </c>
      <c r="Q88" s="525" t="s">
        <v>205</v>
      </c>
      <c r="R88" s="525" t="s">
        <v>206</v>
      </c>
      <c r="S88" s="525" t="s">
        <v>207</v>
      </c>
      <c r="T88" s="525" t="s">
        <v>208</v>
      </c>
      <c r="U88" s="526" t="s">
        <v>209</v>
      </c>
      <c r="V88" s="525" t="s">
        <v>210</v>
      </c>
      <c r="W88" s="525" t="s">
        <v>211</v>
      </c>
    </row>
    <row r="89" spans="2:43" x14ac:dyDescent="0.35">
      <c r="O89" s="525" t="s">
        <v>74</v>
      </c>
      <c r="P89" s="527"/>
      <c r="Q89" s="528" t="e">
        <f>IF(BJ34="",NA(),BJ34)</f>
        <v>#N/A</v>
      </c>
      <c r="R89" s="529"/>
      <c r="S89" s="528" t="e">
        <f>IF(BJ35="",NA(),BJ35)</f>
        <v>#N/A</v>
      </c>
      <c r="T89" s="529"/>
      <c r="U89" s="528" t="e">
        <f>IF(BJ36="",NA(),BJ36)</f>
        <v>#N/A</v>
      </c>
      <c r="V89" s="529"/>
      <c r="W89" s="528" t="e">
        <f>IF(BJ37="",NA(),BJ37)</f>
        <v>#N/A</v>
      </c>
    </row>
    <row r="90" spans="2:43" x14ac:dyDescent="0.35">
      <c r="O90" s="525" t="s">
        <v>75</v>
      </c>
      <c r="P90" s="530" t="e">
        <f>IF(BV34="",NA(),BV34)</f>
        <v>#N/A</v>
      </c>
      <c r="Q90" s="528" t="e">
        <f>IF(BK34="",NA(),BK34)</f>
        <v>#N/A</v>
      </c>
      <c r="R90" s="530" t="e">
        <f>IF(BV35="",NA(),BV35)</f>
        <v>#N/A</v>
      </c>
      <c r="S90" s="528" t="e">
        <f>IF(BK35="",NA(),BK35)</f>
        <v>#N/A</v>
      </c>
      <c r="T90" s="530" t="e">
        <f>IF(BV36="",NA(),BV36)</f>
        <v>#N/A</v>
      </c>
      <c r="U90" s="528" t="e">
        <f>IF(BK36="",NA(),BK36)</f>
        <v>#N/A</v>
      </c>
      <c r="V90" s="530" t="e">
        <f>IF(BV37="",NA(),BV37)</f>
        <v>#N/A</v>
      </c>
      <c r="W90" s="528" t="e">
        <f>IF(BK37="",NA(),BK37)</f>
        <v>#N/A</v>
      </c>
    </row>
    <row r="91" spans="2:43" x14ac:dyDescent="0.35">
      <c r="O91" s="525" t="s">
        <v>76</v>
      </c>
      <c r="P91" s="530" t="e">
        <f>IF(BW34="",NA(),BW34)</f>
        <v>#N/A</v>
      </c>
      <c r="Q91" s="528" t="e">
        <f>IF(BL34="",NA(),BL34)</f>
        <v>#N/A</v>
      </c>
      <c r="R91" s="530" t="e">
        <f>IF(BW35="",NA(),BW35)</f>
        <v>#N/A</v>
      </c>
      <c r="S91" s="528" t="e">
        <f>IF(BL35="",NA(),BL35)</f>
        <v>#N/A</v>
      </c>
      <c r="T91" s="530" t="e">
        <f>IF(BW36="",NA(),BW36)</f>
        <v>#N/A</v>
      </c>
      <c r="U91" s="528" t="e">
        <f>IF(BL36="",NA(),BL36)</f>
        <v>#N/A</v>
      </c>
      <c r="V91" s="530" t="e">
        <f>IF(BW37="",NA(),BW37)</f>
        <v>#N/A</v>
      </c>
      <c r="W91" s="528" t="e">
        <f>IF(BL37="",NA(),BL37)</f>
        <v>#N/A</v>
      </c>
    </row>
    <row r="92" spans="2:43" x14ac:dyDescent="0.35">
      <c r="O92" s="525" t="s">
        <v>77</v>
      </c>
      <c r="P92" s="530" t="e">
        <f>IF(BX34="",NA(),BX34)</f>
        <v>#N/A</v>
      </c>
      <c r="Q92" s="528" t="e">
        <f>IF(BM34="",NA(),BM34)</f>
        <v>#N/A</v>
      </c>
      <c r="R92" s="531" t="e">
        <f>IF(BX35="",NA(),BX35)</f>
        <v>#N/A</v>
      </c>
      <c r="S92" s="528" t="e">
        <f>IF(BM35="",NA(),BM35)</f>
        <v>#N/A</v>
      </c>
      <c r="T92" s="531" t="e">
        <f>IF(BX36="",NA(),BX36)</f>
        <v>#N/A</v>
      </c>
      <c r="U92" s="528" t="e">
        <f>IF(BM36="",NA(),BM36)</f>
        <v>#N/A</v>
      </c>
      <c r="V92" s="531" t="e">
        <f>IF(BX37="",NA(),BX37)</f>
        <v>#N/A</v>
      </c>
      <c r="W92" s="528" t="e">
        <f>IF(BM37="",NA(),BM37)</f>
        <v>#N/A</v>
      </c>
    </row>
    <row r="93" spans="2:43" x14ac:dyDescent="0.35">
      <c r="O93" s="525" t="s">
        <v>78</v>
      </c>
      <c r="P93" s="530" t="e">
        <f>IF(BY34="",NA(),BY34)</f>
        <v>#N/A</v>
      </c>
      <c r="Q93" s="528" t="e">
        <f>IF(BN34="",NA(),BN34)</f>
        <v>#N/A</v>
      </c>
      <c r="R93" s="531" t="e">
        <f>IF(BY35="",NA(),BY35)</f>
        <v>#N/A</v>
      </c>
      <c r="S93" s="528" t="e">
        <f>IF(BN35="",NA(),BN35)</f>
        <v>#N/A</v>
      </c>
      <c r="T93" s="531" t="e">
        <f>IF(BY36="",NA(),BY36)</f>
        <v>#N/A</v>
      </c>
      <c r="U93" s="528" t="e">
        <f>IF(BN36="",NA(),BN36)</f>
        <v>#N/A</v>
      </c>
      <c r="V93" s="531" t="e">
        <f>IF(BY37="",NA(),BY37)</f>
        <v>#N/A</v>
      </c>
      <c r="W93" s="528" t="e">
        <f>IF(BN37="",NA(),BN37)</f>
        <v>#N/A</v>
      </c>
    </row>
    <row r="94" spans="2:43" x14ac:dyDescent="0.35">
      <c r="O94" s="525" t="s">
        <v>79</v>
      </c>
      <c r="P94" s="530" t="e">
        <f>IF(BZ34="",NA(),BZ34)</f>
        <v>#N/A</v>
      </c>
      <c r="Q94" s="528" t="e">
        <f>IF(BO34="",NA(),BO34)</f>
        <v>#N/A</v>
      </c>
      <c r="R94" s="531" t="e">
        <f>IF(BZ35="",NA(),BZ35)</f>
        <v>#N/A</v>
      </c>
      <c r="S94" s="528" t="e">
        <f>IF(BO35="",NA(),BO35)</f>
        <v>#N/A</v>
      </c>
      <c r="T94" s="531" t="e">
        <f>IF(BZ36="",NA(),BZ36)</f>
        <v>#N/A</v>
      </c>
      <c r="U94" s="528" t="e">
        <f>IF(BO36="",NA(),BO36)</f>
        <v>#N/A</v>
      </c>
      <c r="V94" s="531" t="e">
        <f>IF(BZ37="",NA(),BZ37)</f>
        <v>#N/A</v>
      </c>
      <c r="W94" s="528" t="e">
        <f>IF(BO37="",NA(),BO37)</f>
        <v>#N/A</v>
      </c>
    </row>
    <row r="95" spans="2:43" x14ac:dyDescent="0.35">
      <c r="O95" s="525" t="s">
        <v>80</v>
      </c>
      <c r="P95" s="530" t="e">
        <f>IF(CA34="",NA(),CA34)</f>
        <v>#N/A</v>
      </c>
      <c r="Q95" s="528" t="e">
        <f>IF(BP34="",NA(),BP34)</f>
        <v>#N/A</v>
      </c>
      <c r="R95" s="531" t="e">
        <f>IF(CA35="",NA(),CA35)</f>
        <v>#N/A</v>
      </c>
      <c r="S95" s="528" t="e">
        <f>IF(BP35="",NA(),BP35)</f>
        <v>#N/A</v>
      </c>
      <c r="T95" s="531" t="e">
        <f>IF(CA36="",NA(),CA36)</f>
        <v>#N/A</v>
      </c>
      <c r="U95" s="528" t="e">
        <f>IF(BP36="",NA(),BP36)</f>
        <v>#N/A</v>
      </c>
      <c r="V95" s="531" t="e">
        <f>IF(CA37="",NA(),CA37)</f>
        <v>#N/A</v>
      </c>
      <c r="W95" s="528" t="e">
        <f>IF(BP37="",NA(),BP37)</f>
        <v>#N/A</v>
      </c>
    </row>
    <row r="96" spans="2:43" x14ac:dyDescent="0.35">
      <c r="O96" s="525" t="s">
        <v>81</v>
      </c>
      <c r="P96" s="530" t="e">
        <f>IF(CB34="",NA(),CB34)</f>
        <v>#N/A</v>
      </c>
      <c r="Q96" s="528" t="e">
        <f>IF(BQ34="",NA(),BQ34)</f>
        <v>#N/A</v>
      </c>
      <c r="R96" s="531" t="e">
        <f>IF(CB35="",NA(),CB35)</f>
        <v>#N/A</v>
      </c>
      <c r="S96" s="528" t="e">
        <f>IF(BQ35="",NA(),BQ35)</f>
        <v>#N/A</v>
      </c>
      <c r="T96" s="531" t="e">
        <f>IF(CB36="",NA(),CB36)</f>
        <v>#N/A</v>
      </c>
      <c r="U96" s="528" t="e">
        <f>IF(BQ36="",NA(),BQ36)</f>
        <v>#N/A</v>
      </c>
      <c r="V96" s="531" t="e">
        <f>IF(CB37="",NA(),CB37)</f>
        <v>#N/A</v>
      </c>
      <c r="W96" s="528" t="e">
        <f>IF(BQ37="",NA(),BQ37)</f>
        <v>#N/A</v>
      </c>
    </row>
    <row r="97" spans="2:91" s="360" customFormat="1" x14ac:dyDescent="0.35">
      <c r="B97" s="359"/>
      <c r="C97" s="359"/>
      <c r="D97" s="359"/>
      <c r="E97" s="359"/>
      <c r="F97" s="359"/>
      <c r="G97" s="359"/>
      <c r="O97" s="525" t="s">
        <v>82</v>
      </c>
      <c r="P97" s="530" t="e">
        <f>IF(CC34="",NA(),CC34)</f>
        <v>#N/A</v>
      </c>
      <c r="Q97" s="528" t="e">
        <f>IF(BR34="",NA(),BR34)</f>
        <v>#N/A</v>
      </c>
      <c r="R97" s="531" t="e">
        <f>IF(CC35="",NA(),CC35)</f>
        <v>#N/A</v>
      </c>
      <c r="S97" s="528" t="e">
        <f>IF(BR35="",NA(),BR35)</f>
        <v>#N/A</v>
      </c>
      <c r="T97" s="531" t="e">
        <f>IF(CC36="",NA(),CC36)</f>
        <v>#N/A</v>
      </c>
      <c r="U97" s="528" t="e">
        <f>IF(BR36="",NA(),BR36)</f>
        <v>#N/A</v>
      </c>
      <c r="V97" s="531" t="e">
        <f>IF(CC37="",NA(),CC37)</f>
        <v>#N/A</v>
      </c>
      <c r="W97" s="528" t="e">
        <f>IF(BR37="",NA(),BR37)</f>
        <v>#N/A</v>
      </c>
      <c r="X97" s="359"/>
      <c r="Y97" s="359"/>
      <c r="Z97" s="359"/>
      <c r="AB97" s="359"/>
      <c r="AC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CG97" s="359"/>
      <c r="CI97" s="359"/>
      <c r="CK97" s="359"/>
      <c r="CM97" s="359"/>
    </row>
    <row r="98" spans="2:91" s="360" customFormat="1" x14ac:dyDescent="0.35">
      <c r="B98" s="359"/>
      <c r="C98" s="359"/>
      <c r="D98" s="359"/>
      <c r="E98" s="359"/>
      <c r="F98" s="359"/>
      <c r="G98" s="359"/>
      <c r="O98" s="525" t="s">
        <v>83</v>
      </c>
      <c r="P98" s="530" t="e">
        <f>IF(CD34="",NA(),CD34)</f>
        <v>#N/A</v>
      </c>
      <c r="Q98" s="528" t="e">
        <f>IF(BS34="",NA(),BS34)</f>
        <v>#N/A</v>
      </c>
      <c r="R98" s="531" t="e">
        <f>IF(CD35="",NA(),CD35)</f>
        <v>#N/A</v>
      </c>
      <c r="S98" s="528" t="e">
        <f>IF(BS35="",NA(),BS35)</f>
        <v>#N/A</v>
      </c>
      <c r="T98" s="531" t="e">
        <f>IF(CD36="",NA(),CD36)</f>
        <v>#N/A</v>
      </c>
      <c r="U98" s="528" t="e">
        <f>IF(BS36="",NA(),BS36)</f>
        <v>#N/A</v>
      </c>
      <c r="V98" s="531" t="e">
        <f>IF(CD37="",NA(),CD37)</f>
        <v>#N/A</v>
      </c>
      <c r="W98" s="528" t="e">
        <f>IF(BS37="",NA(),BS37)</f>
        <v>#N/A</v>
      </c>
      <c r="X98" s="359"/>
      <c r="Y98" s="359"/>
      <c r="Z98" s="359"/>
      <c r="AB98" s="359"/>
      <c r="AC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CG98" s="359"/>
      <c r="CI98" s="359"/>
      <c r="CK98" s="359"/>
      <c r="CM98" s="359"/>
    </row>
    <row r="99" spans="2:91" s="360" customFormat="1" x14ac:dyDescent="0.35">
      <c r="B99" s="359"/>
      <c r="C99" s="359"/>
      <c r="D99" s="359"/>
      <c r="E99" s="359"/>
      <c r="F99" s="359"/>
      <c r="G99" s="359"/>
      <c r="O99" s="525" t="s">
        <v>84</v>
      </c>
      <c r="P99" s="530" t="e">
        <f>IF(CE34="",NA(),BWK34)</f>
        <v>#N/A</v>
      </c>
      <c r="Q99" s="528" t="e">
        <f>IF(BT34="",NA(),BT34)</f>
        <v>#N/A</v>
      </c>
      <c r="R99" s="531" t="e">
        <f>IF(CE35="",NA(),CE35)</f>
        <v>#N/A</v>
      </c>
      <c r="S99" s="528" t="e">
        <f>IF(BT35="",NA(),BT35)</f>
        <v>#N/A</v>
      </c>
      <c r="T99" s="531" t="e">
        <f>IF(CE36="",NA(),CE36)</f>
        <v>#N/A</v>
      </c>
      <c r="U99" s="528" t="e">
        <f>IF(BT36="",NA(),BT36)</f>
        <v>#N/A</v>
      </c>
      <c r="V99" s="531" t="e">
        <f>IF(CE37="",NA(),CE37)</f>
        <v>#N/A</v>
      </c>
      <c r="W99" s="528" t="e">
        <f>IF(BT37="",NA(),BT37)</f>
        <v>#N/A</v>
      </c>
      <c r="X99" s="359"/>
      <c r="Y99" s="359"/>
      <c r="Z99" s="359"/>
      <c r="AB99" s="359"/>
      <c r="AC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CG99" s="359"/>
      <c r="CI99" s="359"/>
      <c r="CK99" s="359"/>
      <c r="CM99" s="359"/>
    </row>
    <row r="102" spans="2:91" s="360" customFormat="1" ht="15" customHeight="1" x14ac:dyDescent="0.35">
      <c r="B102" s="359"/>
      <c r="C102" s="359"/>
      <c r="D102" s="359"/>
      <c r="E102" s="359"/>
      <c r="F102" s="359"/>
      <c r="G102" s="359"/>
      <c r="Q102" s="359"/>
      <c r="R102" s="359"/>
      <c r="S102" s="359"/>
      <c r="T102" s="359"/>
      <c r="U102" s="359"/>
      <c r="V102" s="359"/>
      <c r="W102" s="359"/>
      <c r="X102" s="359"/>
      <c r="Y102" s="359"/>
      <c r="Z102" s="359"/>
      <c r="AB102" s="359"/>
      <c r="AC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CG102" s="359"/>
      <c r="CI102" s="359"/>
      <c r="CK102" s="359"/>
      <c r="CM102" s="359"/>
    </row>
    <row r="103" spans="2:91" s="360" customFormat="1" ht="15" customHeight="1" x14ac:dyDescent="0.35">
      <c r="B103" s="359"/>
      <c r="C103" s="359"/>
      <c r="D103" s="359"/>
      <c r="E103" s="359"/>
      <c r="F103" s="359"/>
      <c r="G103" s="359"/>
      <c r="Q103" s="359"/>
      <c r="R103" s="359"/>
      <c r="S103" s="359"/>
      <c r="T103" s="359"/>
      <c r="U103" s="359"/>
      <c r="V103" s="359"/>
      <c r="W103" s="359"/>
      <c r="X103" s="359"/>
      <c r="Y103" s="359"/>
      <c r="Z103" s="359"/>
      <c r="AB103" s="359"/>
      <c r="AC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CG103" s="359"/>
      <c r="CI103" s="359"/>
      <c r="CK103" s="359"/>
      <c r="CM103" s="359"/>
    </row>
    <row r="104" spans="2:91" s="360" customFormat="1" ht="15" customHeight="1" x14ac:dyDescent="0.35">
      <c r="B104" s="359"/>
      <c r="C104" s="359"/>
      <c r="D104" s="359"/>
      <c r="E104" s="359"/>
      <c r="F104" s="359"/>
      <c r="G104" s="359"/>
      <c r="Q104" s="359"/>
      <c r="R104" s="359"/>
      <c r="S104" s="359"/>
      <c r="T104" s="359"/>
      <c r="U104" s="359"/>
      <c r="V104" s="359"/>
      <c r="W104" s="359"/>
      <c r="X104" s="359"/>
      <c r="Y104" s="359"/>
      <c r="Z104" s="359"/>
      <c r="AB104" s="359"/>
      <c r="AC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CG104" s="359"/>
      <c r="CI104" s="359"/>
      <c r="CK104" s="359"/>
      <c r="CM104" s="359"/>
    </row>
    <row r="105" spans="2:91" s="360" customFormat="1" ht="15" customHeight="1" x14ac:dyDescent="0.35">
      <c r="B105" s="359"/>
      <c r="C105" s="359"/>
      <c r="D105" s="359"/>
      <c r="E105" s="359"/>
      <c r="F105" s="359"/>
      <c r="G105" s="359"/>
      <c r="Q105" s="359"/>
      <c r="R105" s="359"/>
      <c r="S105" s="359"/>
      <c r="T105" s="359"/>
      <c r="U105" s="359"/>
      <c r="V105" s="359"/>
      <c r="W105" s="359"/>
      <c r="X105" s="359"/>
      <c r="Y105" s="359"/>
      <c r="Z105" s="359"/>
      <c r="AB105" s="359"/>
      <c r="AC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CG105" s="359"/>
      <c r="CI105" s="359"/>
      <c r="CK105" s="359"/>
      <c r="CM105" s="359"/>
    </row>
    <row r="106" spans="2:91" s="360" customFormat="1" ht="15" customHeight="1" x14ac:dyDescent="0.35">
      <c r="B106" s="359"/>
      <c r="C106" s="359"/>
      <c r="D106" s="359"/>
      <c r="E106" s="359"/>
      <c r="F106" s="359"/>
      <c r="G106" s="359"/>
      <c r="Q106" s="359"/>
      <c r="R106" s="359"/>
      <c r="S106" s="359"/>
      <c r="T106" s="359"/>
      <c r="U106" s="359"/>
      <c r="V106" s="359"/>
      <c r="W106" s="359"/>
      <c r="X106" s="359"/>
      <c r="Y106" s="359"/>
      <c r="Z106" s="359"/>
      <c r="AB106" s="359"/>
      <c r="AC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CG106" s="359"/>
      <c r="CI106" s="359"/>
      <c r="CK106" s="359"/>
      <c r="CM106" s="359"/>
    </row>
    <row r="107" spans="2:91" s="360" customFormat="1" ht="15" customHeight="1" x14ac:dyDescent="0.35">
      <c r="B107" s="359"/>
      <c r="C107" s="359"/>
      <c r="D107" s="359"/>
      <c r="E107" s="359"/>
      <c r="F107" s="359"/>
      <c r="G107" s="359"/>
      <c r="Q107" s="359"/>
      <c r="R107" s="359"/>
      <c r="S107" s="359"/>
      <c r="T107" s="359"/>
      <c r="U107" s="359"/>
      <c r="V107" s="359"/>
      <c r="W107" s="359"/>
      <c r="X107" s="359"/>
      <c r="Y107" s="359"/>
      <c r="Z107" s="359"/>
      <c r="AB107" s="359"/>
      <c r="AC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CG107" s="359"/>
      <c r="CI107" s="359"/>
      <c r="CK107" s="359"/>
      <c r="CM107" s="359"/>
    </row>
    <row r="108" spans="2:91" s="360" customFormat="1" ht="15.65" customHeight="1" x14ac:dyDescent="0.35">
      <c r="B108" s="359"/>
      <c r="C108" s="359"/>
      <c r="D108" s="359"/>
      <c r="E108" s="359"/>
      <c r="F108" s="359"/>
      <c r="G108" s="359"/>
      <c r="Q108" s="359"/>
      <c r="R108" s="359"/>
      <c r="S108" s="359"/>
      <c r="T108" s="359"/>
      <c r="U108" s="359"/>
      <c r="V108" s="359"/>
      <c r="W108" s="359"/>
      <c r="X108" s="359"/>
      <c r="Y108" s="359"/>
      <c r="Z108" s="359"/>
      <c r="AB108" s="359"/>
      <c r="AC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CG108" s="359"/>
      <c r="CI108" s="359"/>
      <c r="CK108" s="359"/>
      <c r="CM108" s="359"/>
    </row>
    <row r="109" spans="2:91" s="360" customFormat="1" ht="15.65" customHeight="1" x14ac:dyDescent="0.35">
      <c r="B109" s="359"/>
      <c r="C109" s="359"/>
      <c r="D109" s="359"/>
      <c r="E109" s="359"/>
      <c r="F109" s="359"/>
      <c r="G109" s="359"/>
      <c r="Q109" s="359"/>
      <c r="R109" s="359"/>
      <c r="S109" s="359"/>
      <c r="T109" s="359"/>
      <c r="U109" s="359"/>
      <c r="V109" s="359"/>
      <c r="W109" s="359"/>
      <c r="X109" s="359"/>
      <c r="Y109" s="359"/>
      <c r="Z109" s="359"/>
      <c r="AB109" s="359"/>
      <c r="AC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CG109" s="359"/>
      <c r="CI109" s="359"/>
      <c r="CK109" s="359"/>
      <c r="CM109" s="359"/>
    </row>
    <row r="111" spans="2:91" s="360" customFormat="1" x14ac:dyDescent="0.35">
      <c r="B111" s="359"/>
      <c r="C111" s="359"/>
      <c r="D111" s="359"/>
      <c r="E111" s="359"/>
      <c r="F111" s="359"/>
      <c r="G111" s="359"/>
      <c r="Q111" s="359"/>
      <c r="R111" s="359"/>
      <c r="S111" s="359"/>
      <c r="T111" s="359"/>
      <c r="U111" s="359"/>
      <c r="V111" s="359"/>
      <c r="W111" s="359"/>
      <c r="X111" s="359"/>
      <c r="Y111" s="359"/>
      <c r="Z111" s="359"/>
      <c r="AB111" s="359"/>
      <c r="AC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59"/>
      <c r="BX111" s="359"/>
      <c r="BY111" s="359"/>
      <c r="BZ111" s="359"/>
      <c r="CG111" s="359"/>
      <c r="CI111" s="359"/>
      <c r="CK111" s="359"/>
      <c r="CM111" s="359"/>
    </row>
    <row r="112" spans="2:91" s="360" customFormat="1" ht="19" thickBot="1" x14ac:dyDescent="0.5">
      <c r="B112" s="493" t="s">
        <v>212</v>
      </c>
      <c r="C112" s="493"/>
      <c r="D112" s="359"/>
      <c r="E112" s="359"/>
      <c r="Q112" s="359"/>
      <c r="R112" s="359"/>
      <c r="S112" s="359"/>
      <c r="T112" s="359"/>
      <c r="U112" s="359"/>
      <c r="V112" s="359"/>
      <c r="W112" s="359"/>
      <c r="X112" s="359"/>
      <c r="Y112" s="359"/>
      <c r="Z112" s="359"/>
      <c r="AB112" s="359"/>
      <c r="AC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G112" s="359"/>
      <c r="CI112" s="359"/>
      <c r="CK112" s="359"/>
      <c r="CM112" s="359"/>
    </row>
    <row r="113" spans="2:91" s="360" customFormat="1" ht="62.65" customHeight="1" thickBot="1" x14ac:dyDescent="0.4">
      <c r="B113" s="532" t="s">
        <v>31</v>
      </c>
      <c r="C113" s="533" t="s">
        <v>32</v>
      </c>
      <c r="D113" s="534"/>
      <c r="E113" s="535" t="s">
        <v>33</v>
      </c>
      <c r="F113" s="536"/>
      <c r="G113" s="537"/>
      <c r="H113" s="532" t="s">
        <v>213</v>
      </c>
      <c r="I113" s="532" t="s">
        <v>214</v>
      </c>
      <c r="J113" s="532" t="s">
        <v>70</v>
      </c>
      <c r="K113" s="532" t="s">
        <v>215</v>
      </c>
      <c r="Q113" s="359"/>
      <c r="R113" s="359"/>
      <c r="S113" s="359"/>
      <c r="T113" s="359"/>
      <c r="U113" s="359"/>
      <c r="V113" s="359"/>
      <c r="W113" s="359"/>
      <c r="X113" s="359"/>
      <c r="Y113" s="359"/>
      <c r="Z113" s="359"/>
      <c r="AB113" s="359"/>
      <c r="AC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c r="BV113" s="359"/>
      <c r="BW113" s="359"/>
      <c r="BX113" s="359"/>
      <c r="BY113" s="359"/>
      <c r="BZ113" s="359"/>
      <c r="CG113" s="359"/>
      <c r="CI113" s="359"/>
      <c r="CK113" s="359"/>
      <c r="CM113" s="359"/>
    </row>
    <row r="114" spans="2:91" s="360" customFormat="1" ht="16.5" thickBot="1" x14ac:dyDescent="0.4">
      <c r="B114" s="538">
        <v>1</v>
      </c>
      <c r="C114" s="539" t="s">
        <v>95</v>
      </c>
      <c r="D114" s="540"/>
      <c r="E114" s="541" t="s">
        <v>96</v>
      </c>
      <c r="F114" s="542"/>
      <c r="G114" s="543"/>
      <c r="H114" s="544" t="str">
        <f>AZ3</f>
        <v>---</v>
      </c>
      <c r="I114" s="544" t="str">
        <f>AX3</f>
        <v>---</v>
      </c>
      <c r="J114" s="544" t="str">
        <f>BB3</f>
        <v>---</v>
      </c>
      <c r="K114" s="544" t="str">
        <f>RIGHT(BC3,6)</f>
        <v>---</v>
      </c>
      <c r="Q114" s="359"/>
      <c r="R114" s="359"/>
      <c r="S114" s="359"/>
      <c r="T114" s="359"/>
      <c r="U114" s="359"/>
      <c r="V114" s="359"/>
      <c r="W114" s="359"/>
      <c r="X114" s="359"/>
      <c r="Y114" s="359"/>
      <c r="Z114" s="359"/>
      <c r="AB114" s="359"/>
      <c r="AC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c r="BV114" s="359"/>
      <c r="BW114" s="359"/>
      <c r="BX114" s="359"/>
      <c r="BY114" s="359"/>
      <c r="BZ114" s="359"/>
      <c r="CG114" s="359"/>
      <c r="CI114" s="359"/>
      <c r="CK114" s="359"/>
      <c r="CM114" s="359"/>
    </row>
    <row r="115" spans="2:91" s="360" customFormat="1" ht="15.65" customHeight="1" thickBot="1" x14ac:dyDescent="0.4">
      <c r="B115" s="545"/>
      <c r="C115" s="546"/>
      <c r="D115" s="547"/>
      <c r="E115" s="541" t="s">
        <v>216</v>
      </c>
      <c r="F115" s="542"/>
      <c r="G115" s="548"/>
      <c r="H115" s="544" t="str">
        <f>AZ4</f>
        <v>---</v>
      </c>
      <c r="I115" s="544" t="str">
        <f>AX4</f>
        <v>---</v>
      </c>
      <c r="J115" s="544" t="str">
        <f>BB4</f>
        <v>---</v>
      </c>
      <c r="K115" s="544" t="str">
        <f>RIGHT(BC4,6)</f>
        <v>---</v>
      </c>
      <c r="Q115" s="359"/>
      <c r="R115" s="359"/>
      <c r="S115" s="359"/>
      <c r="T115" s="359"/>
      <c r="U115" s="359"/>
      <c r="V115" s="359"/>
      <c r="W115" s="359"/>
      <c r="X115" s="359"/>
      <c r="Y115" s="359"/>
      <c r="Z115" s="359"/>
      <c r="AB115" s="359"/>
      <c r="AC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G115" s="359"/>
      <c r="CI115" s="359"/>
      <c r="CK115" s="359"/>
      <c r="CM115" s="359"/>
    </row>
    <row r="116" spans="2:91" s="360" customFormat="1" ht="15.65" customHeight="1" thickBot="1" x14ac:dyDescent="0.4">
      <c r="B116" s="545"/>
      <c r="C116" s="539" t="s">
        <v>102</v>
      </c>
      <c r="D116" s="540"/>
      <c r="E116" s="541" t="s">
        <v>103</v>
      </c>
      <c r="F116" s="542"/>
      <c r="G116" s="548"/>
      <c r="H116" s="544" t="str">
        <f>AZ5</f>
        <v>---</v>
      </c>
      <c r="I116" s="544" t="str">
        <f>AX5</f>
        <v>---</v>
      </c>
      <c r="J116" s="544" t="str">
        <f>BB5</f>
        <v>---</v>
      </c>
      <c r="K116" s="544" t="str">
        <f>RIGHT(BC5,6)</f>
        <v>---</v>
      </c>
      <c r="Q116" s="359"/>
      <c r="R116" s="359"/>
      <c r="S116" s="359"/>
      <c r="T116" s="359"/>
      <c r="U116" s="359"/>
      <c r="V116" s="359"/>
      <c r="W116" s="359"/>
      <c r="X116" s="359"/>
      <c r="Y116" s="359"/>
      <c r="Z116" s="359"/>
      <c r="AB116" s="359"/>
      <c r="AC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G116" s="359"/>
      <c r="CI116" s="359"/>
      <c r="CK116" s="359"/>
      <c r="CM116" s="359"/>
    </row>
    <row r="117" spans="2:91" s="360" customFormat="1" ht="15.65" customHeight="1" thickBot="1" x14ac:dyDescent="0.4">
      <c r="B117" s="545"/>
      <c r="C117" s="549"/>
      <c r="D117" s="550"/>
      <c r="E117" s="541" t="s">
        <v>106</v>
      </c>
      <c r="F117" s="542"/>
      <c r="G117" s="548"/>
      <c r="H117" s="544" t="str">
        <f>AZ6</f>
        <v>---</v>
      </c>
      <c r="I117" s="544" t="str">
        <f>AX6</f>
        <v>---</v>
      </c>
      <c r="J117" s="544" t="str">
        <f>BB6</f>
        <v>---</v>
      </c>
      <c r="K117" s="544" t="str">
        <f>RIGHT(BC6,6)</f>
        <v>---</v>
      </c>
      <c r="Q117" s="359"/>
      <c r="R117" s="359"/>
      <c r="S117" s="359"/>
      <c r="T117" s="359"/>
      <c r="U117" s="359"/>
      <c r="V117" s="359"/>
      <c r="W117" s="359"/>
      <c r="X117" s="359"/>
      <c r="Y117" s="359"/>
      <c r="Z117" s="359"/>
      <c r="AB117" s="359"/>
      <c r="AC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c r="BV117" s="359"/>
      <c r="BW117" s="359"/>
      <c r="BX117" s="359"/>
      <c r="BY117" s="359"/>
      <c r="BZ117" s="359"/>
      <c r="CG117" s="359"/>
      <c r="CI117" s="359"/>
      <c r="CK117" s="359"/>
      <c r="CM117" s="359"/>
    </row>
    <row r="118" spans="2:91" s="360" customFormat="1" ht="15.65" customHeight="1" thickBot="1" x14ac:dyDescent="0.4">
      <c r="B118" s="545"/>
      <c r="C118" s="549"/>
      <c r="D118" s="550"/>
      <c r="E118" s="541" t="s">
        <v>109</v>
      </c>
      <c r="F118" s="542"/>
      <c r="G118" s="548"/>
      <c r="H118" s="544" t="str">
        <f>AZ7</f>
        <v>---</v>
      </c>
      <c r="I118" s="544" t="str">
        <f>AX7</f>
        <v>---</v>
      </c>
      <c r="J118" s="544" t="str">
        <f>BB7</f>
        <v>---</v>
      </c>
      <c r="K118" s="544" t="str">
        <f>RIGHT(BC7,6)</f>
        <v>---</v>
      </c>
      <c r="Q118" s="359"/>
      <c r="R118" s="359"/>
      <c r="S118" s="359"/>
      <c r="T118" s="359"/>
      <c r="U118" s="359"/>
      <c r="V118" s="359"/>
      <c r="W118" s="359"/>
      <c r="X118" s="359"/>
      <c r="Y118" s="359"/>
      <c r="Z118" s="359"/>
      <c r="AB118" s="359"/>
      <c r="AC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c r="BV118" s="359"/>
      <c r="BW118" s="359"/>
      <c r="BX118" s="359"/>
      <c r="BY118" s="359"/>
      <c r="BZ118" s="359"/>
      <c r="CG118" s="359"/>
      <c r="CI118" s="359"/>
      <c r="CK118" s="359"/>
      <c r="CM118" s="359"/>
    </row>
    <row r="119" spans="2:91" s="360" customFormat="1" ht="15.65" customHeight="1" thickBot="1" x14ac:dyDescent="0.4">
      <c r="B119" s="551"/>
      <c r="C119" s="546"/>
      <c r="D119" s="547"/>
      <c r="E119" s="541" t="s">
        <v>111</v>
      </c>
      <c r="F119" s="542"/>
      <c r="G119" s="548"/>
      <c r="H119" s="544" t="str">
        <f>AZ8</f>
        <v>---</v>
      </c>
      <c r="I119" s="544" t="str">
        <f>AX8</f>
        <v>---</v>
      </c>
      <c r="J119" s="544" t="str">
        <f>BB8</f>
        <v>---</v>
      </c>
      <c r="K119" s="544" t="str">
        <f>RIGHT(BC8,6)</f>
        <v>---</v>
      </c>
      <c r="Q119" s="359"/>
      <c r="R119" s="359"/>
      <c r="S119" s="359"/>
      <c r="T119" s="359"/>
      <c r="U119" s="359"/>
      <c r="V119" s="359"/>
      <c r="W119" s="359"/>
      <c r="X119" s="359"/>
      <c r="Y119" s="359"/>
      <c r="Z119" s="359"/>
      <c r="AB119" s="359"/>
      <c r="AC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59"/>
      <c r="BV119" s="359"/>
      <c r="BW119" s="359"/>
      <c r="BX119" s="359"/>
      <c r="BY119" s="359"/>
      <c r="BZ119" s="359"/>
      <c r="CG119" s="359"/>
      <c r="CI119" s="359"/>
      <c r="CK119" s="359"/>
      <c r="CM119" s="359"/>
    </row>
    <row r="120" spans="2:91" s="360" customFormat="1" ht="15.65" customHeight="1" thickBot="1" x14ac:dyDescent="0.4">
      <c r="B120" s="538">
        <v>2</v>
      </c>
      <c r="C120" s="539" t="s">
        <v>113</v>
      </c>
      <c r="D120" s="540"/>
      <c r="E120" s="541" t="s">
        <v>114</v>
      </c>
      <c r="F120" s="542"/>
      <c r="G120" s="548"/>
      <c r="H120" s="544" t="str">
        <f>AZ9</f>
        <v>---</v>
      </c>
      <c r="I120" s="544" t="str">
        <f>AX9</f>
        <v>---</v>
      </c>
      <c r="J120" s="544" t="str">
        <f>BB9</f>
        <v>---</v>
      </c>
      <c r="K120" s="544" t="str">
        <f>RIGHT(BC9,6)</f>
        <v>---</v>
      </c>
      <c r="Q120" s="359"/>
      <c r="R120" s="359"/>
      <c r="S120" s="359"/>
      <c r="T120" s="359"/>
      <c r="U120" s="359"/>
      <c r="V120" s="359"/>
      <c r="W120" s="359"/>
      <c r="X120" s="359"/>
      <c r="Y120" s="359"/>
      <c r="Z120" s="359"/>
      <c r="AB120" s="359"/>
      <c r="AC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c r="BV120" s="359"/>
      <c r="BW120" s="359"/>
      <c r="BX120" s="359"/>
      <c r="BY120" s="359"/>
      <c r="BZ120" s="359"/>
      <c r="CG120" s="359"/>
      <c r="CI120" s="359"/>
      <c r="CK120" s="359"/>
      <c r="CM120" s="359"/>
    </row>
    <row r="121" spans="2:91" s="360" customFormat="1" ht="15.65" customHeight="1" thickBot="1" x14ac:dyDescent="0.4">
      <c r="B121" s="545"/>
      <c r="C121" s="549"/>
      <c r="D121" s="550"/>
      <c r="E121" s="541" t="s">
        <v>116</v>
      </c>
      <c r="F121" s="542"/>
      <c r="G121" s="548"/>
      <c r="H121" s="544" t="str">
        <f>AZ10</f>
        <v>---</v>
      </c>
      <c r="I121" s="544" t="str">
        <f>AX10</f>
        <v>---</v>
      </c>
      <c r="J121" s="544" t="str">
        <f>BB10</f>
        <v>---</v>
      </c>
      <c r="K121" s="544" t="str">
        <f>RIGHT(BC10,6)</f>
        <v>---</v>
      </c>
      <c r="Q121" s="359"/>
      <c r="R121" s="359"/>
      <c r="S121" s="359"/>
      <c r="T121" s="359"/>
      <c r="U121" s="359"/>
      <c r="V121" s="359"/>
      <c r="W121" s="359"/>
      <c r="X121" s="359"/>
      <c r="Y121" s="359"/>
      <c r="Z121" s="359"/>
      <c r="AB121" s="359"/>
      <c r="AC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c r="BR121" s="359"/>
      <c r="BS121" s="359"/>
      <c r="BT121" s="359"/>
      <c r="BU121" s="359"/>
      <c r="BV121" s="359"/>
      <c r="BW121" s="359"/>
      <c r="BX121" s="359"/>
      <c r="BY121" s="359"/>
      <c r="BZ121" s="359"/>
      <c r="CG121" s="359"/>
      <c r="CI121" s="359"/>
      <c r="CK121" s="359"/>
      <c r="CM121" s="359"/>
    </row>
    <row r="122" spans="2:91" s="360" customFormat="1" ht="15.65" customHeight="1" thickBot="1" x14ac:dyDescent="0.4">
      <c r="B122" s="545"/>
      <c r="C122" s="546"/>
      <c r="D122" s="547"/>
      <c r="E122" s="541" t="s">
        <v>118</v>
      </c>
      <c r="F122" s="542"/>
      <c r="G122" s="548"/>
      <c r="H122" s="544" t="str">
        <f>AZ11</f>
        <v>---</v>
      </c>
      <c r="I122" s="544" t="str">
        <f>AX11</f>
        <v>---</v>
      </c>
      <c r="J122" s="544" t="str">
        <f>BB11</f>
        <v>---</v>
      </c>
      <c r="K122" s="544" t="str">
        <f>RIGHT(BC11,6)</f>
        <v>---</v>
      </c>
      <c r="Q122" s="359"/>
      <c r="R122" s="359"/>
      <c r="S122" s="359"/>
      <c r="T122" s="359"/>
      <c r="U122" s="359"/>
      <c r="V122" s="359"/>
      <c r="W122" s="359"/>
      <c r="X122" s="359"/>
      <c r="Y122" s="359"/>
      <c r="Z122" s="359"/>
      <c r="AB122" s="359"/>
      <c r="AC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c r="BT122" s="359"/>
      <c r="BU122" s="359"/>
      <c r="BV122" s="359"/>
      <c r="BW122" s="359"/>
      <c r="BX122" s="359"/>
      <c r="BY122" s="359"/>
      <c r="BZ122" s="359"/>
      <c r="CG122" s="359"/>
      <c r="CI122" s="359"/>
      <c r="CK122" s="359"/>
      <c r="CM122" s="359"/>
    </row>
    <row r="123" spans="2:91" s="360" customFormat="1" ht="15.65" customHeight="1" thickBot="1" x14ac:dyDescent="0.4">
      <c r="B123" s="545"/>
      <c r="C123" s="539" t="s">
        <v>120</v>
      </c>
      <c r="D123" s="540"/>
      <c r="E123" s="541" t="s">
        <v>121</v>
      </c>
      <c r="F123" s="542"/>
      <c r="G123" s="548"/>
      <c r="H123" s="544" t="str">
        <f>AZ12</f>
        <v>---</v>
      </c>
      <c r="I123" s="544" t="str">
        <f>AX12</f>
        <v>---</v>
      </c>
      <c r="J123" s="544" t="str">
        <f>BB12</f>
        <v>---</v>
      </c>
      <c r="K123" s="544" t="str">
        <f>RIGHT(BC12,6)</f>
        <v>---</v>
      </c>
      <c r="Q123" s="359"/>
      <c r="R123" s="359"/>
      <c r="S123" s="359"/>
      <c r="T123" s="359"/>
      <c r="U123" s="359"/>
      <c r="V123" s="359"/>
      <c r="W123" s="359"/>
      <c r="X123" s="359"/>
      <c r="Y123" s="359"/>
      <c r="Z123" s="359"/>
      <c r="AB123" s="359"/>
      <c r="AC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c r="BR123" s="359"/>
      <c r="BS123" s="359"/>
      <c r="BT123" s="359"/>
      <c r="BU123" s="359"/>
      <c r="BV123" s="359"/>
      <c r="BW123" s="359"/>
      <c r="BX123" s="359"/>
      <c r="BY123" s="359"/>
      <c r="BZ123" s="359"/>
      <c r="CG123" s="359"/>
      <c r="CI123" s="359"/>
      <c r="CK123" s="359"/>
      <c r="CM123" s="359"/>
    </row>
    <row r="124" spans="2:91" s="360" customFormat="1" ht="15.65" customHeight="1" thickBot="1" x14ac:dyDescent="0.4">
      <c r="B124" s="545"/>
      <c r="C124" s="549"/>
      <c r="D124" s="550"/>
      <c r="E124" s="541" t="s">
        <v>123</v>
      </c>
      <c r="F124" s="542"/>
      <c r="G124" s="548"/>
      <c r="H124" s="544" t="str">
        <f>AZ13</f>
        <v>---</v>
      </c>
      <c r="I124" s="544" t="str">
        <f>AX13</f>
        <v>---</v>
      </c>
      <c r="J124" s="544" t="str">
        <f>BB13</f>
        <v>---</v>
      </c>
      <c r="K124" s="544" t="str">
        <f>RIGHT(BC13,6)</f>
        <v>---</v>
      </c>
      <c r="Q124" s="359"/>
      <c r="R124" s="359"/>
      <c r="S124" s="359"/>
      <c r="T124" s="359"/>
      <c r="U124" s="359"/>
      <c r="V124" s="359"/>
      <c r="W124" s="359"/>
      <c r="X124" s="359"/>
      <c r="Y124" s="359"/>
      <c r="Z124" s="359"/>
      <c r="AB124" s="359"/>
      <c r="AC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c r="BT124" s="359"/>
      <c r="BU124" s="359"/>
      <c r="BV124" s="359"/>
      <c r="BW124" s="359"/>
      <c r="BX124" s="359"/>
      <c r="BY124" s="359"/>
      <c r="BZ124" s="359"/>
      <c r="CG124" s="359"/>
      <c r="CI124" s="359"/>
      <c r="CK124" s="359"/>
      <c r="CM124" s="359"/>
    </row>
    <row r="125" spans="2:91" s="360" customFormat="1" ht="15.65" customHeight="1" thickBot="1" x14ac:dyDescent="0.4">
      <c r="B125" s="545"/>
      <c r="C125" s="546"/>
      <c r="D125" s="547"/>
      <c r="E125" s="541" t="s">
        <v>125</v>
      </c>
      <c r="F125" s="542"/>
      <c r="G125" s="548"/>
      <c r="H125" s="544" t="str">
        <f>AZ14</f>
        <v>---</v>
      </c>
      <c r="I125" s="544" t="str">
        <f>AX14</f>
        <v>---</v>
      </c>
      <c r="J125" s="544" t="str">
        <f>BB14</f>
        <v>---</v>
      </c>
      <c r="K125" s="544" t="str">
        <f>RIGHT(BC14,6)</f>
        <v>---</v>
      </c>
      <c r="Q125" s="359"/>
      <c r="R125" s="359"/>
      <c r="S125" s="359"/>
      <c r="T125" s="359"/>
      <c r="U125" s="359"/>
      <c r="V125" s="359"/>
      <c r="W125" s="359"/>
      <c r="X125" s="359"/>
      <c r="Y125" s="359"/>
      <c r="Z125" s="359"/>
      <c r="AB125" s="359"/>
      <c r="AC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c r="BR125" s="359"/>
      <c r="BS125" s="359"/>
      <c r="BT125" s="359"/>
      <c r="BU125" s="359"/>
      <c r="BV125" s="359"/>
      <c r="BW125" s="359"/>
      <c r="BX125" s="359"/>
      <c r="BY125" s="359"/>
      <c r="BZ125" s="359"/>
      <c r="CG125" s="359"/>
      <c r="CI125" s="359"/>
      <c r="CK125" s="359"/>
      <c r="CM125" s="359"/>
    </row>
    <row r="126" spans="2:91" s="360" customFormat="1" ht="15.65" customHeight="1" thickBot="1" x14ac:dyDescent="0.4">
      <c r="B126" s="545"/>
      <c r="C126" s="539" t="s">
        <v>127</v>
      </c>
      <c r="D126" s="540"/>
      <c r="E126" s="541" t="s">
        <v>128</v>
      </c>
      <c r="F126" s="542"/>
      <c r="G126" s="548"/>
      <c r="H126" s="544" t="str">
        <f>AZ15</f>
        <v>---</v>
      </c>
      <c r="I126" s="544" t="str">
        <f>AX15</f>
        <v>---</v>
      </c>
      <c r="J126" s="544" t="str">
        <f>BB15</f>
        <v>---</v>
      </c>
      <c r="K126" s="544" t="str">
        <f>RIGHT(BC15,6)</f>
        <v>---</v>
      </c>
      <c r="Q126" s="359"/>
      <c r="R126" s="359"/>
      <c r="S126" s="359"/>
      <c r="T126" s="359"/>
      <c r="U126" s="359"/>
      <c r="V126" s="359"/>
      <c r="W126" s="359"/>
      <c r="X126" s="359"/>
      <c r="Y126" s="359"/>
      <c r="Z126" s="359"/>
      <c r="AB126" s="359"/>
      <c r="AC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c r="BR126" s="359"/>
      <c r="BS126" s="359"/>
      <c r="BT126" s="359"/>
      <c r="BU126" s="359"/>
      <c r="BV126" s="359"/>
      <c r="BW126" s="359"/>
      <c r="BX126" s="359"/>
      <c r="BY126" s="359"/>
      <c r="BZ126" s="359"/>
      <c r="CG126" s="359"/>
      <c r="CI126" s="359"/>
      <c r="CK126" s="359"/>
      <c r="CM126" s="359"/>
    </row>
    <row r="127" spans="2:91" s="360" customFormat="1" ht="16.5" thickBot="1" x14ac:dyDescent="0.4">
      <c r="B127" s="545"/>
      <c r="C127" s="549"/>
      <c r="D127" s="550"/>
      <c r="E127" s="541" t="s">
        <v>130</v>
      </c>
      <c r="F127" s="542"/>
      <c r="G127" s="548"/>
      <c r="H127" s="544" t="str">
        <f>AZ16</f>
        <v>---</v>
      </c>
      <c r="I127" s="544" t="str">
        <f>AX16</f>
        <v>---</v>
      </c>
      <c r="J127" s="544" t="str">
        <f>BB16</f>
        <v>---</v>
      </c>
      <c r="K127" s="544" t="str">
        <f>RIGHT(BC16,6)</f>
        <v>---</v>
      </c>
      <c r="Q127" s="359"/>
      <c r="R127" s="359"/>
      <c r="S127" s="359"/>
      <c r="T127" s="359"/>
      <c r="U127" s="359"/>
      <c r="V127" s="359"/>
      <c r="W127" s="359"/>
      <c r="X127" s="359"/>
      <c r="Y127" s="359"/>
      <c r="Z127" s="359"/>
      <c r="AB127" s="359"/>
      <c r="AC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c r="BR127" s="359"/>
      <c r="BS127" s="359"/>
      <c r="BT127" s="359"/>
      <c r="BU127" s="359"/>
      <c r="BV127" s="359"/>
      <c r="BW127" s="359"/>
      <c r="BX127" s="359"/>
      <c r="BY127" s="359"/>
      <c r="BZ127" s="359"/>
      <c r="CG127" s="359"/>
      <c r="CI127" s="359"/>
      <c r="CK127" s="359"/>
      <c r="CM127" s="359"/>
    </row>
    <row r="128" spans="2:91" s="360" customFormat="1" ht="15.65" customHeight="1" thickBot="1" x14ac:dyDescent="0.4">
      <c r="B128" s="545"/>
      <c r="C128" s="546"/>
      <c r="D128" s="547"/>
      <c r="E128" s="541" t="s">
        <v>132</v>
      </c>
      <c r="F128" s="542"/>
      <c r="G128" s="548"/>
      <c r="H128" s="544" t="str">
        <f>AZ17</f>
        <v>---</v>
      </c>
      <c r="I128" s="544" t="str">
        <f>AX17</f>
        <v>---</v>
      </c>
      <c r="J128" s="544" t="str">
        <f>BB17</f>
        <v>---</v>
      </c>
      <c r="K128" s="544" t="str">
        <f>RIGHT(BC17,6)</f>
        <v>---</v>
      </c>
      <c r="Q128" s="359"/>
      <c r="R128" s="359"/>
      <c r="S128" s="359"/>
      <c r="T128" s="359"/>
      <c r="U128" s="359"/>
      <c r="V128" s="359"/>
      <c r="W128" s="359"/>
      <c r="X128" s="359"/>
      <c r="Y128" s="359"/>
      <c r="Z128" s="359"/>
      <c r="AB128" s="359"/>
      <c r="AC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c r="BR128" s="359"/>
      <c r="BS128" s="359"/>
      <c r="BT128" s="359"/>
      <c r="BU128" s="359"/>
      <c r="BV128" s="359"/>
      <c r="BW128" s="359"/>
      <c r="BX128" s="359"/>
      <c r="BY128" s="359"/>
      <c r="BZ128" s="359"/>
      <c r="CG128" s="359"/>
      <c r="CI128" s="359"/>
      <c r="CK128" s="359"/>
      <c r="CM128" s="359"/>
    </row>
    <row r="129" spans="2:91" s="360" customFormat="1" ht="15.65" customHeight="1" thickBot="1" x14ac:dyDescent="0.4">
      <c r="B129" s="545"/>
      <c r="C129" s="539" t="s">
        <v>134</v>
      </c>
      <c r="D129" s="540"/>
      <c r="E129" s="541" t="s">
        <v>135</v>
      </c>
      <c r="F129" s="542"/>
      <c r="G129" s="548"/>
      <c r="H129" s="544" t="str">
        <f>AZ18</f>
        <v>---</v>
      </c>
      <c r="I129" s="544" t="str">
        <f>AX18</f>
        <v>---</v>
      </c>
      <c r="J129" s="544" t="str">
        <f>BB18</f>
        <v>---</v>
      </c>
      <c r="K129" s="544" t="str">
        <f>RIGHT(BC18,6)</f>
        <v>---</v>
      </c>
      <c r="Q129" s="359"/>
      <c r="R129" s="359"/>
      <c r="S129" s="359"/>
      <c r="T129" s="359"/>
      <c r="U129" s="359"/>
      <c r="V129" s="359"/>
      <c r="W129" s="359"/>
      <c r="X129" s="359"/>
      <c r="Y129" s="359"/>
      <c r="Z129" s="359"/>
      <c r="AB129" s="359"/>
      <c r="AC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c r="BR129" s="359"/>
      <c r="BS129" s="359"/>
      <c r="BT129" s="359"/>
      <c r="BU129" s="359"/>
      <c r="BV129" s="359"/>
      <c r="BW129" s="359"/>
      <c r="BX129" s="359"/>
      <c r="BY129" s="359"/>
      <c r="BZ129" s="359"/>
      <c r="CG129" s="359"/>
      <c r="CI129" s="359"/>
      <c r="CK129" s="359"/>
      <c r="CM129" s="359"/>
    </row>
    <row r="130" spans="2:91" s="360" customFormat="1" ht="15.65" customHeight="1" thickBot="1" x14ac:dyDescent="0.4">
      <c r="B130" s="545"/>
      <c r="C130" s="549"/>
      <c r="D130" s="550"/>
      <c r="E130" s="541" t="s">
        <v>137</v>
      </c>
      <c r="F130" s="542"/>
      <c r="G130" s="548"/>
      <c r="H130" s="544" t="str">
        <f>AZ19</f>
        <v>---</v>
      </c>
      <c r="I130" s="544" t="str">
        <f>AX19</f>
        <v>---</v>
      </c>
      <c r="J130" s="544" t="str">
        <f>BB19</f>
        <v>---</v>
      </c>
      <c r="K130" s="544" t="str">
        <f>RIGHT(BC19,6)</f>
        <v>---</v>
      </c>
      <c r="Q130" s="359"/>
      <c r="R130" s="359"/>
      <c r="S130" s="359"/>
      <c r="T130" s="359"/>
      <c r="U130" s="359"/>
      <c r="V130" s="359"/>
      <c r="W130" s="359"/>
      <c r="X130" s="359"/>
      <c r="Y130" s="359"/>
      <c r="Z130" s="359"/>
      <c r="AB130" s="359"/>
      <c r="AC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c r="BR130" s="359"/>
      <c r="BS130" s="359"/>
      <c r="BT130" s="359"/>
      <c r="BU130" s="359"/>
      <c r="BV130" s="359"/>
      <c r="BW130" s="359"/>
      <c r="BX130" s="359"/>
      <c r="BY130" s="359"/>
      <c r="BZ130" s="359"/>
      <c r="CG130" s="359"/>
      <c r="CI130" s="359"/>
      <c r="CK130" s="359"/>
      <c r="CM130" s="359"/>
    </row>
    <row r="131" spans="2:91" s="360" customFormat="1" ht="15.65" customHeight="1" thickBot="1" x14ac:dyDescent="0.4">
      <c r="B131" s="545"/>
      <c r="C131" s="546"/>
      <c r="D131" s="547"/>
      <c r="E131" s="541" t="s">
        <v>139</v>
      </c>
      <c r="F131" s="542"/>
      <c r="G131" s="548"/>
      <c r="H131" s="544" t="str">
        <f>AZ20</f>
        <v>---</v>
      </c>
      <c r="I131" s="544" t="str">
        <f>AX20</f>
        <v>---</v>
      </c>
      <c r="J131" s="544" t="str">
        <f>BB20</f>
        <v>---</v>
      </c>
      <c r="K131" s="544" t="str">
        <f>RIGHT(BC20,6)</f>
        <v>---</v>
      </c>
      <c r="Q131" s="359"/>
      <c r="R131" s="359"/>
      <c r="S131" s="359"/>
      <c r="T131" s="359"/>
      <c r="U131" s="359"/>
      <c r="V131" s="359"/>
      <c r="W131" s="359"/>
      <c r="X131" s="359"/>
      <c r="Y131" s="359"/>
      <c r="Z131" s="359"/>
      <c r="AB131" s="359"/>
      <c r="AC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c r="BR131" s="359"/>
      <c r="BS131" s="359"/>
      <c r="BT131" s="359"/>
      <c r="BU131" s="359"/>
      <c r="BV131" s="359"/>
      <c r="BW131" s="359"/>
      <c r="BX131" s="359"/>
      <c r="BY131" s="359"/>
      <c r="BZ131" s="359"/>
      <c r="CG131" s="359"/>
      <c r="CI131" s="359"/>
      <c r="CK131" s="359"/>
      <c r="CM131" s="359"/>
    </row>
    <row r="132" spans="2:91" s="360" customFormat="1" ht="15.65" customHeight="1" thickBot="1" x14ac:dyDescent="0.4">
      <c r="B132" s="545"/>
      <c r="C132" s="539" t="s">
        <v>141</v>
      </c>
      <c r="D132" s="540"/>
      <c r="E132" s="541" t="s">
        <v>142</v>
      </c>
      <c r="F132" s="542"/>
      <c r="G132" s="548"/>
      <c r="H132" s="544" t="str">
        <f>AZ21</f>
        <v>---</v>
      </c>
      <c r="I132" s="544" t="str">
        <f>AX21</f>
        <v>---</v>
      </c>
      <c r="J132" s="544" t="str">
        <f>BB21</f>
        <v>---</v>
      </c>
      <c r="K132" s="544" t="str">
        <f>RIGHT(BC21,6)</f>
        <v>---</v>
      </c>
      <c r="Q132" s="359"/>
      <c r="R132" s="359"/>
      <c r="S132" s="359"/>
      <c r="T132" s="359"/>
      <c r="U132" s="359"/>
      <c r="V132" s="359"/>
      <c r="W132" s="359"/>
      <c r="X132" s="359"/>
      <c r="Y132" s="359"/>
      <c r="Z132" s="359"/>
      <c r="AB132" s="359"/>
      <c r="AC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c r="BR132" s="359"/>
      <c r="BS132" s="359"/>
      <c r="BT132" s="359"/>
      <c r="BU132" s="359"/>
      <c r="BV132" s="359"/>
      <c r="BW132" s="359"/>
      <c r="BX132" s="359"/>
      <c r="BY132" s="359"/>
      <c r="BZ132" s="359"/>
      <c r="CG132" s="359"/>
      <c r="CI132" s="359"/>
      <c r="CK132" s="359"/>
      <c r="CM132" s="359"/>
    </row>
    <row r="133" spans="2:91" s="360" customFormat="1" ht="15.65" customHeight="1" thickBot="1" x14ac:dyDescent="0.4">
      <c r="B133" s="545"/>
      <c r="C133" s="549"/>
      <c r="D133" s="550"/>
      <c r="E133" s="541" t="s">
        <v>144</v>
      </c>
      <c r="F133" s="542"/>
      <c r="G133" s="548"/>
      <c r="H133" s="544" t="str">
        <f>AZ22</f>
        <v>---</v>
      </c>
      <c r="I133" s="544" t="str">
        <f>AX22</f>
        <v>---</v>
      </c>
      <c r="J133" s="544" t="str">
        <f>BB22</f>
        <v>---</v>
      </c>
      <c r="K133" s="544" t="str">
        <f>RIGHT(BC22,6)</f>
        <v>---</v>
      </c>
      <c r="Q133" s="359"/>
      <c r="R133" s="359"/>
      <c r="S133" s="359"/>
      <c r="T133" s="359"/>
      <c r="U133" s="359"/>
      <c r="V133" s="359"/>
      <c r="W133" s="359"/>
      <c r="X133" s="359"/>
      <c r="Y133" s="359"/>
      <c r="Z133" s="359"/>
      <c r="AB133" s="359"/>
      <c r="AC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c r="BR133" s="359"/>
      <c r="BS133" s="359"/>
      <c r="BT133" s="359"/>
      <c r="BU133" s="359"/>
      <c r="BV133" s="359"/>
      <c r="BW133" s="359"/>
      <c r="BX133" s="359"/>
      <c r="BY133" s="359"/>
      <c r="BZ133" s="359"/>
      <c r="CG133" s="359"/>
      <c r="CI133" s="359"/>
      <c r="CK133" s="359"/>
      <c r="CM133" s="359"/>
    </row>
    <row r="134" spans="2:91" s="360" customFormat="1" ht="15.65" customHeight="1" thickBot="1" x14ac:dyDescent="0.4">
      <c r="B134" s="551"/>
      <c r="C134" s="546"/>
      <c r="D134" s="547"/>
      <c r="E134" s="541" t="s">
        <v>146</v>
      </c>
      <c r="F134" s="542"/>
      <c r="G134" s="548"/>
      <c r="H134" s="544" t="str">
        <f>AZ23</f>
        <v>---</v>
      </c>
      <c r="I134" s="544" t="str">
        <f>AX23</f>
        <v>---</v>
      </c>
      <c r="J134" s="544" t="str">
        <f>BB23</f>
        <v>---</v>
      </c>
      <c r="K134" s="544" t="str">
        <f>RIGHT(BC23,6)</f>
        <v>---</v>
      </c>
      <c r="Q134" s="359"/>
      <c r="R134" s="359"/>
      <c r="S134" s="359"/>
      <c r="T134" s="359"/>
      <c r="U134" s="359"/>
      <c r="V134" s="359"/>
      <c r="W134" s="359"/>
      <c r="X134" s="359"/>
      <c r="Y134" s="359"/>
      <c r="Z134" s="359"/>
      <c r="AB134" s="359"/>
      <c r="AC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c r="BV134" s="359"/>
      <c r="BW134" s="359"/>
      <c r="BX134" s="359"/>
      <c r="BY134" s="359"/>
      <c r="BZ134" s="359"/>
      <c r="CG134" s="359"/>
      <c r="CI134" s="359"/>
      <c r="CK134" s="359"/>
      <c r="CM134" s="359"/>
    </row>
    <row r="135" spans="2:91" s="360" customFormat="1" ht="15.65" customHeight="1" thickBot="1" x14ac:dyDescent="0.4">
      <c r="B135" s="538">
        <v>3</v>
      </c>
      <c r="C135" s="539" t="s">
        <v>148</v>
      </c>
      <c r="D135" s="540"/>
      <c r="E135" s="541" t="s">
        <v>149</v>
      </c>
      <c r="F135" s="542"/>
      <c r="G135" s="548"/>
      <c r="H135" s="544" t="str">
        <f>AZ24</f>
        <v>---</v>
      </c>
      <c r="I135" s="544" t="str">
        <f>AX24</f>
        <v>---</v>
      </c>
      <c r="J135" s="544" t="str">
        <f>BB24</f>
        <v>---</v>
      </c>
      <c r="K135" s="544" t="str">
        <f>RIGHT(BC24,6)</f>
        <v>---</v>
      </c>
      <c r="Q135" s="359"/>
      <c r="R135" s="359"/>
      <c r="S135" s="359"/>
      <c r="T135" s="359"/>
      <c r="U135" s="359"/>
      <c r="V135" s="359"/>
      <c r="W135" s="359"/>
      <c r="X135" s="359"/>
      <c r="Y135" s="359"/>
      <c r="Z135" s="359"/>
      <c r="AB135" s="359"/>
      <c r="AC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59"/>
      <c r="BT135" s="359"/>
      <c r="BU135" s="359"/>
      <c r="BV135" s="359"/>
      <c r="BW135" s="359"/>
      <c r="BX135" s="359"/>
      <c r="BY135" s="359"/>
      <c r="BZ135" s="359"/>
      <c r="CG135" s="359"/>
      <c r="CI135" s="359"/>
      <c r="CK135" s="359"/>
      <c r="CM135" s="359"/>
    </row>
    <row r="136" spans="2:91" s="360" customFormat="1" ht="15.65" customHeight="1" thickBot="1" x14ac:dyDescent="0.4">
      <c r="B136" s="545"/>
      <c r="C136" s="549"/>
      <c r="D136" s="550"/>
      <c r="E136" s="541" t="s">
        <v>151</v>
      </c>
      <c r="F136" s="542"/>
      <c r="G136" s="548"/>
      <c r="H136" s="544" t="str">
        <f>AZ25</f>
        <v>---</v>
      </c>
      <c r="I136" s="544" t="str">
        <f>AX25</f>
        <v>---</v>
      </c>
      <c r="J136" s="544" t="str">
        <f>BB25</f>
        <v>---</v>
      </c>
      <c r="K136" s="544" t="str">
        <f>RIGHT(BC25,6)</f>
        <v>---</v>
      </c>
      <c r="Q136" s="359"/>
      <c r="R136" s="359"/>
      <c r="S136" s="359"/>
      <c r="T136" s="359"/>
      <c r="U136" s="359"/>
      <c r="V136" s="359"/>
      <c r="W136" s="359"/>
      <c r="X136" s="359"/>
      <c r="Y136" s="359"/>
      <c r="Z136" s="359"/>
      <c r="AB136" s="359"/>
      <c r="AC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c r="BV136" s="359"/>
      <c r="BW136" s="359"/>
      <c r="BX136" s="359"/>
      <c r="BY136" s="359"/>
      <c r="BZ136" s="359"/>
      <c r="CG136" s="359"/>
      <c r="CI136" s="359"/>
      <c r="CK136" s="359"/>
      <c r="CM136" s="359"/>
    </row>
    <row r="137" spans="2:91" s="360" customFormat="1" ht="15.65" customHeight="1" thickBot="1" x14ac:dyDescent="0.4">
      <c r="B137" s="545"/>
      <c r="C137" s="546"/>
      <c r="D137" s="547"/>
      <c r="E137" s="541" t="s">
        <v>153</v>
      </c>
      <c r="F137" s="542"/>
      <c r="G137" s="548"/>
      <c r="H137" s="544" t="str">
        <f>AZ26</f>
        <v>---</v>
      </c>
      <c r="I137" s="544" t="str">
        <f>AX26</f>
        <v>---</v>
      </c>
      <c r="J137" s="544" t="str">
        <f>BB26</f>
        <v>---</v>
      </c>
      <c r="K137" s="544" t="str">
        <f>RIGHT(BC26,6)</f>
        <v>---</v>
      </c>
      <c r="Q137" s="359"/>
      <c r="R137" s="359"/>
      <c r="S137" s="359"/>
      <c r="T137" s="359"/>
      <c r="U137" s="359"/>
      <c r="V137" s="359"/>
      <c r="W137" s="359"/>
      <c r="X137" s="359"/>
      <c r="Y137" s="359"/>
      <c r="Z137" s="359"/>
      <c r="AB137" s="359"/>
      <c r="AC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c r="BV137" s="359"/>
      <c r="BW137" s="359"/>
      <c r="BX137" s="359"/>
      <c r="BY137" s="359"/>
      <c r="BZ137" s="359"/>
      <c r="CG137" s="359"/>
      <c r="CI137" s="359"/>
      <c r="CK137" s="359"/>
      <c r="CM137" s="359"/>
    </row>
    <row r="138" spans="2:91" s="360" customFormat="1" ht="15.65" customHeight="1" thickBot="1" x14ac:dyDescent="0.4">
      <c r="B138" s="545"/>
      <c r="C138" s="552" t="s">
        <v>155</v>
      </c>
      <c r="D138" s="553"/>
      <c r="E138" s="541" t="s">
        <v>156</v>
      </c>
      <c r="F138" s="542"/>
      <c r="G138" s="548"/>
      <c r="H138" s="544" t="str">
        <f>AZ27</f>
        <v>---</v>
      </c>
      <c r="I138" s="544" t="str">
        <f>AX27</f>
        <v>---</v>
      </c>
      <c r="J138" s="544" t="str">
        <f>BB27</f>
        <v>---</v>
      </c>
      <c r="K138" s="544" t="str">
        <f>RIGHT(BC27,6)</f>
        <v>---</v>
      </c>
      <c r="Q138" s="359"/>
      <c r="R138" s="359"/>
      <c r="S138" s="359"/>
      <c r="T138" s="359"/>
      <c r="U138" s="359"/>
      <c r="V138" s="359"/>
      <c r="W138" s="359"/>
      <c r="X138" s="359"/>
      <c r="Y138" s="359"/>
      <c r="Z138" s="359"/>
      <c r="AB138" s="359"/>
      <c r="AC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c r="BR138" s="359"/>
      <c r="BS138" s="359"/>
      <c r="BT138" s="359"/>
      <c r="BU138" s="359"/>
      <c r="BV138" s="359"/>
      <c r="BW138" s="359"/>
      <c r="BX138" s="359"/>
      <c r="BY138" s="359"/>
      <c r="BZ138" s="359"/>
      <c r="CG138" s="359"/>
      <c r="CI138" s="359"/>
      <c r="CK138" s="359"/>
      <c r="CM138" s="359"/>
    </row>
    <row r="139" spans="2:91" s="360" customFormat="1" ht="15.65" customHeight="1" thickBot="1" x14ac:dyDescent="0.4">
      <c r="B139" s="545"/>
      <c r="C139" s="554"/>
      <c r="D139" s="555"/>
      <c r="E139" s="541" t="s">
        <v>158</v>
      </c>
      <c r="F139" s="542"/>
      <c r="G139" s="548"/>
      <c r="H139" s="544" t="str">
        <f>AZ28</f>
        <v>---</v>
      </c>
      <c r="I139" s="544" t="str">
        <f>AX28</f>
        <v>---</v>
      </c>
      <c r="J139" s="544" t="str">
        <f>BB28</f>
        <v>---</v>
      </c>
      <c r="K139" s="544" t="str">
        <f>RIGHT(BC28,6)</f>
        <v>---</v>
      </c>
      <c r="Q139" s="359"/>
      <c r="R139" s="359"/>
      <c r="S139" s="359"/>
      <c r="T139" s="359"/>
      <c r="U139" s="359"/>
      <c r="V139" s="359"/>
      <c r="W139" s="359"/>
      <c r="X139" s="359"/>
      <c r="Y139" s="359"/>
      <c r="Z139" s="359"/>
      <c r="AB139" s="359"/>
      <c r="AC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c r="BR139" s="359"/>
      <c r="BS139" s="359"/>
      <c r="BT139" s="359"/>
      <c r="BU139" s="359"/>
      <c r="BV139" s="359"/>
      <c r="BW139" s="359"/>
      <c r="BX139" s="359"/>
      <c r="BY139" s="359"/>
      <c r="BZ139" s="359"/>
      <c r="CG139" s="359"/>
      <c r="CI139" s="359"/>
      <c r="CK139" s="359"/>
      <c r="CM139" s="359"/>
    </row>
    <row r="140" spans="2:91" s="360" customFormat="1" ht="15.65" customHeight="1" thickBot="1" x14ac:dyDescent="0.4">
      <c r="B140" s="545"/>
      <c r="C140" s="554"/>
      <c r="D140" s="555"/>
      <c r="E140" s="541" t="s">
        <v>160</v>
      </c>
      <c r="F140" s="542"/>
      <c r="G140" s="548"/>
      <c r="H140" s="544" t="str">
        <f>AZ29</f>
        <v>---</v>
      </c>
      <c r="I140" s="544" t="str">
        <f>AX29</f>
        <v>---</v>
      </c>
      <c r="J140" s="544" t="str">
        <f>BB29</f>
        <v>---</v>
      </c>
      <c r="K140" s="544" t="str">
        <f>RIGHT(BC29,6)</f>
        <v>---</v>
      </c>
      <c r="Q140" s="359"/>
      <c r="R140" s="359"/>
      <c r="S140" s="359"/>
      <c r="T140" s="359"/>
      <c r="U140" s="359"/>
      <c r="V140" s="359"/>
      <c r="W140" s="359"/>
      <c r="X140" s="359"/>
      <c r="Y140" s="359"/>
      <c r="Z140" s="359"/>
      <c r="AB140" s="359"/>
      <c r="AC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c r="BR140" s="359"/>
      <c r="BS140" s="359"/>
      <c r="BT140" s="359"/>
      <c r="BU140" s="359"/>
      <c r="BV140" s="359"/>
      <c r="BW140" s="359"/>
      <c r="BX140" s="359"/>
      <c r="BY140" s="359"/>
      <c r="BZ140" s="359"/>
      <c r="CG140" s="359"/>
      <c r="CI140" s="359"/>
      <c r="CK140" s="359"/>
      <c r="CM140" s="359"/>
    </row>
    <row r="141" spans="2:91" s="360" customFormat="1" ht="15.65" customHeight="1" thickBot="1" x14ac:dyDescent="0.4">
      <c r="B141" s="551"/>
      <c r="C141" s="556"/>
      <c r="D141" s="557"/>
      <c r="E141" s="541" t="s">
        <v>162</v>
      </c>
      <c r="F141" s="542"/>
      <c r="G141" s="558"/>
      <c r="H141" s="544" t="str">
        <f>AZ30</f>
        <v>---</v>
      </c>
      <c r="I141" s="544" t="str">
        <f>AX30</f>
        <v>---</v>
      </c>
      <c r="J141" s="544" t="str">
        <f>BB30</f>
        <v>---</v>
      </c>
      <c r="K141" s="544" t="str">
        <f>RIGHT(BC30,6)</f>
        <v>---</v>
      </c>
      <c r="Q141" s="359"/>
      <c r="R141" s="359"/>
      <c r="S141" s="359"/>
      <c r="T141" s="359"/>
      <c r="U141" s="359"/>
      <c r="V141" s="359"/>
      <c r="W141" s="359"/>
      <c r="X141" s="359"/>
      <c r="Y141" s="359"/>
      <c r="Z141" s="359"/>
      <c r="AB141" s="359"/>
      <c r="AC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c r="BU141" s="359"/>
      <c r="BV141" s="359"/>
      <c r="BW141" s="359"/>
      <c r="BX141" s="359"/>
      <c r="BY141" s="359"/>
      <c r="BZ141" s="359"/>
      <c r="CG141" s="359"/>
      <c r="CI141" s="359"/>
      <c r="CK141" s="359"/>
      <c r="CM141" s="359"/>
    </row>
    <row r="142" spans="2:91" s="360" customFormat="1" ht="16.5" thickBot="1" x14ac:dyDescent="0.4">
      <c r="B142" s="541" t="s">
        <v>164</v>
      </c>
      <c r="C142" s="559"/>
      <c r="D142" s="559"/>
      <c r="E142" s="559"/>
      <c r="F142" s="560"/>
      <c r="G142" s="548"/>
      <c r="H142" s="561">
        <f>AX45</f>
        <v>0</v>
      </c>
      <c r="I142" s="561">
        <f>AX39</f>
        <v>0</v>
      </c>
      <c r="Q142" s="359"/>
      <c r="R142" s="359"/>
      <c r="S142" s="359"/>
      <c r="T142" s="359"/>
      <c r="U142" s="359"/>
      <c r="V142" s="359"/>
      <c r="W142" s="359"/>
      <c r="X142" s="359"/>
      <c r="Y142" s="359"/>
      <c r="Z142" s="359"/>
      <c r="AB142" s="359"/>
      <c r="AC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c r="BR142" s="359"/>
      <c r="BS142" s="359"/>
      <c r="BT142" s="359"/>
      <c r="BU142" s="359"/>
      <c r="BV142" s="359"/>
      <c r="BW142" s="359"/>
      <c r="BX142" s="359"/>
      <c r="BY142" s="359"/>
      <c r="BZ142" s="359"/>
      <c r="CG142" s="359"/>
      <c r="CI142" s="359"/>
      <c r="CK142" s="359"/>
      <c r="CM142" s="359"/>
    </row>
    <row r="143" spans="2:91" s="360" customFormat="1" ht="16.5" thickBot="1" x14ac:dyDescent="0.4">
      <c r="B143" s="541" t="s">
        <v>166</v>
      </c>
      <c r="C143" s="559"/>
      <c r="D143" s="559"/>
      <c r="E143" s="559"/>
      <c r="F143" s="560"/>
      <c r="G143" s="548"/>
      <c r="H143" s="561">
        <f>AY45</f>
        <v>0</v>
      </c>
      <c r="I143" s="561">
        <f>AY39</f>
        <v>0</v>
      </c>
      <c r="Q143" s="359"/>
      <c r="R143" s="359"/>
      <c r="S143" s="359"/>
      <c r="T143" s="359"/>
      <c r="U143" s="359"/>
      <c r="V143" s="359"/>
      <c r="W143" s="359"/>
      <c r="X143" s="359"/>
      <c r="Y143" s="359"/>
      <c r="Z143" s="359"/>
      <c r="AB143" s="359"/>
      <c r="AC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c r="BT143" s="359"/>
      <c r="BU143" s="359"/>
      <c r="BV143" s="359"/>
      <c r="BW143" s="359"/>
      <c r="BX143" s="359"/>
      <c r="BY143" s="359"/>
      <c r="BZ143" s="359"/>
      <c r="CG143" s="359"/>
      <c r="CI143" s="359"/>
      <c r="CK143" s="359"/>
      <c r="CM143" s="359"/>
    </row>
    <row r="144" spans="2:91" s="360" customFormat="1" ht="16.5" thickBot="1" x14ac:dyDescent="0.4">
      <c r="B144" s="541" t="s">
        <v>168</v>
      </c>
      <c r="C144" s="559"/>
      <c r="D144" s="559"/>
      <c r="E144" s="559"/>
      <c r="F144" s="560"/>
      <c r="G144" s="548"/>
      <c r="H144" s="561">
        <f>AZ45</f>
        <v>0</v>
      </c>
      <c r="I144" s="561">
        <f>AZ39</f>
        <v>0</v>
      </c>
      <c r="Q144" s="359"/>
      <c r="R144" s="359"/>
      <c r="S144" s="359"/>
      <c r="T144" s="359"/>
      <c r="U144" s="359"/>
      <c r="V144" s="359"/>
      <c r="W144" s="359"/>
      <c r="X144" s="359"/>
      <c r="Y144" s="359"/>
      <c r="Z144" s="359"/>
      <c r="AB144" s="359"/>
      <c r="AC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c r="BR144" s="359"/>
      <c r="BS144" s="359"/>
      <c r="BT144" s="359"/>
      <c r="BU144" s="359"/>
      <c r="BV144" s="359"/>
      <c r="BW144" s="359"/>
      <c r="BX144" s="359"/>
      <c r="BY144" s="359"/>
      <c r="BZ144" s="359"/>
      <c r="CG144" s="359"/>
      <c r="CI144" s="359"/>
      <c r="CK144" s="359"/>
      <c r="CM144" s="359"/>
    </row>
    <row r="145" spans="2:91" s="360" customFormat="1" ht="16.5" thickBot="1" x14ac:dyDescent="0.45">
      <c r="B145" s="562"/>
      <c r="C145" s="563"/>
      <c r="D145" s="564" t="s">
        <v>170</v>
      </c>
      <c r="E145" s="565"/>
      <c r="F145" s="566"/>
      <c r="G145" s="567"/>
      <c r="H145" s="568" t="str">
        <f>BA46</f>
        <v/>
      </c>
      <c r="I145" s="568" t="str">
        <f>BA40</f>
        <v/>
      </c>
      <c r="Q145" s="359"/>
      <c r="R145" s="359"/>
      <c r="S145" s="359"/>
      <c r="T145" s="359"/>
      <c r="U145" s="359"/>
      <c r="V145" s="359"/>
      <c r="W145" s="359"/>
      <c r="X145" s="359"/>
      <c r="Y145" s="359"/>
      <c r="Z145" s="359"/>
      <c r="AB145" s="359"/>
      <c r="AC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c r="BT145" s="359"/>
      <c r="BU145" s="359"/>
      <c r="BV145" s="359"/>
      <c r="BW145" s="359"/>
      <c r="BX145" s="359"/>
      <c r="BY145" s="359"/>
      <c r="BZ145" s="359"/>
      <c r="CG145" s="359"/>
      <c r="CI145" s="359"/>
      <c r="CK145" s="359"/>
      <c r="CM145" s="359"/>
    </row>
    <row r="146" spans="2:91" s="360" customFormat="1" x14ac:dyDescent="0.35">
      <c r="B146" s="359"/>
      <c r="C146" s="359"/>
      <c r="D146" s="359"/>
      <c r="E146" s="359"/>
      <c r="F146" s="359"/>
      <c r="G146" s="359"/>
      <c r="Q146" s="359"/>
      <c r="R146" s="359"/>
      <c r="S146" s="359"/>
      <c r="T146" s="359"/>
      <c r="U146" s="359"/>
      <c r="V146" s="359"/>
      <c r="W146" s="359"/>
      <c r="X146" s="359"/>
      <c r="Y146" s="359"/>
      <c r="Z146" s="359"/>
      <c r="AB146" s="359"/>
      <c r="AC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c r="BR146" s="359"/>
      <c r="BS146" s="359"/>
      <c r="BT146" s="359"/>
      <c r="BU146" s="359"/>
      <c r="BV146" s="359"/>
      <c r="BW146" s="359"/>
      <c r="BX146" s="359"/>
      <c r="BY146" s="359"/>
      <c r="BZ146" s="359"/>
      <c r="CG146" s="359"/>
      <c r="CI146" s="359"/>
      <c r="CK146" s="359"/>
      <c r="CM146" s="359"/>
    </row>
    <row r="147" spans="2:91" s="360" customFormat="1" ht="13.15" customHeight="1" x14ac:dyDescent="0.35">
      <c r="B147" s="569" t="s">
        <v>217</v>
      </c>
      <c r="C147" s="570"/>
      <c r="D147" s="570"/>
      <c r="E147" s="570"/>
      <c r="F147" s="570"/>
      <c r="G147" s="570"/>
      <c r="H147" s="570"/>
      <c r="I147" s="570"/>
      <c r="J147" s="570"/>
      <c r="K147" s="571"/>
      <c r="Q147" s="359"/>
      <c r="R147" s="359"/>
      <c r="S147" s="359"/>
      <c r="T147" s="359"/>
      <c r="U147" s="359"/>
      <c r="V147" s="359"/>
      <c r="W147" s="359"/>
      <c r="X147" s="359"/>
      <c r="Y147" s="359"/>
      <c r="Z147" s="359"/>
      <c r="AB147" s="359"/>
      <c r="AC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59"/>
      <c r="BV147" s="359"/>
      <c r="BW147" s="359"/>
      <c r="BX147" s="359"/>
      <c r="BY147" s="359"/>
      <c r="BZ147" s="359"/>
      <c r="CG147" s="359"/>
      <c r="CI147" s="359"/>
      <c r="CK147" s="359"/>
      <c r="CM147" s="359"/>
    </row>
    <row r="148" spans="2:91" s="360" customFormat="1" x14ac:dyDescent="0.35">
      <c r="B148" s="572"/>
      <c r="C148" s="573"/>
      <c r="D148" s="573"/>
      <c r="E148" s="573"/>
      <c r="F148" s="573"/>
      <c r="G148" s="573"/>
      <c r="H148" s="573"/>
      <c r="I148" s="573"/>
      <c r="J148" s="573"/>
      <c r="K148" s="574"/>
      <c r="Q148" s="359"/>
      <c r="R148" s="359"/>
      <c r="S148" s="359"/>
      <c r="T148" s="359"/>
      <c r="U148" s="359"/>
      <c r="V148" s="359"/>
      <c r="W148" s="359"/>
      <c r="X148" s="359"/>
      <c r="Y148" s="359"/>
      <c r="Z148" s="359"/>
      <c r="AB148" s="359"/>
      <c r="AC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c r="BR148" s="359"/>
      <c r="BS148" s="359"/>
      <c r="BT148" s="359"/>
      <c r="BU148" s="359"/>
      <c r="BV148" s="359"/>
      <c r="BW148" s="359"/>
      <c r="BX148" s="359"/>
      <c r="BY148" s="359"/>
      <c r="BZ148" s="359"/>
      <c r="CG148" s="359"/>
      <c r="CI148" s="359"/>
      <c r="CK148" s="359"/>
      <c r="CM148" s="359"/>
    </row>
    <row r="149" spans="2:91" s="360" customFormat="1" x14ac:dyDescent="0.35">
      <c r="B149" s="572"/>
      <c r="C149" s="573"/>
      <c r="D149" s="573"/>
      <c r="E149" s="573"/>
      <c r="F149" s="573"/>
      <c r="G149" s="573"/>
      <c r="H149" s="573"/>
      <c r="I149" s="573"/>
      <c r="J149" s="573"/>
      <c r="K149" s="574"/>
      <c r="Q149" s="359"/>
      <c r="R149" s="359"/>
      <c r="S149" s="359"/>
      <c r="T149" s="359"/>
      <c r="U149" s="359"/>
      <c r="V149" s="359"/>
      <c r="W149" s="359"/>
      <c r="X149" s="359"/>
      <c r="Y149" s="359"/>
      <c r="Z149" s="359"/>
      <c r="AB149" s="359"/>
      <c r="AC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c r="BR149" s="359"/>
      <c r="BS149" s="359"/>
      <c r="BT149" s="359"/>
      <c r="BU149" s="359"/>
      <c r="BV149" s="359"/>
      <c r="BW149" s="359"/>
      <c r="BX149" s="359"/>
      <c r="BY149" s="359"/>
      <c r="BZ149" s="359"/>
      <c r="CG149" s="359"/>
      <c r="CI149" s="359"/>
      <c r="CK149" s="359"/>
      <c r="CM149" s="359"/>
    </row>
    <row r="150" spans="2:91" s="360" customFormat="1" x14ac:dyDescent="0.35">
      <c r="B150" s="572"/>
      <c r="C150" s="573"/>
      <c r="D150" s="573"/>
      <c r="E150" s="573"/>
      <c r="F150" s="573"/>
      <c r="G150" s="573"/>
      <c r="H150" s="573"/>
      <c r="I150" s="573"/>
      <c r="J150" s="573"/>
      <c r="K150" s="574"/>
      <c r="Q150" s="359"/>
      <c r="R150" s="359"/>
      <c r="S150" s="359"/>
      <c r="T150" s="359"/>
      <c r="U150" s="359"/>
      <c r="V150" s="359"/>
      <c r="W150" s="359"/>
      <c r="X150" s="359"/>
      <c r="Y150" s="359"/>
      <c r="Z150" s="359"/>
      <c r="AB150" s="359"/>
      <c r="AC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c r="BR150" s="359"/>
      <c r="BS150" s="359"/>
      <c r="BT150" s="359"/>
      <c r="BU150" s="359"/>
      <c r="BV150" s="359"/>
      <c r="BW150" s="359"/>
      <c r="BX150" s="359"/>
      <c r="BY150" s="359"/>
      <c r="BZ150" s="359"/>
      <c r="CG150" s="359"/>
      <c r="CI150" s="359"/>
      <c r="CK150" s="359"/>
      <c r="CM150" s="359"/>
    </row>
    <row r="151" spans="2:91" s="360" customFormat="1" x14ac:dyDescent="0.35">
      <c r="B151" s="572"/>
      <c r="C151" s="573"/>
      <c r="D151" s="573"/>
      <c r="E151" s="573"/>
      <c r="F151" s="573"/>
      <c r="G151" s="573"/>
      <c r="H151" s="573"/>
      <c r="I151" s="573"/>
      <c r="J151" s="573"/>
      <c r="K151" s="574"/>
      <c r="Q151" s="359"/>
      <c r="R151" s="359"/>
      <c r="S151" s="359"/>
      <c r="T151" s="359"/>
      <c r="U151" s="359"/>
      <c r="V151" s="359"/>
      <c r="W151" s="359"/>
      <c r="X151" s="359"/>
      <c r="Y151" s="359"/>
      <c r="Z151" s="359"/>
      <c r="AB151" s="359"/>
      <c r="AC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c r="BT151" s="359"/>
      <c r="BU151" s="359"/>
      <c r="BV151" s="359"/>
      <c r="BW151" s="359"/>
      <c r="BX151" s="359"/>
      <c r="BY151" s="359"/>
      <c r="BZ151" s="359"/>
      <c r="CG151" s="359"/>
      <c r="CI151" s="359"/>
      <c r="CK151" s="359"/>
      <c r="CM151" s="359"/>
    </row>
    <row r="152" spans="2:91" s="360" customFormat="1" x14ac:dyDescent="0.35">
      <c r="B152" s="572"/>
      <c r="C152" s="573"/>
      <c r="D152" s="573"/>
      <c r="E152" s="573"/>
      <c r="F152" s="573"/>
      <c r="G152" s="573"/>
      <c r="H152" s="573"/>
      <c r="I152" s="573"/>
      <c r="J152" s="573"/>
      <c r="K152" s="574"/>
      <c r="Q152" s="359"/>
      <c r="R152" s="359"/>
      <c r="S152" s="359"/>
      <c r="T152" s="359"/>
      <c r="U152" s="359"/>
      <c r="V152" s="359"/>
      <c r="W152" s="359"/>
      <c r="X152" s="359"/>
      <c r="Y152" s="359"/>
      <c r="Z152" s="359"/>
      <c r="AB152" s="359"/>
      <c r="AC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c r="BV152" s="359"/>
      <c r="BW152" s="359"/>
      <c r="BX152" s="359"/>
      <c r="BY152" s="359"/>
      <c r="BZ152" s="359"/>
      <c r="CG152" s="359"/>
      <c r="CI152" s="359"/>
      <c r="CK152" s="359"/>
      <c r="CM152" s="359"/>
    </row>
    <row r="153" spans="2:91" s="360" customFormat="1" x14ac:dyDescent="0.35">
      <c r="B153" s="572"/>
      <c r="C153" s="573"/>
      <c r="D153" s="573"/>
      <c r="E153" s="573"/>
      <c r="F153" s="573"/>
      <c r="G153" s="573"/>
      <c r="H153" s="573"/>
      <c r="I153" s="573"/>
      <c r="J153" s="573"/>
      <c r="K153" s="574"/>
      <c r="Q153" s="359"/>
      <c r="R153" s="359"/>
      <c r="S153" s="359"/>
      <c r="T153" s="359"/>
      <c r="U153" s="359"/>
      <c r="V153" s="359"/>
      <c r="W153" s="359"/>
      <c r="X153" s="359"/>
      <c r="Y153" s="359"/>
      <c r="Z153" s="359"/>
      <c r="AB153" s="359"/>
      <c r="AC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c r="BZ153" s="359"/>
      <c r="CG153" s="359"/>
      <c r="CI153" s="359"/>
      <c r="CK153" s="359"/>
      <c r="CM153" s="359"/>
    </row>
    <row r="154" spans="2:91" s="360" customFormat="1" x14ac:dyDescent="0.35">
      <c r="B154" s="572"/>
      <c r="C154" s="573"/>
      <c r="D154" s="573"/>
      <c r="E154" s="573"/>
      <c r="F154" s="573"/>
      <c r="G154" s="573"/>
      <c r="H154" s="573"/>
      <c r="I154" s="573"/>
      <c r="J154" s="573"/>
      <c r="K154" s="574"/>
      <c r="Q154" s="359"/>
      <c r="R154" s="359"/>
      <c r="S154" s="359"/>
      <c r="T154" s="359"/>
      <c r="U154" s="359"/>
      <c r="V154" s="359"/>
      <c r="W154" s="359"/>
      <c r="X154" s="359"/>
      <c r="Y154" s="359"/>
      <c r="Z154" s="359"/>
      <c r="AB154" s="359"/>
      <c r="AC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c r="BT154" s="359"/>
      <c r="BU154" s="359"/>
      <c r="BV154" s="359"/>
      <c r="BW154" s="359"/>
      <c r="BX154" s="359"/>
      <c r="BY154" s="359"/>
      <c r="BZ154" s="359"/>
      <c r="CG154" s="359"/>
      <c r="CI154" s="359"/>
      <c r="CK154" s="359"/>
      <c r="CM154" s="359"/>
    </row>
    <row r="155" spans="2:91" s="360" customFormat="1" x14ac:dyDescent="0.35">
      <c r="B155" s="572"/>
      <c r="C155" s="573"/>
      <c r="D155" s="573"/>
      <c r="E155" s="573"/>
      <c r="F155" s="573"/>
      <c r="G155" s="573"/>
      <c r="H155" s="573"/>
      <c r="I155" s="573"/>
      <c r="J155" s="573"/>
      <c r="K155" s="574"/>
      <c r="Q155" s="359"/>
      <c r="R155" s="359"/>
      <c r="S155" s="359"/>
      <c r="T155" s="359"/>
      <c r="U155" s="359"/>
      <c r="V155" s="359"/>
      <c r="W155" s="359"/>
      <c r="X155" s="359"/>
      <c r="Y155" s="359"/>
      <c r="Z155" s="359"/>
      <c r="AB155" s="359"/>
      <c r="AC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c r="BR155" s="359"/>
      <c r="BS155" s="359"/>
      <c r="BT155" s="359"/>
      <c r="BU155" s="359"/>
      <c r="BV155" s="359"/>
      <c r="BW155" s="359"/>
      <c r="BX155" s="359"/>
      <c r="BY155" s="359"/>
      <c r="BZ155" s="359"/>
      <c r="CG155" s="359"/>
      <c r="CI155" s="359"/>
      <c r="CK155" s="359"/>
      <c r="CM155" s="359"/>
    </row>
    <row r="156" spans="2:91" s="360" customFormat="1" x14ac:dyDescent="0.35">
      <c r="B156" s="572"/>
      <c r="C156" s="573"/>
      <c r="D156" s="573"/>
      <c r="E156" s="573"/>
      <c r="F156" s="573"/>
      <c r="G156" s="573"/>
      <c r="H156" s="573"/>
      <c r="I156" s="573"/>
      <c r="J156" s="573"/>
      <c r="K156" s="574"/>
      <c r="Q156" s="359"/>
      <c r="R156" s="359"/>
      <c r="S156" s="359"/>
      <c r="T156" s="359"/>
      <c r="U156" s="359"/>
      <c r="V156" s="359"/>
      <c r="W156" s="359"/>
      <c r="X156" s="359"/>
      <c r="Y156" s="359"/>
      <c r="Z156" s="359"/>
      <c r="AB156" s="359"/>
      <c r="AC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c r="BT156" s="359"/>
      <c r="BU156" s="359"/>
      <c r="BV156" s="359"/>
      <c r="BW156" s="359"/>
      <c r="BX156" s="359"/>
      <c r="BY156" s="359"/>
      <c r="BZ156" s="359"/>
      <c r="CG156" s="359"/>
      <c r="CI156" s="359"/>
      <c r="CK156" s="359"/>
      <c r="CM156" s="359"/>
    </row>
    <row r="157" spans="2:91" s="360" customFormat="1" x14ac:dyDescent="0.35">
      <c r="B157" s="572"/>
      <c r="C157" s="573"/>
      <c r="D157" s="573"/>
      <c r="E157" s="573"/>
      <c r="F157" s="573"/>
      <c r="G157" s="573"/>
      <c r="H157" s="573"/>
      <c r="I157" s="573"/>
      <c r="J157" s="573"/>
      <c r="K157" s="574"/>
      <c r="Q157" s="359"/>
      <c r="R157" s="359"/>
      <c r="S157" s="359"/>
      <c r="T157" s="359"/>
      <c r="U157" s="359"/>
      <c r="V157" s="359"/>
      <c r="W157" s="359"/>
      <c r="X157" s="359"/>
      <c r="Y157" s="359"/>
      <c r="Z157" s="359"/>
      <c r="AB157" s="359"/>
      <c r="AC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c r="BT157" s="359"/>
      <c r="BU157" s="359"/>
      <c r="BV157" s="359"/>
      <c r="BW157" s="359"/>
      <c r="BX157" s="359"/>
      <c r="BY157" s="359"/>
      <c r="BZ157" s="359"/>
      <c r="CG157" s="359"/>
      <c r="CI157" s="359"/>
      <c r="CK157" s="359"/>
      <c r="CM157" s="359"/>
    </row>
    <row r="158" spans="2:91" s="360" customFormat="1" x14ac:dyDescent="0.35">
      <c r="B158" s="572"/>
      <c r="C158" s="573"/>
      <c r="D158" s="573"/>
      <c r="E158" s="573"/>
      <c r="F158" s="573"/>
      <c r="G158" s="573"/>
      <c r="H158" s="573"/>
      <c r="I158" s="573"/>
      <c r="J158" s="573"/>
      <c r="K158" s="574"/>
      <c r="Q158" s="359"/>
      <c r="R158" s="359"/>
      <c r="S158" s="359"/>
      <c r="T158" s="359"/>
      <c r="U158" s="359"/>
      <c r="V158" s="359"/>
      <c r="W158" s="359"/>
      <c r="X158" s="359"/>
      <c r="Y158" s="359"/>
      <c r="Z158" s="359"/>
      <c r="AB158" s="359"/>
      <c r="AC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c r="BV158" s="359"/>
      <c r="BW158" s="359"/>
      <c r="BX158" s="359"/>
      <c r="BY158" s="359"/>
      <c r="BZ158" s="359"/>
      <c r="CG158" s="359"/>
      <c r="CI158" s="359"/>
      <c r="CK158" s="359"/>
      <c r="CM158" s="359"/>
    </row>
    <row r="159" spans="2:91" s="360" customFormat="1" x14ac:dyDescent="0.35">
      <c r="B159" s="572"/>
      <c r="C159" s="573"/>
      <c r="D159" s="573"/>
      <c r="E159" s="573"/>
      <c r="F159" s="573"/>
      <c r="G159" s="573"/>
      <c r="H159" s="573"/>
      <c r="I159" s="573"/>
      <c r="J159" s="573"/>
      <c r="K159" s="574"/>
      <c r="Q159" s="359"/>
      <c r="R159" s="359"/>
      <c r="S159" s="359"/>
      <c r="T159" s="359"/>
      <c r="U159" s="359"/>
      <c r="V159" s="359"/>
      <c r="W159" s="359"/>
      <c r="X159" s="359"/>
      <c r="Y159" s="359"/>
      <c r="Z159" s="359"/>
      <c r="AB159" s="359"/>
      <c r="AC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c r="BT159" s="359"/>
      <c r="BU159" s="359"/>
      <c r="BV159" s="359"/>
      <c r="BW159" s="359"/>
      <c r="BX159" s="359"/>
      <c r="BY159" s="359"/>
      <c r="BZ159" s="359"/>
      <c r="CG159" s="359"/>
      <c r="CI159" s="359"/>
      <c r="CK159" s="359"/>
      <c r="CM159" s="359"/>
    </row>
    <row r="160" spans="2:91" s="360" customFormat="1" x14ac:dyDescent="0.35">
      <c r="B160" s="572"/>
      <c r="C160" s="573"/>
      <c r="D160" s="573"/>
      <c r="E160" s="573"/>
      <c r="F160" s="573"/>
      <c r="G160" s="573"/>
      <c r="H160" s="573"/>
      <c r="I160" s="573"/>
      <c r="J160" s="573"/>
      <c r="K160" s="574"/>
      <c r="Q160" s="359"/>
      <c r="R160" s="359"/>
      <c r="S160" s="359"/>
      <c r="T160" s="359"/>
      <c r="U160" s="359"/>
      <c r="V160" s="359"/>
      <c r="W160" s="359"/>
      <c r="X160" s="359"/>
      <c r="Y160" s="359"/>
      <c r="Z160" s="359"/>
      <c r="AB160" s="359"/>
      <c r="AC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c r="BR160" s="359"/>
      <c r="BS160" s="359"/>
      <c r="BT160" s="359"/>
      <c r="BU160" s="359"/>
      <c r="BV160" s="359"/>
      <c r="BW160" s="359"/>
      <c r="BX160" s="359"/>
      <c r="BY160" s="359"/>
      <c r="BZ160" s="359"/>
      <c r="CG160" s="359"/>
      <c r="CI160" s="359"/>
      <c r="CK160" s="359"/>
      <c r="CM160" s="359"/>
    </row>
    <row r="161" spans="2:91" s="360" customFormat="1" x14ac:dyDescent="0.35">
      <c r="B161" s="575"/>
      <c r="C161" s="576"/>
      <c r="D161" s="576"/>
      <c r="E161" s="576"/>
      <c r="F161" s="576"/>
      <c r="G161" s="576"/>
      <c r="H161" s="576"/>
      <c r="I161" s="576"/>
      <c r="J161" s="576"/>
      <c r="K161" s="577"/>
      <c r="Q161" s="359"/>
      <c r="R161" s="359"/>
      <c r="S161" s="359"/>
      <c r="T161" s="359"/>
      <c r="U161" s="359"/>
      <c r="V161" s="359"/>
      <c r="W161" s="359"/>
      <c r="X161" s="359"/>
      <c r="Y161" s="359"/>
      <c r="Z161" s="359"/>
      <c r="AB161" s="359"/>
      <c r="AC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c r="BT161" s="359"/>
      <c r="BU161" s="359"/>
      <c r="BV161" s="359"/>
      <c r="BW161" s="359"/>
      <c r="BX161" s="359"/>
      <c r="BY161" s="359"/>
      <c r="BZ161" s="359"/>
      <c r="CG161" s="359"/>
      <c r="CI161" s="359"/>
      <c r="CK161" s="359"/>
      <c r="CM161" s="359"/>
    </row>
    <row r="162" spans="2:91" s="360" customFormat="1" x14ac:dyDescent="0.35">
      <c r="B162" s="359"/>
      <c r="C162" s="359"/>
      <c r="D162" s="359"/>
      <c r="E162" s="359"/>
      <c r="F162" s="359"/>
      <c r="G162" s="359"/>
      <c r="Q162" s="359"/>
      <c r="R162" s="359"/>
      <c r="S162" s="359"/>
      <c r="T162" s="359"/>
      <c r="U162" s="359"/>
      <c r="V162" s="359"/>
      <c r="W162" s="359"/>
      <c r="X162" s="359"/>
      <c r="Y162" s="359"/>
      <c r="Z162" s="359"/>
      <c r="AB162" s="359"/>
      <c r="AC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c r="BT162" s="359"/>
      <c r="BU162" s="359"/>
      <c r="BV162" s="359"/>
      <c r="BW162" s="359"/>
      <c r="BX162" s="359"/>
      <c r="BY162" s="359"/>
      <c r="BZ162" s="359"/>
      <c r="CG162" s="359"/>
      <c r="CI162" s="359"/>
      <c r="CK162" s="359"/>
      <c r="CM162" s="359"/>
    </row>
    <row r="163" spans="2:91" s="360" customFormat="1" x14ac:dyDescent="0.35">
      <c r="B163" s="359"/>
      <c r="C163" s="359"/>
      <c r="D163" s="359"/>
      <c r="E163" s="359"/>
      <c r="F163" s="359"/>
      <c r="G163" s="359"/>
      <c r="Q163" s="359"/>
      <c r="R163" s="359"/>
      <c r="S163" s="359"/>
      <c r="T163" s="359"/>
      <c r="U163" s="359"/>
      <c r="V163" s="359"/>
      <c r="W163" s="359"/>
      <c r="X163" s="359"/>
      <c r="Y163" s="359"/>
      <c r="Z163" s="359"/>
      <c r="AB163" s="359"/>
      <c r="AC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c r="BT163" s="359"/>
      <c r="BU163" s="359"/>
      <c r="BV163" s="359"/>
      <c r="BW163" s="359"/>
      <c r="BX163" s="359"/>
      <c r="BY163" s="359"/>
      <c r="BZ163" s="359"/>
      <c r="CG163" s="359"/>
      <c r="CI163" s="359"/>
      <c r="CK163" s="359"/>
      <c r="CM163" s="359"/>
    </row>
    <row r="164" spans="2:91" s="360" customFormat="1" x14ac:dyDescent="0.35">
      <c r="B164" s="359"/>
      <c r="C164" s="359"/>
      <c r="D164" s="359"/>
      <c r="E164" s="359"/>
      <c r="F164" s="359"/>
      <c r="G164" s="359"/>
      <c r="Q164" s="359"/>
      <c r="R164" s="359"/>
      <c r="S164" s="359"/>
      <c r="T164" s="359"/>
      <c r="U164" s="359"/>
      <c r="V164" s="359"/>
      <c r="W164" s="359"/>
      <c r="X164" s="359"/>
      <c r="Y164" s="359"/>
      <c r="Z164" s="359"/>
      <c r="AB164" s="359"/>
      <c r="AC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c r="BT164" s="359"/>
      <c r="BU164" s="359"/>
      <c r="BV164" s="359"/>
      <c r="BW164" s="359"/>
      <c r="BX164" s="359"/>
      <c r="BY164" s="359"/>
      <c r="BZ164" s="359"/>
      <c r="CG164" s="359"/>
      <c r="CI164" s="359"/>
      <c r="CK164" s="359"/>
      <c r="CM164" s="359"/>
    </row>
    <row r="165" spans="2:91" s="360" customFormat="1" x14ac:dyDescent="0.35">
      <c r="B165" s="359"/>
      <c r="C165" s="359"/>
      <c r="D165" s="359"/>
      <c r="E165" s="359"/>
      <c r="F165" s="359"/>
      <c r="G165" s="359"/>
      <c r="Q165" s="359"/>
      <c r="R165" s="359"/>
      <c r="S165" s="359"/>
      <c r="T165" s="359"/>
      <c r="U165" s="359"/>
      <c r="V165" s="359"/>
      <c r="W165" s="359"/>
      <c r="X165" s="359"/>
      <c r="Y165" s="359"/>
      <c r="Z165" s="359"/>
      <c r="AB165" s="359"/>
      <c r="AC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c r="BT165" s="359"/>
      <c r="BU165" s="359"/>
      <c r="BV165" s="359"/>
      <c r="BW165" s="359"/>
      <c r="BX165" s="359"/>
      <c r="BY165" s="359"/>
      <c r="BZ165" s="359"/>
      <c r="CG165" s="359"/>
      <c r="CI165" s="359"/>
      <c r="CK165" s="359"/>
      <c r="CM165" s="359"/>
    </row>
    <row r="166" spans="2:91" s="360" customFormat="1" x14ac:dyDescent="0.35">
      <c r="B166" s="359"/>
      <c r="C166" s="359"/>
      <c r="D166" s="359"/>
      <c r="E166" s="359"/>
      <c r="F166" s="359"/>
      <c r="G166" s="359"/>
      <c r="Q166" s="359"/>
      <c r="R166" s="359"/>
      <c r="S166" s="359"/>
      <c r="T166" s="359"/>
      <c r="U166" s="359"/>
      <c r="V166" s="359"/>
      <c r="W166" s="359"/>
      <c r="X166" s="359"/>
      <c r="Y166" s="359"/>
      <c r="Z166" s="359"/>
      <c r="AB166" s="359"/>
      <c r="AC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c r="BR166" s="359"/>
      <c r="BS166" s="359"/>
      <c r="BT166" s="359"/>
      <c r="BU166" s="359"/>
      <c r="BV166" s="359"/>
      <c r="BW166" s="359"/>
      <c r="BX166" s="359"/>
      <c r="BY166" s="359"/>
      <c r="BZ166" s="359"/>
      <c r="CG166" s="359"/>
      <c r="CI166" s="359"/>
      <c r="CK166" s="359"/>
      <c r="CM166" s="359"/>
    </row>
    <row r="167" spans="2:91" s="360" customFormat="1" x14ac:dyDescent="0.35">
      <c r="B167" s="359"/>
      <c r="C167" s="359"/>
      <c r="D167" s="359"/>
      <c r="E167" s="359"/>
      <c r="F167" s="359"/>
      <c r="G167" s="359"/>
      <c r="Q167" s="359"/>
      <c r="R167" s="359"/>
      <c r="S167" s="359"/>
      <c r="T167" s="359"/>
      <c r="U167" s="359"/>
      <c r="V167" s="359"/>
      <c r="W167" s="359"/>
      <c r="X167" s="359"/>
      <c r="Y167" s="359"/>
      <c r="Z167" s="359"/>
      <c r="AB167" s="359"/>
      <c r="AC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c r="BR167" s="359"/>
      <c r="BS167" s="359"/>
      <c r="BT167" s="359"/>
      <c r="BU167" s="359"/>
      <c r="BV167" s="359"/>
      <c r="BW167" s="359"/>
      <c r="BX167" s="359"/>
      <c r="BY167" s="359"/>
      <c r="BZ167" s="359"/>
      <c r="CG167" s="359"/>
      <c r="CI167" s="359"/>
      <c r="CK167" s="359"/>
      <c r="CM167" s="359"/>
    </row>
    <row r="168" spans="2:91" s="360" customFormat="1" x14ac:dyDescent="0.35">
      <c r="B168" s="359"/>
      <c r="C168" s="359"/>
      <c r="D168" s="359"/>
      <c r="E168" s="359"/>
      <c r="F168" s="359"/>
      <c r="G168" s="359"/>
      <c r="Q168" s="359"/>
      <c r="R168" s="359"/>
      <c r="S168" s="359"/>
      <c r="T168" s="359"/>
      <c r="U168" s="359"/>
      <c r="V168" s="359"/>
      <c r="W168" s="359"/>
      <c r="X168" s="359"/>
      <c r="Y168" s="359"/>
      <c r="Z168" s="359"/>
      <c r="AB168" s="359"/>
      <c r="AC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c r="BR168" s="359"/>
      <c r="BS168" s="359"/>
      <c r="BT168" s="359"/>
      <c r="BU168" s="359"/>
      <c r="BV168" s="359"/>
      <c r="BW168" s="359"/>
      <c r="BX168" s="359"/>
      <c r="BY168" s="359"/>
      <c r="BZ168" s="359"/>
      <c r="CG168" s="359"/>
      <c r="CI168" s="359"/>
      <c r="CK168" s="359"/>
      <c r="CM168" s="359"/>
    </row>
    <row r="169" spans="2:91" s="360" customFormat="1" x14ac:dyDescent="0.35">
      <c r="B169" s="359"/>
      <c r="C169" s="359"/>
      <c r="D169" s="359"/>
      <c r="E169" s="359"/>
      <c r="F169" s="359"/>
      <c r="G169" s="359"/>
      <c r="Q169" s="359"/>
      <c r="R169" s="359"/>
      <c r="S169" s="359"/>
      <c r="T169" s="359"/>
      <c r="U169" s="359"/>
      <c r="V169" s="359"/>
      <c r="W169" s="359"/>
      <c r="X169" s="359"/>
      <c r="Y169" s="359"/>
      <c r="Z169" s="359"/>
      <c r="AB169" s="359"/>
      <c r="AC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c r="BV169" s="359"/>
      <c r="BW169" s="359"/>
      <c r="BX169" s="359"/>
      <c r="BY169" s="359"/>
      <c r="BZ169" s="359"/>
      <c r="CG169" s="359"/>
      <c r="CI169" s="359"/>
      <c r="CK169" s="359"/>
      <c r="CM169" s="359"/>
    </row>
    <row r="170" spans="2:91" s="360" customFormat="1" x14ac:dyDescent="0.35">
      <c r="B170" s="359"/>
      <c r="C170" s="359"/>
      <c r="D170" s="359"/>
      <c r="E170" s="359"/>
      <c r="F170" s="359"/>
      <c r="G170" s="359"/>
      <c r="Q170" s="359"/>
      <c r="R170" s="359"/>
      <c r="S170" s="359"/>
      <c r="T170" s="359"/>
      <c r="U170" s="359"/>
      <c r="V170" s="359"/>
      <c r="W170" s="359"/>
      <c r="X170" s="359"/>
      <c r="Y170" s="359"/>
      <c r="Z170" s="359"/>
      <c r="AB170" s="359"/>
      <c r="AC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c r="BT170" s="359"/>
      <c r="BU170" s="359"/>
      <c r="BV170" s="359"/>
      <c r="BW170" s="359"/>
      <c r="BX170" s="359"/>
      <c r="BY170" s="359"/>
      <c r="BZ170" s="359"/>
      <c r="CG170" s="359"/>
      <c r="CI170" s="359"/>
      <c r="CK170" s="359"/>
      <c r="CM170" s="359"/>
    </row>
    <row r="171" spans="2:91" s="360" customFormat="1" x14ac:dyDescent="0.35">
      <c r="B171" s="359"/>
      <c r="C171" s="359"/>
      <c r="D171" s="359"/>
      <c r="E171" s="359"/>
      <c r="F171" s="359"/>
      <c r="G171" s="359"/>
      <c r="Q171" s="359"/>
      <c r="R171" s="359"/>
      <c r="S171" s="359"/>
      <c r="T171" s="359"/>
      <c r="U171" s="359"/>
      <c r="V171" s="359"/>
      <c r="W171" s="359"/>
      <c r="X171" s="359"/>
      <c r="Y171" s="359"/>
      <c r="Z171" s="359"/>
      <c r="AB171" s="359"/>
      <c r="AC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c r="BZ171" s="359"/>
      <c r="CG171" s="359"/>
      <c r="CI171" s="359"/>
      <c r="CK171" s="359"/>
      <c r="CM171" s="359"/>
    </row>
    <row r="172" spans="2:91" s="360" customFormat="1" x14ac:dyDescent="0.35">
      <c r="B172" s="359"/>
      <c r="C172" s="359"/>
      <c r="D172" s="359"/>
      <c r="E172" s="359"/>
      <c r="F172" s="359"/>
      <c r="G172" s="359"/>
      <c r="Q172" s="359"/>
      <c r="R172" s="359"/>
      <c r="S172" s="359"/>
      <c r="T172" s="359"/>
      <c r="U172" s="359"/>
      <c r="V172" s="359"/>
      <c r="W172" s="359"/>
      <c r="X172" s="359"/>
      <c r="Y172" s="359"/>
      <c r="Z172" s="359"/>
      <c r="AB172" s="359"/>
      <c r="AC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c r="BT172" s="359"/>
      <c r="BU172" s="359"/>
      <c r="BV172" s="359"/>
      <c r="BW172" s="359"/>
      <c r="BX172" s="359"/>
      <c r="BY172" s="359"/>
      <c r="BZ172" s="359"/>
      <c r="CG172" s="359"/>
      <c r="CI172" s="359"/>
      <c r="CK172" s="359"/>
      <c r="CM172" s="359"/>
    </row>
    <row r="173" spans="2:91" s="360" customFormat="1" x14ac:dyDescent="0.35">
      <c r="B173" s="359"/>
      <c r="C173" s="359"/>
      <c r="D173" s="359"/>
      <c r="E173" s="359"/>
      <c r="F173" s="359"/>
      <c r="G173" s="359"/>
      <c r="Q173" s="359"/>
      <c r="R173" s="359"/>
      <c r="S173" s="359"/>
      <c r="T173" s="359"/>
      <c r="U173" s="359"/>
      <c r="V173" s="359"/>
      <c r="W173" s="359"/>
      <c r="X173" s="359"/>
      <c r="Y173" s="359"/>
      <c r="Z173" s="359"/>
      <c r="AB173" s="359"/>
      <c r="AC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G173" s="359"/>
      <c r="CI173" s="359"/>
      <c r="CK173" s="359"/>
      <c r="CM173" s="359"/>
    </row>
    <row r="174" spans="2:91" s="360" customFormat="1" x14ac:dyDescent="0.35">
      <c r="B174" s="359"/>
      <c r="C174" s="359"/>
      <c r="D174" s="359"/>
      <c r="E174" s="359"/>
      <c r="F174" s="359"/>
      <c r="G174" s="359"/>
      <c r="Q174" s="359"/>
      <c r="R174" s="359"/>
      <c r="S174" s="359"/>
      <c r="T174" s="359"/>
      <c r="U174" s="359"/>
      <c r="V174" s="359"/>
      <c r="W174" s="359"/>
      <c r="X174" s="359"/>
      <c r="Y174" s="359"/>
      <c r="Z174" s="359"/>
      <c r="AB174" s="359"/>
      <c r="AC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c r="BR174" s="359"/>
      <c r="BS174" s="359"/>
      <c r="BT174" s="359"/>
      <c r="BU174" s="359"/>
      <c r="BV174" s="359"/>
      <c r="BW174" s="359"/>
      <c r="BX174" s="359"/>
      <c r="BY174" s="359"/>
      <c r="BZ174" s="359"/>
      <c r="CG174" s="359"/>
      <c r="CI174" s="359"/>
      <c r="CK174" s="359"/>
      <c r="CM174" s="359"/>
    </row>
    <row r="175" spans="2:91" s="360" customFormat="1" x14ac:dyDescent="0.35">
      <c r="B175" s="359"/>
      <c r="C175" s="359"/>
      <c r="D175" s="359"/>
      <c r="E175" s="359"/>
      <c r="F175" s="359"/>
      <c r="G175" s="359"/>
      <c r="Q175" s="359"/>
      <c r="R175" s="359"/>
      <c r="S175" s="359"/>
      <c r="T175" s="359"/>
      <c r="U175" s="359"/>
      <c r="V175" s="359"/>
      <c r="W175" s="359"/>
      <c r="X175" s="359"/>
      <c r="Y175" s="359"/>
      <c r="Z175" s="359"/>
      <c r="AB175" s="359"/>
      <c r="AC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c r="BT175" s="359"/>
      <c r="BU175" s="359"/>
      <c r="BV175" s="359"/>
      <c r="BW175" s="359"/>
      <c r="BX175" s="359"/>
      <c r="BY175" s="359"/>
      <c r="BZ175" s="359"/>
      <c r="CG175" s="359"/>
      <c r="CI175" s="359"/>
      <c r="CK175" s="359"/>
      <c r="CM175" s="359"/>
    </row>
    <row r="176" spans="2:91" s="360" customFormat="1" x14ac:dyDescent="0.35">
      <c r="B176" s="359"/>
      <c r="C176" s="359"/>
      <c r="D176" s="359"/>
      <c r="E176" s="359"/>
      <c r="F176" s="359"/>
      <c r="G176" s="359"/>
      <c r="Q176" s="359"/>
      <c r="R176" s="359"/>
      <c r="S176" s="359"/>
      <c r="T176" s="359"/>
      <c r="U176" s="359"/>
      <c r="V176" s="359"/>
      <c r="W176" s="359"/>
      <c r="X176" s="359"/>
      <c r="Y176" s="359"/>
      <c r="Z176" s="359"/>
      <c r="AB176" s="359"/>
      <c r="AC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c r="BR176" s="359"/>
      <c r="BS176" s="359"/>
      <c r="BT176" s="359"/>
      <c r="BU176" s="359"/>
      <c r="BV176" s="359"/>
      <c r="BW176" s="359"/>
      <c r="BX176" s="359"/>
      <c r="BY176" s="359"/>
      <c r="BZ176" s="359"/>
      <c r="CG176" s="359"/>
      <c r="CI176" s="359"/>
      <c r="CK176" s="359"/>
      <c r="CM176" s="359"/>
    </row>
    <row r="177" spans="17:91" s="360" customFormat="1" x14ac:dyDescent="0.35">
      <c r="Q177" s="359"/>
      <c r="R177" s="359"/>
      <c r="S177" s="359"/>
      <c r="T177" s="359"/>
      <c r="U177" s="359"/>
      <c r="V177" s="359"/>
      <c r="W177" s="359"/>
      <c r="X177" s="359"/>
      <c r="Y177" s="359"/>
      <c r="Z177" s="359"/>
      <c r="AB177" s="359"/>
      <c r="AC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c r="BR177" s="359"/>
      <c r="BS177" s="359"/>
      <c r="BT177" s="359"/>
      <c r="BU177" s="359"/>
      <c r="BV177" s="359"/>
      <c r="BW177" s="359"/>
      <c r="BX177" s="359"/>
      <c r="BY177" s="359"/>
      <c r="BZ177" s="359"/>
      <c r="CG177" s="359"/>
      <c r="CI177" s="359"/>
      <c r="CK177" s="359"/>
      <c r="CM177" s="359"/>
    </row>
    <row r="178" spans="17:91" s="360" customFormat="1" x14ac:dyDescent="0.35">
      <c r="Q178" s="359"/>
      <c r="R178" s="359"/>
      <c r="S178" s="359"/>
      <c r="T178" s="359"/>
      <c r="U178" s="359"/>
      <c r="V178" s="359"/>
      <c r="W178" s="359"/>
      <c r="X178" s="359"/>
      <c r="Y178" s="359"/>
      <c r="Z178" s="359"/>
      <c r="AB178" s="359"/>
      <c r="AC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c r="BR178" s="359"/>
      <c r="BS178" s="359"/>
      <c r="BT178" s="359"/>
      <c r="BU178" s="359"/>
      <c r="BV178" s="359"/>
      <c r="BW178" s="359"/>
      <c r="BX178" s="359"/>
      <c r="BY178" s="359"/>
      <c r="BZ178" s="359"/>
      <c r="CG178" s="359"/>
      <c r="CI178" s="359"/>
      <c r="CK178" s="359"/>
      <c r="CM178" s="359"/>
    </row>
    <row r="179" spans="17:91" s="360" customFormat="1" x14ac:dyDescent="0.35">
      <c r="Q179" s="359"/>
      <c r="R179" s="359"/>
      <c r="S179" s="359"/>
      <c r="T179" s="359"/>
      <c r="U179" s="359"/>
      <c r="V179" s="359"/>
      <c r="W179" s="359"/>
      <c r="X179" s="359"/>
      <c r="Y179" s="359"/>
      <c r="Z179" s="359"/>
      <c r="AB179" s="359"/>
      <c r="AC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c r="BR179" s="359"/>
      <c r="BS179" s="359"/>
      <c r="BT179" s="359"/>
      <c r="BU179" s="359"/>
      <c r="BV179" s="359"/>
      <c r="BW179" s="359"/>
      <c r="BX179" s="359"/>
      <c r="BY179" s="359"/>
      <c r="BZ179" s="359"/>
      <c r="CG179" s="359"/>
      <c r="CI179" s="359"/>
      <c r="CK179" s="359"/>
      <c r="CM179" s="359"/>
    </row>
  </sheetData>
  <mergeCells count="41">
    <mergeCell ref="B135:B141"/>
    <mergeCell ref="C135:D137"/>
    <mergeCell ref="C138:D141"/>
    <mergeCell ref="B147:K161"/>
    <mergeCell ref="B120:B134"/>
    <mergeCell ref="C120:D122"/>
    <mergeCell ref="C123:D125"/>
    <mergeCell ref="C126:D128"/>
    <mergeCell ref="C129:D131"/>
    <mergeCell ref="C132:D134"/>
    <mergeCell ref="B40:D40"/>
    <mergeCell ref="E40:H40"/>
    <mergeCell ref="I40:K40"/>
    <mergeCell ref="C113:D113"/>
    <mergeCell ref="E113:G113"/>
    <mergeCell ref="B114:B119"/>
    <mergeCell ref="C114:D115"/>
    <mergeCell ref="C116:D119"/>
    <mergeCell ref="B33:G33"/>
    <mergeCell ref="B34:F34"/>
    <mergeCell ref="B36:C37"/>
    <mergeCell ref="B38:K38"/>
    <mergeCell ref="B39:D39"/>
    <mergeCell ref="E39:H39"/>
    <mergeCell ref="I39:K39"/>
    <mergeCell ref="C21:D23"/>
    <mergeCell ref="B24:B30"/>
    <mergeCell ref="C24:D26"/>
    <mergeCell ref="C27:D30"/>
    <mergeCell ref="B31:G31"/>
    <mergeCell ref="B32:G32"/>
    <mergeCell ref="C2:D2"/>
    <mergeCell ref="E2:G2"/>
    <mergeCell ref="B3:B8"/>
    <mergeCell ref="C3:D4"/>
    <mergeCell ref="C5:D8"/>
    <mergeCell ref="B9:B23"/>
    <mergeCell ref="C9:D11"/>
    <mergeCell ref="C12:D14"/>
    <mergeCell ref="C15:D17"/>
    <mergeCell ref="C18:D20"/>
  </mergeCells>
  <conditionalFormatting sqref="BJ3:BT30 BV3:CE30 AK3:AT30 AV3:AV30 L4:L24 H25:L30 H3:K24">
    <cfRule type="containsText" dxfId="159" priority="33" operator="containsText" text="*80">
      <formula>NOT(ISERROR(SEARCH("*80",H3)))</formula>
    </cfRule>
    <cfRule type="containsText" dxfId="158" priority="34" operator="containsText" text="60-79">
      <formula>NOT(ISERROR(SEARCH("60-79",H3)))</formula>
    </cfRule>
    <cfRule type="containsText" dxfId="157" priority="35" operator="containsText" text="&lt;60">
      <formula>NOT(ISERROR(SEARCH("&lt;60",H3)))</formula>
    </cfRule>
  </conditionalFormatting>
  <conditionalFormatting sqref="M4:M30">
    <cfRule type="containsText" dxfId="156" priority="30" operator="containsText" text="*80">
      <formula>NOT(ISERROR(SEARCH("*80",M4)))</formula>
    </cfRule>
    <cfRule type="containsText" dxfId="155" priority="31" operator="containsText" text="60-79">
      <formula>NOT(ISERROR(SEARCH("60-79",M4)))</formula>
    </cfRule>
    <cfRule type="containsText" dxfId="154" priority="32" operator="containsText" text="&lt;60">
      <formula>NOT(ISERROR(SEARCH("&lt;60",M4)))</formula>
    </cfRule>
  </conditionalFormatting>
  <conditionalFormatting sqref="N4:N30">
    <cfRule type="containsText" dxfId="153" priority="27" operator="containsText" text="*80">
      <formula>NOT(ISERROR(SEARCH("*80",N4)))</formula>
    </cfRule>
    <cfRule type="containsText" dxfId="152" priority="28" operator="containsText" text="60-79">
      <formula>NOT(ISERROR(SEARCH("60-79",N4)))</formula>
    </cfRule>
    <cfRule type="containsText" dxfId="151" priority="29" operator="containsText" text="&lt;60">
      <formula>NOT(ISERROR(SEARCH("&lt;60",N4)))</formula>
    </cfRule>
  </conditionalFormatting>
  <conditionalFormatting sqref="O4:O30">
    <cfRule type="containsText" dxfId="150" priority="24" operator="containsText" text="*80">
      <formula>NOT(ISERROR(SEARCH("*80",O4)))</formula>
    </cfRule>
    <cfRule type="containsText" dxfId="149" priority="25" operator="containsText" text="60-79">
      <formula>NOT(ISERROR(SEARCH("60-79",O4)))</formula>
    </cfRule>
    <cfRule type="containsText" dxfId="148" priority="26" operator="containsText" text="&lt;60">
      <formula>NOT(ISERROR(SEARCH("&lt;60",O4)))</formula>
    </cfRule>
  </conditionalFormatting>
  <conditionalFormatting sqref="P4:P30">
    <cfRule type="containsText" dxfId="147" priority="21" operator="containsText" text="*80">
      <formula>NOT(ISERROR(SEARCH("*80",P4)))</formula>
    </cfRule>
    <cfRule type="containsText" dxfId="146" priority="22" operator="containsText" text="60-79">
      <formula>NOT(ISERROR(SEARCH("60-79",P4)))</formula>
    </cfRule>
    <cfRule type="containsText" dxfId="145" priority="23" operator="containsText" text="&lt;60">
      <formula>NOT(ISERROR(SEARCH("&lt;60",P4)))</formula>
    </cfRule>
  </conditionalFormatting>
  <conditionalFormatting sqref="Q4:Q30">
    <cfRule type="containsText" dxfId="144" priority="18" operator="containsText" text="*80">
      <formula>NOT(ISERROR(SEARCH("*80",Q4)))</formula>
    </cfRule>
    <cfRule type="containsText" dxfId="143" priority="19" operator="containsText" text="60-79">
      <formula>NOT(ISERROR(SEARCH("60-79",Q4)))</formula>
    </cfRule>
    <cfRule type="containsText" dxfId="142" priority="20" operator="containsText" text="&lt;60">
      <formula>NOT(ISERROR(SEARCH("&lt;60",Q4)))</formula>
    </cfRule>
  </conditionalFormatting>
  <conditionalFormatting sqref="L3:Q3 R3:R30">
    <cfRule type="containsText" dxfId="141" priority="15" operator="containsText" text="*80">
      <formula>NOT(ISERROR(SEARCH("*80",L3)))</formula>
    </cfRule>
    <cfRule type="containsText" dxfId="140" priority="16" operator="containsText" text="60-79">
      <formula>NOT(ISERROR(SEARCH("60-79",L3)))</formula>
    </cfRule>
    <cfRule type="containsText" dxfId="139" priority="17" operator="containsText" text="&lt;60">
      <formula>NOT(ISERROR(SEARCH("&lt;60",L3)))</formula>
    </cfRule>
  </conditionalFormatting>
  <conditionalFormatting sqref="AD3:AH30">
    <cfRule type="containsText" dxfId="138" priority="12" operator="containsText" text="*80">
      <formula>NOT(ISERROR(SEARCH("*80",AD3)))</formula>
    </cfRule>
    <cfRule type="containsText" dxfId="137" priority="13" operator="containsText" text="60-79">
      <formula>NOT(ISERROR(SEARCH("60-79",AD3)))</formula>
    </cfRule>
    <cfRule type="containsText" dxfId="136" priority="14" operator="containsText" text="&lt;60">
      <formula>NOT(ISERROR(SEARCH("&lt;60",AD3)))</formula>
    </cfRule>
  </conditionalFormatting>
  <conditionalFormatting sqref="H142:H145 I114:K141">
    <cfRule type="containsText" dxfId="135" priority="9" operator="containsText" text="80">
      <formula>NOT(ISERROR(SEARCH("80",H114)))</formula>
    </cfRule>
    <cfRule type="containsText" dxfId="134" priority="10" operator="containsText" text="60-79">
      <formula>NOT(ISERROR(SEARCH("60-79",H114)))</formula>
    </cfRule>
    <cfRule type="containsText" dxfId="133" priority="11" operator="containsText" text="&lt;60">
      <formula>NOT(ISERROR(SEARCH("&lt;60",H114)))</formula>
    </cfRule>
  </conditionalFormatting>
  <conditionalFormatting sqref="I114:I141">
    <cfRule type="containsText" dxfId="132" priority="8" operator="containsText" text="error">
      <formula>NOT(ISERROR(SEARCH("error",I114)))</formula>
    </cfRule>
  </conditionalFormatting>
  <conditionalFormatting sqref="H46:H48 J46:J48 D46:D48 F46:F48">
    <cfRule type="containsErrors" dxfId="131" priority="36">
      <formula>ISERROR(D46)</formula>
    </cfRule>
  </conditionalFormatting>
  <conditionalFormatting sqref="H114:H141">
    <cfRule type="containsText" dxfId="130" priority="5" operator="containsText" text="80">
      <formula>NOT(ISERROR(SEARCH("80",H114)))</formula>
    </cfRule>
    <cfRule type="containsText" dxfId="129" priority="6" operator="containsText" text="60-79">
      <formula>NOT(ISERROR(SEARCH("60-79",H114)))</formula>
    </cfRule>
    <cfRule type="containsText" dxfId="128" priority="7" operator="containsText" text="&lt;60">
      <formula>NOT(ISERROR(SEARCH("&lt;60",H114)))</formula>
    </cfRule>
  </conditionalFormatting>
  <conditionalFormatting sqref="H114:H141">
    <cfRule type="containsText" dxfId="127" priority="4" operator="containsText" text="error">
      <formula>NOT(ISERROR(SEARCH("error",H114)))</formula>
    </cfRule>
  </conditionalFormatting>
  <conditionalFormatting sqref="Y3:AC30">
    <cfRule type="containsText" dxfId="126" priority="1" operator="containsText" text="*80">
      <formula>NOT(ISERROR(SEARCH("*80",Y3)))</formula>
    </cfRule>
    <cfRule type="containsText" dxfId="125" priority="2" operator="containsText" text="60-79">
      <formula>NOT(ISERROR(SEARCH("60-79",Y3)))</formula>
    </cfRule>
    <cfRule type="containsText" dxfId="124" priority="3" operator="containsText" text="&lt;60">
      <formula>NOT(ISERROR(SEARCH("&lt;60",Y3)))</formula>
    </cfRule>
  </conditionalFormatting>
  <dataValidations count="2">
    <dataValidation allowBlank="1" showInputMessage="1" showErrorMessage="1" errorTitle="Error in entry" error="Please use list items only." sqref="AU116:BE143 AK3:AT33 BL40:BV61 BJ38:BT38 BJ31:BT34 BV31:CE34" xr:uid="{A314AE47-3129-4A7C-B0B8-2F8D49B7FBE3}"/>
    <dataValidation type="list" allowBlank="1" showInputMessage="1" showErrorMessage="1" errorTitle="Error in entry" error="Please use list items only." sqref="Y3:AH30 H3:R30" xr:uid="{FFDB0CD5-2214-4CA1-9817-F13E9315A866}">
      <formula1>ValidDepts</formula1>
    </dataValidation>
  </dataValidations>
  <pageMargins left="0.70866141732283472" right="0.70866141732283472" top="0.74803149606299213" bottom="0.74803149606299213" header="0.31496062992125984" footer="0.31496062992125984"/>
  <pageSetup paperSize="9" scale="67" fitToHeight="0" orientation="portrait" r:id="rId1"/>
  <rowBreaks count="1" manualBreakCount="1">
    <brk id="111"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90750-6A05-4843-B6B9-2BDFCF44C940}">
  <sheetPr>
    <pageSetUpPr fitToPage="1"/>
  </sheetPr>
  <dimension ref="A1:CN179"/>
  <sheetViews>
    <sheetView showGridLines="0" topLeftCell="A16" zoomScale="80" zoomScaleNormal="80" zoomScaleSheetLayoutView="80" zoomScalePageLayoutView="25" workbookViewId="0">
      <selection activeCell="CJ30" sqref="CJ30"/>
    </sheetView>
  </sheetViews>
  <sheetFormatPr defaultColWidth="0" defaultRowHeight="13.5" x14ac:dyDescent="0.35"/>
  <cols>
    <col min="1" max="1" width="1.26953125" style="359" customWidth="1"/>
    <col min="2" max="7" width="10.7265625" style="359" customWidth="1"/>
    <col min="8" max="13" width="10.7265625" style="360" customWidth="1"/>
    <col min="14" max="16" width="10.7265625" style="360" hidden="1" customWidth="1"/>
    <col min="17" max="23" width="10.7265625" style="359" hidden="1" customWidth="1"/>
    <col min="24" max="24" width="3" style="359" customWidth="1"/>
    <col min="25" max="26" width="10.7265625" style="359" customWidth="1"/>
    <col min="27" max="27" width="10.7265625" style="360" customWidth="1"/>
    <col min="28" max="28" width="10.7265625" style="359" customWidth="1"/>
    <col min="29" max="29" width="11.7265625" style="359" customWidth="1"/>
    <col min="30" max="34" width="10.7265625" style="360" hidden="1" customWidth="1"/>
    <col min="35" max="35" width="2.81640625" style="360" customWidth="1"/>
    <col min="36" max="36" width="5.453125" style="360" hidden="1" bestFit="1" customWidth="1"/>
    <col min="37" max="37" width="12.26953125" style="359" hidden="1" bestFit="1" customWidth="1"/>
    <col min="38" max="38" width="9.1796875" style="359" hidden="1" bestFit="1" customWidth="1"/>
    <col min="39" max="39" width="15.1796875" style="359" hidden="1" bestFit="1" customWidth="1"/>
    <col min="40" max="40" width="10" style="359" hidden="1" bestFit="1" customWidth="1"/>
    <col min="41" max="41" width="13.453125" style="359" hidden="1" bestFit="1" customWidth="1"/>
    <col min="42" max="42" width="15.7265625" style="359" hidden="1" bestFit="1" customWidth="1"/>
    <col min="43" max="43" width="13.81640625" style="359" hidden="1" bestFit="1" customWidth="1"/>
    <col min="44" max="44" width="12.7265625" style="359" hidden="1" bestFit="1" customWidth="1"/>
    <col min="45" max="49" width="8.81640625" style="359" hidden="1" bestFit="1" customWidth="1"/>
    <col min="50" max="50" width="16.7265625" style="359" hidden="1" bestFit="1" customWidth="1"/>
    <col min="51" max="51" width="8.81640625" style="359" hidden="1" bestFit="1" customWidth="1"/>
    <col min="52" max="53" width="11.7265625" style="359" hidden="1" bestFit="1" customWidth="1"/>
    <col min="54" max="63" width="8.81640625" style="359" hidden="1" bestFit="1" customWidth="1"/>
    <col min="64" max="64" width="13" style="360" hidden="1" bestFit="1" customWidth="1"/>
    <col min="65" max="65" width="11.26953125" style="360" hidden="1" bestFit="1" customWidth="1"/>
    <col min="66" max="68" width="8.7265625" style="360" hidden="1" bestFit="1" customWidth="1"/>
    <col min="69" max="71" width="13" style="360" hidden="1" bestFit="1" customWidth="1"/>
    <col min="72" max="72" width="11.81640625" style="360" hidden="1" bestFit="1" customWidth="1"/>
    <col min="73" max="73" width="7.453125" style="360" hidden="1" bestFit="1" customWidth="1"/>
    <col min="74" max="74" width="13.1796875" style="360" hidden="1" bestFit="1" customWidth="1"/>
    <col min="75" max="82" width="7.453125" style="360" hidden="1" bestFit="1" customWidth="1"/>
    <col min="83" max="84" width="6.81640625" style="360" hidden="1" bestFit="1" customWidth="1"/>
    <col min="85" max="85" width="8.81640625" style="359" hidden="1" bestFit="1" customWidth="1"/>
    <col min="86" max="86" width="11.26953125" style="360" hidden="1" bestFit="1" customWidth="1"/>
    <col min="87" max="87" width="8.81640625" style="359" hidden="1" bestFit="1" customWidth="1"/>
    <col min="88" max="88" width="8.7265625" style="360" hidden="1" bestFit="1" customWidth="1"/>
    <col min="89" max="89" width="8.81640625" style="359" hidden="1" bestFit="1" customWidth="1"/>
    <col min="90" max="90" width="8.7265625" style="360" hidden="1" bestFit="1" customWidth="1"/>
    <col min="91" max="91" width="8.81640625" style="359" hidden="1" bestFit="1" customWidth="1"/>
    <col min="92" max="92" width="8.7265625" style="360" hidden="1" bestFit="1" customWidth="1"/>
    <col min="93" max="16384" width="8.81640625" style="359" hidden="1"/>
  </cols>
  <sheetData>
    <row r="1" spans="2:92" ht="7.15" customHeight="1" thickBot="1" x14ac:dyDescent="0.4">
      <c r="H1" s="361"/>
      <c r="I1" s="362"/>
      <c r="J1" s="362"/>
      <c r="K1" s="362"/>
      <c r="L1" s="362"/>
      <c r="M1" s="363"/>
      <c r="N1" s="363"/>
      <c r="O1" s="363"/>
      <c r="P1" s="363"/>
      <c r="AA1" s="362"/>
      <c r="AD1" s="362"/>
      <c r="AE1" s="362"/>
      <c r="AF1" s="362"/>
      <c r="AG1" s="362"/>
      <c r="AH1" s="362"/>
      <c r="AI1" s="362"/>
      <c r="AJ1" s="362"/>
      <c r="AW1" s="364" t="s">
        <v>27</v>
      </c>
      <c r="AX1" s="364"/>
      <c r="BE1" s="359" t="s">
        <v>28</v>
      </c>
      <c r="BJ1" s="364" t="s">
        <v>29</v>
      </c>
      <c r="BK1" s="364"/>
      <c r="BL1" s="365"/>
      <c r="BM1" s="366"/>
      <c r="BN1" s="362"/>
      <c r="BO1" s="362"/>
      <c r="BP1" s="362"/>
      <c r="BT1" s="363"/>
      <c r="BU1" s="363"/>
      <c r="BV1" s="367" t="s">
        <v>30</v>
      </c>
      <c r="BW1" s="368"/>
      <c r="BX1" s="368"/>
      <c r="BY1" s="368"/>
      <c r="BZ1" s="369"/>
      <c r="CH1" s="362"/>
      <c r="CJ1" s="362"/>
      <c r="CL1" s="362"/>
      <c r="CN1" s="362"/>
    </row>
    <row r="2" spans="2:92" ht="41.5" customHeight="1" thickBot="1" x14ac:dyDescent="0.4">
      <c r="B2" s="370" t="s">
        <v>31</v>
      </c>
      <c r="C2" s="371" t="s">
        <v>32</v>
      </c>
      <c r="D2" s="372"/>
      <c r="E2" s="371" t="s">
        <v>33</v>
      </c>
      <c r="F2" s="373"/>
      <c r="G2" s="372"/>
      <c r="H2" s="374" t="s">
        <v>34</v>
      </c>
      <c r="I2" s="375" t="s">
        <v>35</v>
      </c>
      <c r="J2" s="376" t="s">
        <v>36</v>
      </c>
      <c r="K2" s="377" t="s">
        <v>37</v>
      </c>
      <c r="L2" s="378" t="s">
        <v>38</v>
      </c>
      <c r="M2" s="379" t="s">
        <v>39</v>
      </c>
      <c r="N2" s="379" t="s">
        <v>40</v>
      </c>
      <c r="O2" s="379" t="s">
        <v>41</v>
      </c>
      <c r="P2" s="379" t="s">
        <v>42</v>
      </c>
      <c r="Q2" s="379" t="s">
        <v>43</v>
      </c>
      <c r="R2" s="380" t="s">
        <v>44</v>
      </c>
      <c r="Y2" s="381" t="s">
        <v>45</v>
      </c>
      <c r="Z2" s="382" t="s">
        <v>46</v>
      </c>
      <c r="AA2" s="383" t="s">
        <v>47</v>
      </c>
      <c r="AB2" s="384" t="s">
        <v>48</v>
      </c>
      <c r="AC2" s="385" t="s">
        <v>49</v>
      </c>
      <c r="AD2" s="386" t="s">
        <v>50</v>
      </c>
      <c r="AE2" s="386" t="s">
        <v>51</v>
      </c>
      <c r="AF2" s="386" t="s">
        <v>52</v>
      </c>
      <c r="AG2" s="386" t="s">
        <v>53</v>
      </c>
      <c r="AH2" s="386" t="s">
        <v>54</v>
      </c>
      <c r="AK2" s="387" t="s">
        <v>55</v>
      </c>
      <c r="AL2" s="387" t="s">
        <v>56</v>
      </c>
      <c r="AM2" s="387" t="s">
        <v>57</v>
      </c>
      <c r="AN2" s="387" t="s">
        <v>58</v>
      </c>
      <c r="AO2" s="387" t="s">
        <v>59</v>
      </c>
      <c r="AP2" s="387" t="s">
        <v>60</v>
      </c>
      <c r="AQ2" s="387" t="s">
        <v>61</v>
      </c>
      <c r="AR2" s="387" t="s">
        <v>62</v>
      </c>
      <c r="AS2" s="387" t="s">
        <v>63</v>
      </c>
      <c r="AT2" s="387" t="s">
        <v>64</v>
      </c>
      <c r="AW2" s="388" t="s">
        <v>65</v>
      </c>
      <c r="AX2" s="388" t="s">
        <v>66</v>
      </c>
      <c r="AY2" s="388" t="s">
        <v>67</v>
      </c>
      <c r="AZ2" s="388" t="s">
        <v>68</v>
      </c>
      <c r="BA2" s="388" t="s">
        <v>69</v>
      </c>
      <c r="BB2" s="388" t="s">
        <v>70</v>
      </c>
      <c r="BC2" s="388" t="s">
        <v>71</v>
      </c>
      <c r="BE2" s="359" t="s">
        <v>72</v>
      </c>
      <c r="BF2" s="359" t="s">
        <v>73</v>
      </c>
      <c r="BJ2" s="389" t="s">
        <v>74</v>
      </c>
      <c r="BK2" s="389" t="s">
        <v>75</v>
      </c>
      <c r="BL2" s="389" t="s">
        <v>76</v>
      </c>
      <c r="BM2" s="389" t="s">
        <v>77</v>
      </c>
      <c r="BN2" s="389" t="s">
        <v>78</v>
      </c>
      <c r="BO2" s="389" t="s">
        <v>79</v>
      </c>
      <c r="BP2" s="389" t="s">
        <v>80</v>
      </c>
      <c r="BQ2" s="389" t="s">
        <v>81</v>
      </c>
      <c r="BR2" s="389" t="s">
        <v>82</v>
      </c>
      <c r="BS2" s="389" t="s">
        <v>83</v>
      </c>
      <c r="BT2" s="389" t="s">
        <v>84</v>
      </c>
      <c r="BV2" s="390" t="s">
        <v>85</v>
      </c>
      <c r="BW2" s="390" t="s">
        <v>86</v>
      </c>
      <c r="BX2" s="390" t="s">
        <v>87</v>
      </c>
      <c r="BY2" s="390" t="s">
        <v>88</v>
      </c>
      <c r="BZ2" s="390" t="s">
        <v>89</v>
      </c>
      <c r="CA2" s="390" t="s">
        <v>90</v>
      </c>
      <c r="CB2" s="390" t="s">
        <v>91</v>
      </c>
      <c r="CC2" s="390" t="s">
        <v>92</v>
      </c>
      <c r="CD2" s="390" t="s">
        <v>93</v>
      </c>
      <c r="CE2" s="390" t="s">
        <v>94</v>
      </c>
    </row>
    <row r="3" spans="2:92" ht="13.5" customHeight="1" thickBot="1" x14ac:dyDescent="0.4">
      <c r="B3" s="391">
        <v>1</v>
      </c>
      <c r="C3" s="392" t="s">
        <v>95</v>
      </c>
      <c r="D3" s="393"/>
      <c r="E3" s="394" t="s">
        <v>96</v>
      </c>
      <c r="F3" s="395"/>
      <c r="G3" s="396"/>
      <c r="H3" s="397" t="s">
        <v>97</v>
      </c>
      <c r="I3" s="398" t="s">
        <v>97</v>
      </c>
      <c r="J3" s="398" t="s">
        <v>97</v>
      </c>
      <c r="K3" s="398" t="s">
        <v>97</v>
      </c>
      <c r="L3" s="399" t="s">
        <v>97</v>
      </c>
      <c r="M3" s="399" t="s">
        <v>97</v>
      </c>
      <c r="N3" s="399" t="s">
        <v>97</v>
      </c>
      <c r="O3" s="399" t="s">
        <v>97</v>
      </c>
      <c r="P3" s="399" t="s">
        <v>97</v>
      </c>
      <c r="Q3" s="399" t="s">
        <v>97</v>
      </c>
      <c r="R3" s="400" t="s">
        <v>97</v>
      </c>
      <c r="Y3" s="398" t="s">
        <v>97</v>
      </c>
      <c r="Z3" s="398" t="s">
        <v>97</v>
      </c>
      <c r="AA3" s="398" t="s">
        <v>97</v>
      </c>
      <c r="AB3" s="398" t="s">
        <v>97</v>
      </c>
      <c r="AC3" s="397" t="s">
        <v>97</v>
      </c>
      <c r="AD3" s="401" t="s">
        <v>97</v>
      </c>
      <c r="AE3" s="401" t="s">
        <v>97</v>
      </c>
      <c r="AF3" s="401" t="s">
        <v>97</v>
      </c>
      <c r="AG3" s="401" t="s">
        <v>97</v>
      </c>
      <c r="AH3" s="401" t="s">
        <v>97</v>
      </c>
      <c r="AK3" s="402" t="str">
        <f>IFERROR(IF(I3="---","",IF(Y3="---","No Target Set",IF(BV3=BK3,"On Target",IF(BV3&gt;BK3,"Behind",IF(BV3&lt;BK3,"Ahead"))))),"")</f>
        <v/>
      </c>
      <c r="AL3" s="402" t="str">
        <f>IFERROR(IF(J3="---","",IF(Z3="---","No Target Set",IF(BW3=BL3,"On Target",IF(BW3&gt;BL3,"Behind",IF(BW3&lt;BL3,"Ahead"))))),"")</f>
        <v/>
      </c>
      <c r="AM3" s="402" t="str">
        <f>IFERROR(IF(K3="---","",IF(AA3="---","No Target Set",IF(BX3=BM3,"On Target",IF(BX3&gt;BM3,"Behind",IF(BX3&lt;BM3,"Ahead"))))),"")</f>
        <v/>
      </c>
      <c r="AN3" s="402" t="str">
        <f>IFERROR(IF(L3="---","",IF(AB3="---","No Target Set",IF(BY3=BN3,"On Target",IF(BY3&gt;BN3,"Behind",IF(BY3&lt;BN3,"Ahead"))))),"")</f>
        <v/>
      </c>
      <c r="AO3" s="402" t="str">
        <f>IFERROR(IF(M3="---","",IF(AC3="---","No Target Set",IF(BZ3=BO3,"On Target",IF(BZ3&gt;BO3,"Behind",IF(BZ3&lt;BO3,"Ahead"))))),"")</f>
        <v/>
      </c>
      <c r="AP3" s="402" t="str">
        <f>IFERROR(IF(N3="---","",IF(AD3="---","No Target Set",IF(CA3=BP3,"On Target",IF(CA3&gt;BP3,"Behind",IF(CA3&lt;BP3,"Ahead"))))),"")</f>
        <v/>
      </c>
      <c r="AQ3" s="402" t="str">
        <f>IFERROR(IF(O3="---","",IF(AE3="---","No Target Set",IF(CB3=BQ3,"On Target",IF(CB3&gt;BQ3,"Behind",IF(CB3&lt;BQ3,"Ahead"))))),"")</f>
        <v/>
      </c>
      <c r="AR3" s="402" t="str">
        <f>IFERROR(IF(P3="---","",IF(AF3="---","No Target Set",IF(CC3=BR3,"On Target",IF(CC3&gt;BR3,"Behind",IF(CC3&lt;BR3,"Ahead"))))),"")</f>
        <v/>
      </c>
      <c r="AS3" s="402" t="str">
        <f>IFERROR(IF(Q3="---","",IF(AG3="---","No Target Set",IF(CD3=BS3,"On Target",IF(CD3&gt;BS3,"Behind",IF(CD3&lt;BS3,"Ahead"))))),"")</f>
        <v/>
      </c>
      <c r="AT3" s="402" t="str">
        <f>IFERROR(IF(R3="---","",IF(AH3="---","No Target Set",IF(CE3=BT3,"On Target",IF(CE3&gt;BT3,"Behind",IF(CE3&lt;BT3,"Ahead"))))),"")</f>
        <v/>
      </c>
      <c r="AV3" s="403"/>
      <c r="AW3" s="404" t="s">
        <v>98</v>
      </c>
      <c r="AX3" s="405" t="str">
        <f>_xlfn.IFNA(LOOKUP(2,1/(H3:R3&lt;&gt;"---"),H3:R3),"---")</f>
        <v>---</v>
      </c>
      <c r="AY3" s="406" t="e">
        <f>VALUE(IF(AX3="---","",VLOOKUP(AX3,List1678234[],2,FALSE)))</f>
        <v>#VALUE!</v>
      </c>
      <c r="AZ3" s="359" t="str">
        <f>_xlfn.IFNA(LOOKUP(2,1/(H3:Q3&lt;&gt;"---"),X3:AF3),"---")</f>
        <v>---</v>
      </c>
      <c r="BA3" s="359" t="e">
        <f>VALUE(IF(AZ3="---","",VLOOKUP(AZ3,List1678234[],2,FALSE)))</f>
        <v>#VALUE!</v>
      </c>
      <c r="BB3" s="359" t="str">
        <f>_xlfn.IFNA(LOOKUP(2,1/(AK3:AT3&lt;&gt;""),AK3:AT3),"---")</f>
        <v>---</v>
      </c>
      <c r="BC3" s="359" t="str">
        <f>_xlfn.IFNA(LOOKUP(2,1/(H3:R3&lt;&gt;"---"),H$2:R$2),"---")</f>
        <v>---</v>
      </c>
      <c r="BE3" s="578" t="s">
        <v>97</v>
      </c>
      <c r="BI3" s="404" t="s">
        <v>98</v>
      </c>
      <c r="BJ3" s="407" t="str">
        <f>IF(H3="---","",VLOOKUP(H3,List1678234[],2,FALSE))</f>
        <v/>
      </c>
      <c r="BK3" s="407" t="str">
        <f>IF(I3="---","",VLOOKUP(I3,List1678234[],2,FALSE))</f>
        <v/>
      </c>
      <c r="BL3" s="407" t="str">
        <f>IF(J3="---","",VLOOKUP(J3,List1678234[],2,FALSE))</f>
        <v/>
      </c>
      <c r="BM3" s="407" t="str">
        <f>IF(K3="---","",VLOOKUP(K3,List1678234[],2,FALSE))</f>
        <v/>
      </c>
      <c r="BN3" s="407" t="str">
        <f>IF(L3="---","",VLOOKUP(L3,List1678234[],2,FALSE))</f>
        <v/>
      </c>
      <c r="BO3" s="407" t="str">
        <f>IF(M3="---","",VLOOKUP(M3,List1678234[],2,FALSE))</f>
        <v/>
      </c>
      <c r="BP3" s="407" t="str">
        <f>IF(N3="---","",VLOOKUP(N3,List1678234[],2,FALSE))</f>
        <v/>
      </c>
      <c r="BQ3" s="407" t="str">
        <f>IF(O3="---","",VLOOKUP(O3,List1678234[],2,FALSE))</f>
        <v/>
      </c>
      <c r="BR3" s="407" t="str">
        <f>IF(P3="---","",VLOOKUP(P3,List1678234[],2,FALSE))</f>
        <v/>
      </c>
      <c r="BS3" s="407" t="str">
        <f>IF(Q3="---","",VLOOKUP(Q3,List1678234[],2,FALSE))</f>
        <v/>
      </c>
      <c r="BT3" s="407" t="str">
        <f>IF(R3="---","",VLOOKUP(R3,List1678234[],2,FALSE))</f>
        <v/>
      </c>
      <c r="BU3" s="404" t="s">
        <v>98</v>
      </c>
      <c r="BV3" s="407" t="str">
        <f>IF(Y3="---","",VLOOKUP(Y3,List1678234[],2,FALSE))</f>
        <v/>
      </c>
      <c r="BW3" s="407" t="str">
        <f>IF(Z3="---","",VLOOKUP(Z3,List1678234[],2,FALSE))</f>
        <v/>
      </c>
      <c r="BX3" s="407" t="str">
        <f>IF(AA3="---","",VLOOKUP(AA3,List1678234[],2,FALSE))</f>
        <v/>
      </c>
      <c r="BY3" s="407" t="str">
        <f>IF(AB3="---","",VLOOKUP(AB3,List1678234[],2,FALSE))</f>
        <v/>
      </c>
      <c r="BZ3" s="407" t="str">
        <f>IF(AC3="---","",VLOOKUP(AC3,List1678234[],2,FALSE))</f>
        <v/>
      </c>
      <c r="CA3" s="407" t="str">
        <f>IF(AD3="---","",VLOOKUP(AD3,List1678234[],2,FALSE))</f>
        <v/>
      </c>
      <c r="CB3" s="407" t="str">
        <f>IF(AE3="---","",VLOOKUP(AE3,List1678234[],2,FALSE))</f>
        <v/>
      </c>
      <c r="CC3" s="407" t="str">
        <f>IF(AF3="---","",VLOOKUP(AF3,List1678234[],2,FALSE))</f>
        <v/>
      </c>
      <c r="CD3" s="407" t="str">
        <f>IF(AG3="---","",VLOOKUP(AG3,List1678234[],2,FALSE))</f>
        <v/>
      </c>
      <c r="CE3" s="407" t="str">
        <f>IF(AH3="---","",VLOOKUP(AH3,List1678234[],2,FALSE))</f>
        <v/>
      </c>
    </row>
    <row r="4" spans="2:92" ht="13.5" customHeight="1" thickBot="1" x14ac:dyDescent="0.4">
      <c r="B4" s="408"/>
      <c r="C4" s="392"/>
      <c r="D4" s="393"/>
      <c r="E4" s="394" t="s">
        <v>99</v>
      </c>
      <c r="F4" s="395"/>
      <c r="G4" s="396"/>
      <c r="H4" s="398" t="s">
        <v>97</v>
      </c>
      <c r="I4" s="398" t="s">
        <v>97</v>
      </c>
      <c r="J4" s="398" t="s">
        <v>97</v>
      </c>
      <c r="K4" s="398" t="s">
        <v>97</v>
      </c>
      <c r="L4" s="398" t="s">
        <v>97</v>
      </c>
      <c r="M4" s="398" t="s">
        <v>97</v>
      </c>
      <c r="N4" s="398" t="s">
        <v>97</v>
      </c>
      <c r="O4" s="398" t="s">
        <v>97</v>
      </c>
      <c r="P4" s="398" t="s">
        <v>97</v>
      </c>
      <c r="Q4" s="398" t="s">
        <v>97</v>
      </c>
      <c r="R4" s="409" t="s">
        <v>97</v>
      </c>
      <c r="Y4" s="398" t="s">
        <v>97</v>
      </c>
      <c r="Z4" s="398" t="s">
        <v>97</v>
      </c>
      <c r="AA4" s="398" t="s">
        <v>97</v>
      </c>
      <c r="AB4" s="398" t="s">
        <v>97</v>
      </c>
      <c r="AC4" s="409" t="s">
        <v>97</v>
      </c>
      <c r="AD4" s="401" t="s">
        <v>97</v>
      </c>
      <c r="AE4" s="401" t="s">
        <v>97</v>
      </c>
      <c r="AF4" s="401" t="s">
        <v>97</v>
      </c>
      <c r="AG4" s="401" t="s">
        <v>97</v>
      </c>
      <c r="AH4" s="401" t="s">
        <v>97</v>
      </c>
      <c r="AK4" s="402" t="str">
        <f>IFERROR(IF(I4="---","",IF(Y4="---","No Target Set",IF(BV4=BK4,"On Target",IF(BV4&gt;BK4,"Behind",IF(BV4&lt;BK4,"Ahead"))))),"")</f>
        <v/>
      </c>
      <c r="AL4" s="402" t="str">
        <f>IFERROR(IF(J4="---","",IF(Z4="---","No Target Set",IF(BW4=BL4,"On Target",IF(BW4&gt;BL4,"Behind",IF(BW4&lt;BL4,"Ahead"))))),"")</f>
        <v/>
      </c>
      <c r="AM4" s="402" t="str">
        <f>IFERROR(IF(K4="---","",IF(AA4="---","No Target Set",IF(BX4=BM4,"On Target",IF(BX4&gt;BM4,"Behind",IF(BX4&lt;BM4,"Ahead"))))),"")</f>
        <v/>
      </c>
      <c r="AN4" s="402" t="str">
        <f>IFERROR(IF(L4="---","",IF(AB4="---","No Target Set",IF(BY4=BN4,"On Target",IF(BY4&gt;BN4,"Behind",IF(BY4&lt;BN4,"Ahead"))))),"")</f>
        <v/>
      </c>
      <c r="AO4" s="402" t="str">
        <f>IFERROR(IF(M4="---","",IF(AC4="---","No Target Set",IF(BZ4=BO4,"On Target",IF(BZ4&gt;BO4,"Behind",IF(BZ4&lt;BO4,"Ahead"))))),"")</f>
        <v/>
      </c>
      <c r="AP4" s="402" t="str">
        <f>IFERROR(IF(N4="---","",IF(AD4="---","No Target Set",IF(CA4=BP4,"On Target",IF(CA4&gt;BP4,"Behind",IF(CA4&lt;BP4,"Ahead"))))),"")</f>
        <v/>
      </c>
      <c r="AQ4" s="402" t="str">
        <f>IFERROR(IF(O4="---","",IF(AE4="---","No Target Set",IF(CB4=BQ4,"On Target",IF(CB4&gt;BQ4,"Behind",IF(CB4&lt;BQ4,"Ahead"))))),"")</f>
        <v/>
      </c>
      <c r="AR4" s="402" t="str">
        <f>IFERROR(IF(P4="---","",IF(AF4="---","No Target Set",IF(CC4=BR4,"On Target",IF(CC4&gt;BR4,"Behind",IF(CC4&lt;BR4,"Ahead"))))),"")</f>
        <v/>
      </c>
      <c r="AS4" s="402" t="str">
        <f>IFERROR(IF(Q4="---","",IF(AG4="---","No Target Set",IF(CD4=BS4,"On Target",IF(CD4&gt;BS4,"Behind",IF(CD4&lt;BS4,"Ahead"))))),"")</f>
        <v/>
      </c>
      <c r="AT4" s="402" t="str">
        <f>IFERROR(IF(R4="---","",IF(AH4="---","No Target Set",IF(CE4=BT4,"On Target",IF(CE4&gt;BT4,"Behind",IF(CE4&lt;BT4,"Ahead"))))),"")</f>
        <v/>
      </c>
      <c r="AV4" s="403"/>
      <c r="AW4" s="404" t="s">
        <v>100</v>
      </c>
      <c r="AX4" s="405" t="str">
        <f>_xlfn.IFNA(LOOKUP(2,1/(H4:R4&lt;&gt;"---"),H4:R4),"---")</f>
        <v>---</v>
      </c>
      <c r="AY4" s="406" t="e">
        <f>VALUE(IF(AX4="---","",VLOOKUP(AX4,List1678234[],2,FALSE)))</f>
        <v>#VALUE!</v>
      </c>
      <c r="AZ4" s="359" t="str">
        <f>_xlfn.IFNA(LOOKUP(2,1/(H4:Q4&lt;&gt;"---"),X4:AF4),"---")</f>
        <v>---</v>
      </c>
      <c r="BA4" s="359" t="e">
        <f>VALUE(IF(AZ4="---","",VLOOKUP(AZ4,List1678234[],2,FALSE)))</f>
        <v>#VALUE!</v>
      </c>
      <c r="BB4" s="359" t="str">
        <f>_xlfn.IFNA(LOOKUP(2,1/(AK4:AT4&lt;&gt;""),AK4:AT4),"---")</f>
        <v>---</v>
      </c>
      <c r="BC4" s="359" t="str">
        <f>_xlfn.IFNA(LOOKUP(2,1/(H4:R4&lt;&gt;"---"),H$2:R$2),"---")</f>
        <v>---</v>
      </c>
      <c r="BE4" s="410" t="s">
        <v>101</v>
      </c>
      <c r="BF4" s="359">
        <v>1</v>
      </c>
      <c r="BI4" s="404" t="s">
        <v>100</v>
      </c>
      <c r="BJ4" s="407" t="str">
        <f>IF(H4="---","",VLOOKUP(H4,List1678234[],2,FALSE))</f>
        <v/>
      </c>
      <c r="BK4" s="407" t="str">
        <f>IF(I4="---","",VLOOKUP(I4,List1678234[],2,FALSE))</f>
        <v/>
      </c>
      <c r="BL4" s="407" t="str">
        <f>IF(J4="---","",VLOOKUP(J4,List1678234[],2,FALSE))</f>
        <v/>
      </c>
      <c r="BM4" s="407" t="str">
        <f>IF(K4="---","",VLOOKUP(K4,List1678234[],2,FALSE))</f>
        <v/>
      </c>
      <c r="BN4" s="407" t="str">
        <f>IF(L4="---","",VLOOKUP(L4,List1678234[],2,FALSE))</f>
        <v/>
      </c>
      <c r="BO4" s="407" t="str">
        <f>IF(M4="---","",VLOOKUP(M4,List1678234[],2,FALSE))</f>
        <v/>
      </c>
      <c r="BP4" s="407" t="str">
        <f>IF(N4="---","",VLOOKUP(N4,List1678234[],2,FALSE))</f>
        <v/>
      </c>
      <c r="BQ4" s="407" t="str">
        <f>IF(O4="---","",VLOOKUP(O4,List1678234[],2,FALSE))</f>
        <v/>
      </c>
      <c r="BR4" s="407" t="str">
        <f>IF(P4="---","",VLOOKUP(P4,List1678234[],2,FALSE))</f>
        <v/>
      </c>
      <c r="BS4" s="407" t="str">
        <f>IF(Q4="---","",VLOOKUP(Q4,List1678234[],2,FALSE))</f>
        <v/>
      </c>
      <c r="BT4" s="407" t="str">
        <f>IF(R4="---","",VLOOKUP(R4,List1678234[],2,FALSE))</f>
        <v/>
      </c>
      <c r="BU4" s="404" t="s">
        <v>100</v>
      </c>
      <c r="BV4" s="407" t="str">
        <f>IF(Y4="---","",VLOOKUP(Y4,List1678234[],2,FALSE))</f>
        <v/>
      </c>
      <c r="BW4" s="407" t="str">
        <f>IF(Z4="---","",VLOOKUP(Z4,List1678234[],2,FALSE))</f>
        <v/>
      </c>
      <c r="BX4" s="407" t="str">
        <f>IF(AA4="---","",VLOOKUP(AA4,List1678234[],2,FALSE))</f>
        <v/>
      </c>
      <c r="BY4" s="407" t="str">
        <f>IF(AB4="---","",VLOOKUP(AB4,List1678234[],2,FALSE))</f>
        <v/>
      </c>
      <c r="BZ4" s="407" t="str">
        <f>IF(AC4="---","",VLOOKUP(AC4,List1678234[],2,FALSE))</f>
        <v/>
      </c>
      <c r="CA4" s="407" t="str">
        <f>IF(AD4="---","",VLOOKUP(AD4,List1678234[],2,FALSE))</f>
        <v/>
      </c>
      <c r="CB4" s="407" t="str">
        <f>IF(AE4="---","",VLOOKUP(AE4,List1678234[],2,FALSE))</f>
        <v/>
      </c>
      <c r="CC4" s="407" t="str">
        <f>IF(AF4="---","",VLOOKUP(AF4,List1678234[],2,FALSE))</f>
        <v/>
      </c>
      <c r="CD4" s="407" t="str">
        <f>IF(AG4="---","",VLOOKUP(AG4,List1678234[],2,FALSE))</f>
        <v/>
      </c>
      <c r="CE4" s="407" t="str">
        <f>IF(AH4="---","",VLOOKUP(AH4,List1678234[],2,FALSE))</f>
        <v/>
      </c>
    </row>
    <row r="5" spans="2:92" ht="13.5" customHeight="1" thickBot="1" x14ac:dyDescent="0.4">
      <c r="B5" s="408"/>
      <c r="C5" s="392" t="s">
        <v>102</v>
      </c>
      <c r="D5" s="393"/>
      <c r="E5" s="394" t="s">
        <v>103</v>
      </c>
      <c r="F5" s="395"/>
      <c r="G5" s="396"/>
      <c r="H5" s="398" t="s">
        <v>97</v>
      </c>
      <c r="I5" s="398" t="s">
        <v>97</v>
      </c>
      <c r="J5" s="398" t="s">
        <v>97</v>
      </c>
      <c r="K5" s="398" t="s">
        <v>97</v>
      </c>
      <c r="L5" s="398" t="s">
        <v>97</v>
      </c>
      <c r="M5" s="398" t="s">
        <v>97</v>
      </c>
      <c r="N5" s="398" t="s">
        <v>97</v>
      </c>
      <c r="O5" s="398" t="s">
        <v>97</v>
      </c>
      <c r="P5" s="398" t="s">
        <v>97</v>
      </c>
      <c r="Q5" s="398" t="s">
        <v>97</v>
      </c>
      <c r="R5" s="409" t="s">
        <v>97</v>
      </c>
      <c r="Y5" s="398" t="s">
        <v>97</v>
      </c>
      <c r="Z5" s="398" t="s">
        <v>97</v>
      </c>
      <c r="AA5" s="398" t="s">
        <v>97</v>
      </c>
      <c r="AB5" s="398" t="s">
        <v>97</v>
      </c>
      <c r="AC5" s="409" t="s">
        <v>97</v>
      </c>
      <c r="AD5" s="401" t="s">
        <v>97</v>
      </c>
      <c r="AE5" s="401" t="s">
        <v>97</v>
      </c>
      <c r="AF5" s="401" t="s">
        <v>97</v>
      </c>
      <c r="AG5" s="401" t="s">
        <v>97</v>
      </c>
      <c r="AH5" s="401" t="s">
        <v>97</v>
      </c>
      <c r="AK5" s="402" t="str">
        <f>IFERROR(IF(I5="---","",IF(Y5="---","No Target Set",IF(BV5=BK5,"On Target",IF(BV5&gt;BK5,"Behind",IF(BV5&lt;BK5,"Ahead"))))),"")</f>
        <v/>
      </c>
      <c r="AL5" s="402" t="str">
        <f>IFERROR(IF(J5="---","",IF(Z5="---","No Target Set",IF(BW5=BL5,"On Target",IF(BW5&gt;BL5,"Behind",IF(BW5&lt;BL5,"Ahead"))))),"")</f>
        <v/>
      </c>
      <c r="AM5" s="402" t="str">
        <f>IFERROR(IF(K5="---","",IF(AA5="---","No Target Set",IF(BX5=BM5,"On Target",IF(BX5&gt;BM5,"Behind",IF(BX5&lt;BM5,"Ahead"))))),"")</f>
        <v/>
      </c>
      <c r="AN5" s="402" t="str">
        <f>IFERROR(IF(L5="---","",IF(AB5="---","No Target Set",IF(BY5=BN5,"On Target",IF(BY5&gt;BN5,"Behind",IF(BY5&lt;BN5,"Ahead"))))),"")</f>
        <v/>
      </c>
      <c r="AO5" s="402" t="str">
        <f>IFERROR(IF(M5="---","",IF(AC5="---","No Target Set",IF(BZ5=BO5,"On Target",IF(BZ5&gt;BO5,"Behind",IF(BZ5&lt;BO5,"Ahead"))))),"")</f>
        <v/>
      </c>
      <c r="AP5" s="402" t="str">
        <f>IFERROR(IF(N5="---","",IF(AD5="---","No Target Set",IF(CA5=BP5,"On Target",IF(CA5&gt;BP5,"Behind",IF(CA5&lt;BP5,"Ahead"))))),"")</f>
        <v/>
      </c>
      <c r="AQ5" s="402" t="str">
        <f>IFERROR(IF(O5="---","",IF(AE5="---","No Target Set",IF(CB5=BQ5,"On Target",IF(CB5&gt;BQ5,"Behind",IF(CB5&lt;BQ5,"Ahead"))))),"")</f>
        <v/>
      </c>
      <c r="AR5" s="402" t="str">
        <f>IFERROR(IF(P5="---","",IF(AF5="---","No Target Set",IF(CC5=BR5,"On Target",IF(CC5&gt;BR5,"Behind",IF(CC5&lt;BR5,"Ahead"))))),"")</f>
        <v/>
      </c>
      <c r="AS5" s="402" t="str">
        <f>IFERROR(IF(Q5="---","",IF(AG5="---","No Target Set",IF(CD5=BS5,"On Target",IF(CD5&gt;BS5,"Behind",IF(CD5&lt;BS5,"Ahead"))))),"")</f>
        <v/>
      </c>
      <c r="AT5" s="402" t="str">
        <f>IFERROR(IF(R5="---","",IF(AH5="---","No Target Set",IF(CE5=BT5,"On Target",IF(CE5&gt;BT5,"Behind",IF(CE5&lt;BT5,"Ahead"))))),"")</f>
        <v/>
      </c>
      <c r="AV5" s="403"/>
      <c r="AW5" s="404" t="s">
        <v>104</v>
      </c>
      <c r="AX5" s="405" t="str">
        <f>_xlfn.IFNA(LOOKUP(2,1/(H5:R5&lt;&gt;"---"),H5:R5),"---")</f>
        <v>---</v>
      </c>
      <c r="AY5" s="406" t="e">
        <f>VALUE(IF(AX5="---","",VLOOKUP(AX5,List1678234[],2,FALSE)))</f>
        <v>#VALUE!</v>
      </c>
      <c r="AZ5" s="359" t="str">
        <f>_xlfn.IFNA(LOOKUP(2,1/(H5:Q5&lt;&gt;"---"),X5:AF5),"---")</f>
        <v>---</v>
      </c>
      <c r="BA5" s="359" t="e">
        <f>VALUE(IF(AZ5="---","",VLOOKUP(AZ5,List1678234[],2,FALSE)))</f>
        <v>#VALUE!</v>
      </c>
      <c r="BB5" s="359" t="str">
        <f>_xlfn.IFNA(LOOKUP(2,1/(AK5:AT5&lt;&gt;""),AK5:AT5),"---")</f>
        <v>---</v>
      </c>
      <c r="BC5" s="359" t="str">
        <f>_xlfn.IFNA(LOOKUP(2,1/(H5:R5&lt;&gt;"---"),H$2:R$2),"---")</f>
        <v>---</v>
      </c>
      <c r="BE5" s="411" t="s">
        <v>105</v>
      </c>
      <c r="BF5" s="359">
        <v>0.5</v>
      </c>
      <c r="BI5" s="404" t="s">
        <v>104</v>
      </c>
      <c r="BJ5" s="407" t="str">
        <f>IF(H5="---","",VLOOKUP(H5,List1678234[],2,FALSE))</f>
        <v/>
      </c>
      <c r="BK5" s="407" t="str">
        <f>IF(I5="---","",VLOOKUP(I5,List1678234[],2,FALSE))</f>
        <v/>
      </c>
      <c r="BL5" s="407" t="str">
        <f>IF(J5="---","",VLOOKUP(J5,List1678234[],2,FALSE))</f>
        <v/>
      </c>
      <c r="BM5" s="407" t="str">
        <f>IF(K5="---","",VLOOKUP(K5,List1678234[],2,FALSE))</f>
        <v/>
      </c>
      <c r="BN5" s="407" t="str">
        <f>IF(L5="---","",VLOOKUP(L5,List1678234[],2,FALSE))</f>
        <v/>
      </c>
      <c r="BO5" s="407" t="str">
        <f>IF(M5="---","",VLOOKUP(M5,List1678234[],2,FALSE))</f>
        <v/>
      </c>
      <c r="BP5" s="407" t="str">
        <f>IF(N5="---","",VLOOKUP(N5,List1678234[],2,FALSE))</f>
        <v/>
      </c>
      <c r="BQ5" s="407" t="str">
        <f>IF(O5="---","",VLOOKUP(O5,List1678234[],2,FALSE))</f>
        <v/>
      </c>
      <c r="BR5" s="407" t="str">
        <f>IF(P5="---","",VLOOKUP(P5,List1678234[],2,FALSE))</f>
        <v/>
      </c>
      <c r="BS5" s="407" t="str">
        <f>IF(Q5="---","",VLOOKUP(Q5,List1678234[],2,FALSE))</f>
        <v/>
      </c>
      <c r="BT5" s="407" t="str">
        <f>IF(R5="---","",VLOOKUP(R5,List1678234[],2,FALSE))</f>
        <v/>
      </c>
      <c r="BU5" s="404" t="s">
        <v>104</v>
      </c>
      <c r="BV5" s="407" t="str">
        <f>IF(Y5="---","",VLOOKUP(Y5,List1678234[],2,FALSE))</f>
        <v/>
      </c>
      <c r="BW5" s="407" t="str">
        <f>IF(Z5="---","",VLOOKUP(Z5,List1678234[],2,FALSE))</f>
        <v/>
      </c>
      <c r="BX5" s="407" t="str">
        <f>IF(AA5="---","",VLOOKUP(AA5,List1678234[],2,FALSE))</f>
        <v/>
      </c>
      <c r="BY5" s="407" t="str">
        <f>IF(AB5="---","",VLOOKUP(AB5,List1678234[],2,FALSE))</f>
        <v/>
      </c>
      <c r="BZ5" s="407" t="str">
        <f>IF(AC5="---","",VLOOKUP(AC5,List1678234[],2,FALSE))</f>
        <v/>
      </c>
      <c r="CA5" s="407" t="str">
        <f>IF(AD5="---","",VLOOKUP(AD5,List1678234[],2,FALSE))</f>
        <v/>
      </c>
      <c r="CB5" s="407" t="str">
        <f>IF(AE5="---","",VLOOKUP(AE5,List1678234[],2,FALSE))</f>
        <v/>
      </c>
      <c r="CC5" s="407" t="str">
        <f>IF(AF5="---","",VLOOKUP(AF5,List1678234[],2,FALSE))</f>
        <v/>
      </c>
      <c r="CD5" s="407" t="str">
        <f>IF(AG5="---","",VLOOKUP(AG5,List1678234[],2,FALSE))</f>
        <v/>
      </c>
      <c r="CE5" s="407" t="str">
        <f>IF(AH5="---","",VLOOKUP(AH5,List1678234[],2,FALSE))</f>
        <v/>
      </c>
    </row>
    <row r="6" spans="2:92" ht="13.5" customHeight="1" thickBot="1" x14ac:dyDescent="0.4">
      <c r="B6" s="408"/>
      <c r="C6" s="392"/>
      <c r="D6" s="393"/>
      <c r="E6" s="394" t="s">
        <v>106</v>
      </c>
      <c r="F6" s="395"/>
      <c r="G6" s="396"/>
      <c r="H6" s="398" t="s">
        <v>97</v>
      </c>
      <c r="I6" s="398" t="s">
        <v>97</v>
      </c>
      <c r="J6" s="398" t="s">
        <v>97</v>
      </c>
      <c r="K6" s="398" t="s">
        <v>97</v>
      </c>
      <c r="L6" s="398" t="s">
        <v>97</v>
      </c>
      <c r="M6" s="398" t="s">
        <v>97</v>
      </c>
      <c r="N6" s="398" t="s">
        <v>97</v>
      </c>
      <c r="O6" s="398" t="s">
        <v>97</v>
      </c>
      <c r="P6" s="398" t="s">
        <v>97</v>
      </c>
      <c r="Q6" s="398" t="s">
        <v>97</v>
      </c>
      <c r="R6" s="409" t="s">
        <v>97</v>
      </c>
      <c r="Y6" s="398" t="s">
        <v>97</v>
      </c>
      <c r="Z6" s="398" t="s">
        <v>97</v>
      </c>
      <c r="AA6" s="398" t="s">
        <v>97</v>
      </c>
      <c r="AB6" s="398" t="s">
        <v>97</v>
      </c>
      <c r="AC6" s="409" t="s">
        <v>97</v>
      </c>
      <c r="AD6" s="401" t="s">
        <v>97</v>
      </c>
      <c r="AE6" s="401" t="s">
        <v>97</v>
      </c>
      <c r="AF6" s="401" t="s">
        <v>97</v>
      </c>
      <c r="AG6" s="401" t="s">
        <v>97</v>
      </c>
      <c r="AH6" s="401" t="s">
        <v>97</v>
      </c>
      <c r="AK6" s="402" t="str">
        <f>IFERROR(IF(I6="---","",IF(Y6="---","No Target Set",IF(BV6=BK6,"On Target",IF(BV6&gt;BK6,"Behind",IF(BV6&lt;BK6,"Ahead"))))),"")</f>
        <v/>
      </c>
      <c r="AL6" s="402" t="str">
        <f>IFERROR(IF(J6="---","",IF(Z6="---","No Target Set",IF(BW6=BL6,"On Target",IF(BW6&gt;BL6,"Behind",IF(BW6&lt;BL6,"Ahead"))))),"")</f>
        <v/>
      </c>
      <c r="AM6" s="402" t="str">
        <f>IFERROR(IF(K6="---","",IF(AA6="---","No Target Set",IF(BX6=BM6,"On Target",IF(BX6&gt;BM6,"Behind",IF(BX6&lt;BM6,"Ahead"))))),"")</f>
        <v/>
      </c>
      <c r="AN6" s="402" t="str">
        <f>IFERROR(IF(L6="---","",IF(AB6="---","No Target Set",IF(BY6=BN6,"On Target",IF(BY6&gt;BN6,"Behind",IF(BY6&lt;BN6,"Ahead"))))),"")</f>
        <v/>
      </c>
      <c r="AO6" s="402" t="str">
        <f>IFERROR(IF(M6="---","",IF(AC6="---","No Target Set",IF(BZ6=BO6,"On Target",IF(BZ6&gt;BO6,"Behind",IF(BZ6&lt;BO6,"Ahead"))))),"")</f>
        <v/>
      </c>
      <c r="AP6" s="402" t="str">
        <f>IFERROR(IF(N6="---","",IF(AD6="---","No Target Set",IF(CA6=BP6,"On Target",IF(CA6&gt;BP6,"Behind",IF(CA6&lt;BP6,"Ahead"))))),"")</f>
        <v/>
      </c>
      <c r="AQ6" s="402" t="str">
        <f>IFERROR(IF(O6="---","",IF(AE6="---","No Target Set",IF(CB6=BQ6,"On Target",IF(CB6&gt;BQ6,"Behind",IF(CB6&lt;BQ6,"Ahead"))))),"")</f>
        <v/>
      </c>
      <c r="AR6" s="402" t="str">
        <f>IFERROR(IF(P6="---","",IF(AF6="---","No Target Set",IF(CC6=BR6,"On Target",IF(CC6&gt;BR6,"Behind",IF(CC6&lt;BR6,"Ahead"))))),"")</f>
        <v/>
      </c>
      <c r="AS6" s="402" t="str">
        <f>IFERROR(IF(Q6="---","",IF(AG6="---","No Target Set",IF(CD6=BS6,"On Target",IF(CD6&gt;BS6,"Behind",IF(CD6&lt;BS6,"Ahead"))))),"")</f>
        <v/>
      </c>
      <c r="AT6" s="402" t="str">
        <f>IFERROR(IF(R6="---","",IF(AH6="---","No Target Set",IF(CE6=BT6,"On Target",IF(CE6&gt;BT6,"Behind",IF(CE6&lt;BT6,"Ahead"))))),"")</f>
        <v/>
      </c>
      <c r="AV6" s="403"/>
      <c r="AW6" s="404" t="s">
        <v>107</v>
      </c>
      <c r="AX6" s="405" t="str">
        <f>_xlfn.IFNA(LOOKUP(2,1/(H6:R6&lt;&gt;"---"),H6:R6),"---")</f>
        <v>---</v>
      </c>
      <c r="AY6" s="406" t="e">
        <f>VALUE(IF(AX6="---","",VLOOKUP(AX6,List1678234[],2,FALSE)))</f>
        <v>#VALUE!</v>
      </c>
      <c r="AZ6" s="359" t="str">
        <f>_xlfn.IFNA(LOOKUP(2,1/(H6:Q6&lt;&gt;"---"),X6:AF6),"---")</f>
        <v>---</v>
      </c>
      <c r="BA6" s="359" t="e">
        <f>VALUE(IF(AZ6="---","",VLOOKUP(AZ6,List1678234[],2,FALSE)))</f>
        <v>#VALUE!</v>
      </c>
      <c r="BB6" s="359" t="str">
        <f>_xlfn.IFNA(LOOKUP(2,1/(AK6:AT6&lt;&gt;""),AK6:AT6),"---")</f>
        <v>---</v>
      </c>
      <c r="BC6" s="359" t="str">
        <f>_xlfn.IFNA(LOOKUP(2,1/(H6:R6&lt;&gt;"---"),H$2:R$2),"---")</f>
        <v>---</v>
      </c>
      <c r="BE6" s="412" t="s">
        <v>108</v>
      </c>
      <c r="BF6" s="359">
        <v>0</v>
      </c>
      <c r="BI6" s="404" t="s">
        <v>107</v>
      </c>
      <c r="BJ6" s="407" t="str">
        <f>IF(H6="---","",VLOOKUP(H6,List1678234[],2,FALSE))</f>
        <v/>
      </c>
      <c r="BK6" s="407" t="str">
        <f>IF(I6="---","",VLOOKUP(I6,List1678234[],2,FALSE))</f>
        <v/>
      </c>
      <c r="BL6" s="407" t="str">
        <f>IF(J6="---","",VLOOKUP(J6,List1678234[],2,FALSE))</f>
        <v/>
      </c>
      <c r="BM6" s="407" t="str">
        <f>IF(K6="---","",VLOOKUP(K6,List1678234[],2,FALSE))</f>
        <v/>
      </c>
      <c r="BN6" s="407" t="str">
        <f>IF(L6="---","",VLOOKUP(L6,List1678234[],2,FALSE))</f>
        <v/>
      </c>
      <c r="BO6" s="407" t="str">
        <f>IF(M6="---","",VLOOKUP(M6,List1678234[],2,FALSE))</f>
        <v/>
      </c>
      <c r="BP6" s="407" t="str">
        <f>IF(N6="---","",VLOOKUP(N6,List1678234[],2,FALSE))</f>
        <v/>
      </c>
      <c r="BQ6" s="407" t="str">
        <f>IF(O6="---","",VLOOKUP(O6,List1678234[],2,FALSE))</f>
        <v/>
      </c>
      <c r="BR6" s="407" t="str">
        <f>IF(P6="---","",VLOOKUP(P6,List1678234[],2,FALSE))</f>
        <v/>
      </c>
      <c r="BS6" s="407" t="str">
        <f>IF(Q6="---","",VLOOKUP(Q6,List1678234[],2,FALSE))</f>
        <v/>
      </c>
      <c r="BT6" s="407" t="str">
        <f>IF(R6="---","",VLOOKUP(R6,List1678234[],2,FALSE))</f>
        <v/>
      </c>
      <c r="BU6" s="404" t="s">
        <v>107</v>
      </c>
      <c r="BV6" s="407" t="str">
        <f>IF(Y6="---","",VLOOKUP(Y6,List1678234[],2,FALSE))</f>
        <v/>
      </c>
      <c r="BW6" s="407" t="str">
        <f>IF(Z6="---","",VLOOKUP(Z6,List1678234[],2,FALSE))</f>
        <v/>
      </c>
      <c r="BX6" s="407" t="str">
        <f>IF(AA6="---","",VLOOKUP(AA6,List1678234[],2,FALSE))</f>
        <v/>
      </c>
      <c r="BY6" s="407" t="str">
        <f>IF(AB6="---","",VLOOKUP(AB6,List1678234[],2,FALSE))</f>
        <v/>
      </c>
      <c r="BZ6" s="407" t="str">
        <f>IF(AC6="---","",VLOOKUP(AC6,List1678234[],2,FALSE))</f>
        <v/>
      </c>
      <c r="CA6" s="407" t="str">
        <f>IF(AD6="---","",VLOOKUP(AD6,List1678234[],2,FALSE))</f>
        <v/>
      </c>
      <c r="CB6" s="407" t="str">
        <f>IF(AE6="---","",VLOOKUP(AE6,List1678234[],2,FALSE))</f>
        <v/>
      </c>
      <c r="CC6" s="407" t="str">
        <f>IF(AF6="---","",VLOOKUP(AF6,List1678234[],2,FALSE))</f>
        <v/>
      </c>
      <c r="CD6" s="407" t="str">
        <f>IF(AG6="---","",VLOOKUP(AG6,List1678234[],2,FALSE))</f>
        <v/>
      </c>
      <c r="CE6" s="407" t="str">
        <f>IF(AH6="---","",VLOOKUP(AH6,List1678234[],2,FALSE))</f>
        <v/>
      </c>
    </row>
    <row r="7" spans="2:92" ht="13.5" customHeight="1" thickBot="1" x14ac:dyDescent="0.4">
      <c r="B7" s="408"/>
      <c r="C7" s="392"/>
      <c r="D7" s="393"/>
      <c r="E7" s="394" t="s">
        <v>109</v>
      </c>
      <c r="F7" s="395"/>
      <c r="G7" s="396"/>
      <c r="H7" s="398" t="s">
        <v>97</v>
      </c>
      <c r="I7" s="398" t="s">
        <v>97</v>
      </c>
      <c r="J7" s="398" t="s">
        <v>97</v>
      </c>
      <c r="K7" s="398" t="s">
        <v>97</v>
      </c>
      <c r="L7" s="398" t="s">
        <v>97</v>
      </c>
      <c r="M7" s="398" t="s">
        <v>97</v>
      </c>
      <c r="N7" s="398" t="s">
        <v>97</v>
      </c>
      <c r="O7" s="398" t="s">
        <v>97</v>
      </c>
      <c r="P7" s="398" t="s">
        <v>97</v>
      </c>
      <c r="Q7" s="398" t="s">
        <v>97</v>
      </c>
      <c r="R7" s="409" t="s">
        <v>97</v>
      </c>
      <c r="Y7" s="398" t="s">
        <v>97</v>
      </c>
      <c r="Z7" s="398" t="s">
        <v>97</v>
      </c>
      <c r="AA7" s="398" t="s">
        <v>97</v>
      </c>
      <c r="AB7" s="398" t="s">
        <v>97</v>
      </c>
      <c r="AC7" s="409" t="s">
        <v>97</v>
      </c>
      <c r="AD7" s="401" t="s">
        <v>97</v>
      </c>
      <c r="AE7" s="401" t="s">
        <v>97</v>
      </c>
      <c r="AF7" s="401" t="s">
        <v>97</v>
      </c>
      <c r="AG7" s="401" t="s">
        <v>97</v>
      </c>
      <c r="AH7" s="401" t="s">
        <v>97</v>
      </c>
      <c r="AK7" s="402" t="str">
        <f>IFERROR(IF(I7="---","",IF(Y7="---","No Target Set",IF(BV7=BK7,"On Target",IF(BV7&gt;BK7,"Behind",IF(BV7&lt;BK7,"Ahead"))))),"")</f>
        <v/>
      </c>
      <c r="AL7" s="402" t="str">
        <f>IFERROR(IF(J7="---","",IF(Z7="---","No Target Set",IF(BW7=BL7,"On Target",IF(BW7&gt;BL7,"Behind",IF(BW7&lt;BL7,"Ahead"))))),"")</f>
        <v/>
      </c>
      <c r="AM7" s="402" t="str">
        <f>IFERROR(IF(K7="---","",IF(AA7="---","No Target Set",IF(BX7=BM7,"On Target",IF(BX7&gt;BM7,"Behind",IF(BX7&lt;BM7,"Ahead"))))),"")</f>
        <v/>
      </c>
      <c r="AN7" s="402" t="str">
        <f>IFERROR(IF(L7="---","",IF(AB7="---","No Target Set",IF(BY7=BN7,"On Target",IF(BY7&gt;BN7,"Behind",IF(BY7&lt;BN7,"Ahead"))))),"")</f>
        <v/>
      </c>
      <c r="AO7" s="402" t="str">
        <f>IFERROR(IF(M7="---","",IF(AC7="---","No Target Set",IF(BZ7=BO7,"On Target",IF(BZ7&gt;BO7,"Behind",IF(BZ7&lt;BO7,"Ahead"))))),"")</f>
        <v/>
      </c>
      <c r="AP7" s="402" t="str">
        <f>IFERROR(IF(N7="---","",IF(AD7="---","No Target Set",IF(CA7=BP7,"On Target",IF(CA7&gt;BP7,"Behind",IF(CA7&lt;BP7,"Ahead"))))),"")</f>
        <v/>
      </c>
      <c r="AQ7" s="402" t="str">
        <f>IFERROR(IF(O7="---","",IF(AE7="---","No Target Set",IF(CB7=BQ7,"On Target",IF(CB7&gt;BQ7,"Behind",IF(CB7&lt;BQ7,"Ahead"))))),"")</f>
        <v/>
      </c>
      <c r="AR7" s="402" t="str">
        <f>IFERROR(IF(P7="---","",IF(AF7="---","No Target Set",IF(CC7=BR7,"On Target",IF(CC7&gt;BR7,"Behind",IF(CC7&lt;BR7,"Ahead"))))),"")</f>
        <v/>
      </c>
      <c r="AS7" s="402" t="str">
        <f>IFERROR(IF(Q7="---","",IF(AG7="---","No Target Set",IF(CD7=BS7,"On Target",IF(CD7&gt;BS7,"Behind",IF(CD7&lt;BS7,"Ahead"))))),"")</f>
        <v/>
      </c>
      <c r="AT7" s="402" t="str">
        <f>IFERROR(IF(R7="---","",IF(AH7="---","No Target Set",IF(CE7=BT7,"On Target",IF(CE7&gt;BT7,"Behind",IF(CE7&lt;BT7,"Ahead"))))),"")</f>
        <v/>
      </c>
      <c r="AV7" s="403"/>
      <c r="AW7" s="404" t="s">
        <v>110</v>
      </c>
      <c r="AX7" s="405" t="str">
        <f>_xlfn.IFNA(LOOKUP(2,1/(H7:R7&lt;&gt;"---"),H7:R7),"---")</f>
        <v>---</v>
      </c>
      <c r="AY7" s="406" t="e">
        <f>VALUE(IF(AX7="---","",VLOOKUP(AX7,List1678234[],2,FALSE)))</f>
        <v>#VALUE!</v>
      </c>
      <c r="AZ7" s="359" t="str">
        <f>_xlfn.IFNA(LOOKUP(2,1/(H7:Q7&lt;&gt;"---"),X7:AF7),"---")</f>
        <v>---</v>
      </c>
      <c r="BA7" s="359" t="e">
        <f>VALUE(IF(AZ7="---","",VLOOKUP(AZ7,List1678234[],2,FALSE)))</f>
        <v>#VALUE!</v>
      </c>
      <c r="BB7" s="359" t="str">
        <f>_xlfn.IFNA(LOOKUP(2,1/(AK7:AT7&lt;&gt;""),AK7:AT7),"---")</f>
        <v>---</v>
      </c>
      <c r="BC7" s="359" t="str">
        <f>_xlfn.IFNA(LOOKUP(2,1/(H7:R7&lt;&gt;"---"),H$2:R$2),"---")</f>
        <v>---</v>
      </c>
      <c r="BI7" s="404" t="s">
        <v>110</v>
      </c>
      <c r="BJ7" s="407" t="str">
        <f>IF(H7="---","",VLOOKUP(H7,List1678234[],2,FALSE))</f>
        <v/>
      </c>
      <c r="BK7" s="407" t="str">
        <f>IF(I7="---","",VLOOKUP(I7,List1678234[],2,FALSE))</f>
        <v/>
      </c>
      <c r="BL7" s="407" t="str">
        <f>IF(J7="---","",VLOOKUP(J7,List1678234[],2,FALSE))</f>
        <v/>
      </c>
      <c r="BM7" s="407" t="str">
        <f>IF(K7="---","",VLOOKUP(K7,List1678234[],2,FALSE))</f>
        <v/>
      </c>
      <c r="BN7" s="407" t="str">
        <f>IF(L7="---","",VLOOKUP(L7,List1678234[],2,FALSE))</f>
        <v/>
      </c>
      <c r="BO7" s="407" t="str">
        <f>IF(M7="---","",VLOOKUP(M7,List1678234[],2,FALSE))</f>
        <v/>
      </c>
      <c r="BP7" s="407" t="str">
        <f>IF(N7="---","",VLOOKUP(N7,List1678234[],2,FALSE))</f>
        <v/>
      </c>
      <c r="BQ7" s="407" t="str">
        <f>IF(O7="---","",VLOOKUP(O7,List1678234[],2,FALSE))</f>
        <v/>
      </c>
      <c r="BR7" s="407" t="str">
        <f>IF(P7="---","",VLOOKUP(P7,List1678234[],2,FALSE))</f>
        <v/>
      </c>
      <c r="BS7" s="407" t="str">
        <f>IF(Q7="---","",VLOOKUP(Q7,List1678234[],2,FALSE))</f>
        <v/>
      </c>
      <c r="BT7" s="407" t="str">
        <f>IF(R7="---","",VLOOKUP(R7,List1678234[],2,FALSE))</f>
        <v/>
      </c>
      <c r="BU7" s="404" t="s">
        <v>110</v>
      </c>
      <c r="BV7" s="407" t="str">
        <f>IF(Y7="---","",VLOOKUP(Y7,List1678234[],2,FALSE))</f>
        <v/>
      </c>
      <c r="BW7" s="407" t="str">
        <f>IF(Z7="---","",VLOOKUP(Z7,List1678234[],2,FALSE))</f>
        <v/>
      </c>
      <c r="BX7" s="407" t="str">
        <f>IF(AA7="---","",VLOOKUP(AA7,List1678234[],2,FALSE))</f>
        <v/>
      </c>
      <c r="BY7" s="407" t="str">
        <f>IF(AB7="---","",VLOOKUP(AB7,List1678234[],2,FALSE))</f>
        <v/>
      </c>
      <c r="BZ7" s="407" t="str">
        <f>IF(AC7="---","",VLOOKUP(AC7,List1678234[],2,FALSE))</f>
        <v/>
      </c>
      <c r="CA7" s="407" t="str">
        <f>IF(AD7="---","",VLOOKUP(AD7,List1678234[],2,FALSE))</f>
        <v/>
      </c>
      <c r="CB7" s="407" t="str">
        <f>IF(AE7="---","",VLOOKUP(AE7,List1678234[],2,FALSE))</f>
        <v/>
      </c>
      <c r="CC7" s="407" t="str">
        <f>IF(AF7="---","",VLOOKUP(AF7,List1678234[],2,FALSE))</f>
        <v/>
      </c>
      <c r="CD7" s="407" t="str">
        <f>IF(AG7="---","",VLOOKUP(AG7,List1678234[],2,FALSE))</f>
        <v/>
      </c>
      <c r="CE7" s="407" t="str">
        <f>IF(AH7="---","",VLOOKUP(AH7,List1678234[],2,FALSE))</f>
        <v/>
      </c>
    </row>
    <row r="8" spans="2:92" ht="13.5" customHeight="1" thickBot="1" x14ac:dyDescent="0.4">
      <c r="B8" s="413"/>
      <c r="C8" s="392"/>
      <c r="D8" s="393"/>
      <c r="E8" s="394" t="s">
        <v>111</v>
      </c>
      <c r="F8" s="395"/>
      <c r="G8" s="396"/>
      <c r="H8" s="398" t="s">
        <v>97</v>
      </c>
      <c r="I8" s="398" t="s">
        <v>97</v>
      </c>
      <c r="J8" s="398" t="s">
        <v>97</v>
      </c>
      <c r="K8" s="398" t="s">
        <v>97</v>
      </c>
      <c r="L8" s="398" t="s">
        <v>97</v>
      </c>
      <c r="M8" s="398" t="s">
        <v>97</v>
      </c>
      <c r="N8" s="398" t="s">
        <v>97</v>
      </c>
      <c r="O8" s="398" t="s">
        <v>97</v>
      </c>
      <c r="P8" s="398" t="s">
        <v>97</v>
      </c>
      <c r="Q8" s="398" t="s">
        <v>97</v>
      </c>
      <c r="R8" s="409" t="s">
        <v>97</v>
      </c>
      <c r="Y8" s="398" t="s">
        <v>97</v>
      </c>
      <c r="Z8" s="398" t="s">
        <v>97</v>
      </c>
      <c r="AA8" s="398" t="s">
        <v>97</v>
      </c>
      <c r="AB8" s="398" t="s">
        <v>97</v>
      </c>
      <c r="AC8" s="409" t="s">
        <v>97</v>
      </c>
      <c r="AD8" s="401" t="s">
        <v>97</v>
      </c>
      <c r="AE8" s="401" t="s">
        <v>97</v>
      </c>
      <c r="AF8" s="401" t="s">
        <v>97</v>
      </c>
      <c r="AG8" s="401" t="s">
        <v>97</v>
      </c>
      <c r="AH8" s="401" t="s">
        <v>97</v>
      </c>
      <c r="AK8" s="402" t="str">
        <f>IFERROR(IF(I8="---","",IF(Y8="---","No Target Set",IF(BV8=BK8,"On Target",IF(BV8&gt;BK8,"Behind",IF(BV8&lt;BK8,"Ahead"))))),"")</f>
        <v/>
      </c>
      <c r="AL8" s="402" t="str">
        <f>IFERROR(IF(J8="---","",IF(Z8="---","No Target Set",IF(BW8=BL8,"On Target",IF(BW8&gt;BL8,"Behind",IF(BW8&lt;BL8,"Ahead"))))),"")</f>
        <v/>
      </c>
      <c r="AM8" s="402" t="str">
        <f>IFERROR(IF(K8="---","",IF(AA8="---","No Target Set",IF(BX8=BM8,"On Target",IF(BX8&gt;BM8,"Behind",IF(BX8&lt;BM8,"Ahead"))))),"")</f>
        <v/>
      </c>
      <c r="AN8" s="402" t="str">
        <f>IFERROR(IF(L8="---","",IF(AB8="---","No Target Set",IF(BY8=BN8,"On Target",IF(BY8&gt;BN8,"Behind",IF(BY8&lt;BN8,"Ahead"))))),"")</f>
        <v/>
      </c>
      <c r="AO8" s="402" t="str">
        <f>IFERROR(IF(M8="---","",IF(AC8="---","No Target Set",IF(BZ8=BO8,"On Target",IF(BZ8&gt;BO8,"Behind",IF(BZ8&lt;BO8,"Ahead"))))),"")</f>
        <v/>
      </c>
      <c r="AP8" s="402" t="str">
        <f>IFERROR(IF(N8="---","",IF(AD8="---","No Target Set",IF(CA8=BP8,"On Target",IF(CA8&gt;BP8,"Behind",IF(CA8&lt;BP8,"Ahead"))))),"")</f>
        <v/>
      </c>
      <c r="AQ8" s="402" t="str">
        <f>IFERROR(IF(O8="---","",IF(AE8="---","No Target Set",IF(CB8=BQ8,"On Target",IF(CB8&gt;BQ8,"Behind",IF(CB8&lt;BQ8,"Ahead"))))),"")</f>
        <v/>
      </c>
      <c r="AR8" s="402" t="str">
        <f>IFERROR(IF(P8="---","",IF(AF8="---","No Target Set",IF(CC8=BR8,"On Target",IF(CC8&gt;BR8,"Behind",IF(CC8&lt;BR8,"Ahead"))))),"")</f>
        <v/>
      </c>
      <c r="AS8" s="402" t="str">
        <f>IFERROR(IF(Q8="---","",IF(AG8="---","No Target Set",IF(CD8=BS8,"On Target",IF(CD8&gt;BS8,"Behind",IF(CD8&lt;BS8,"Ahead"))))),"")</f>
        <v/>
      </c>
      <c r="AT8" s="402" t="str">
        <f>IFERROR(IF(R8="---","",IF(AH8="---","No Target Set",IF(CE8=BT8,"On Target",IF(CE8&gt;BT8,"Behind",IF(CE8&lt;BT8,"Ahead"))))),"")</f>
        <v/>
      </c>
      <c r="AV8" s="403"/>
      <c r="AW8" s="404" t="s">
        <v>112</v>
      </c>
      <c r="AX8" s="405" t="str">
        <f>_xlfn.IFNA(LOOKUP(2,1/(H8:R8&lt;&gt;"---"),H8:R8),"---")</f>
        <v>---</v>
      </c>
      <c r="AY8" s="406" t="e">
        <f>VALUE(IF(AX8="---","",VLOOKUP(AX8,List1678234[],2,FALSE)))</f>
        <v>#VALUE!</v>
      </c>
      <c r="AZ8" s="359" t="str">
        <f>_xlfn.IFNA(LOOKUP(2,1/(H8:Q8&lt;&gt;"---"),X8:AF8),"---")</f>
        <v>---</v>
      </c>
      <c r="BA8" s="359" t="e">
        <f>VALUE(IF(AZ8="---","",VLOOKUP(AZ8,List1678234[],2,FALSE)))</f>
        <v>#VALUE!</v>
      </c>
      <c r="BB8" s="359" t="str">
        <f>_xlfn.IFNA(LOOKUP(2,1/(AK8:AT8&lt;&gt;""),AK8:AT8),"---")</f>
        <v>---</v>
      </c>
      <c r="BC8" s="359" t="str">
        <f>_xlfn.IFNA(LOOKUP(2,1/(H8:R8&lt;&gt;"---"),H$2:R$2),"---")</f>
        <v>---</v>
      </c>
      <c r="BI8" s="404" t="s">
        <v>112</v>
      </c>
      <c r="BJ8" s="407" t="str">
        <f>IF(H8="---","",VLOOKUP(H8,List1678234[],2,FALSE))</f>
        <v/>
      </c>
      <c r="BK8" s="407" t="str">
        <f>IF(I8="---","",VLOOKUP(I8,List1678234[],2,FALSE))</f>
        <v/>
      </c>
      <c r="BL8" s="407" t="str">
        <f>IF(J8="---","",VLOOKUP(J8,List1678234[],2,FALSE))</f>
        <v/>
      </c>
      <c r="BM8" s="407" t="str">
        <f>IF(K8="---","",VLOOKUP(K8,List1678234[],2,FALSE))</f>
        <v/>
      </c>
      <c r="BN8" s="407" t="str">
        <f>IF(L8="---","",VLOOKUP(L8,List1678234[],2,FALSE))</f>
        <v/>
      </c>
      <c r="BO8" s="407" t="str">
        <f>IF(M8="---","",VLOOKUP(M8,List1678234[],2,FALSE))</f>
        <v/>
      </c>
      <c r="BP8" s="407" t="str">
        <f>IF(N8="---","",VLOOKUP(N8,List1678234[],2,FALSE))</f>
        <v/>
      </c>
      <c r="BQ8" s="407" t="str">
        <f>IF(O8="---","",VLOOKUP(O8,List1678234[],2,FALSE))</f>
        <v/>
      </c>
      <c r="BR8" s="407" t="str">
        <f>IF(P8="---","",VLOOKUP(P8,List1678234[],2,FALSE))</f>
        <v/>
      </c>
      <c r="BS8" s="407" t="str">
        <f>IF(Q8="---","",VLOOKUP(Q8,List1678234[],2,FALSE))</f>
        <v/>
      </c>
      <c r="BT8" s="407" t="str">
        <f>IF(R8="---","",VLOOKUP(R8,List1678234[],2,FALSE))</f>
        <v/>
      </c>
      <c r="BU8" s="404" t="s">
        <v>112</v>
      </c>
      <c r="BV8" s="407" t="str">
        <f>IF(Y8="---","",VLOOKUP(Y8,List1678234[],2,FALSE))</f>
        <v/>
      </c>
      <c r="BW8" s="407" t="str">
        <f>IF(Z8="---","",VLOOKUP(Z8,List1678234[],2,FALSE))</f>
        <v/>
      </c>
      <c r="BX8" s="407" t="str">
        <f>IF(AA8="---","",VLOOKUP(AA8,List1678234[],2,FALSE))</f>
        <v/>
      </c>
      <c r="BY8" s="407" t="str">
        <f>IF(AB8="---","",VLOOKUP(AB8,List1678234[],2,FALSE))</f>
        <v/>
      </c>
      <c r="BZ8" s="407" t="str">
        <f>IF(AC8="---","",VLOOKUP(AC8,List1678234[],2,FALSE))</f>
        <v/>
      </c>
      <c r="CA8" s="407" t="str">
        <f>IF(AD8="---","",VLOOKUP(AD8,List1678234[],2,FALSE))</f>
        <v/>
      </c>
      <c r="CB8" s="407" t="str">
        <f>IF(AE8="---","",VLOOKUP(AE8,List1678234[],2,FALSE))</f>
        <v/>
      </c>
      <c r="CC8" s="407" t="str">
        <f>IF(AF8="---","",VLOOKUP(AF8,List1678234[],2,FALSE))</f>
        <v/>
      </c>
      <c r="CD8" s="407" t="str">
        <f>IF(AG8="---","",VLOOKUP(AG8,List1678234[],2,FALSE))</f>
        <v/>
      </c>
      <c r="CE8" s="407" t="str">
        <f>IF(AH8="---","",VLOOKUP(AH8,List1678234[],2,FALSE))</f>
        <v/>
      </c>
    </row>
    <row r="9" spans="2:92" ht="13.5" customHeight="1" thickBot="1" x14ac:dyDescent="0.4">
      <c r="B9" s="391">
        <v>2</v>
      </c>
      <c r="C9" s="392" t="s">
        <v>113</v>
      </c>
      <c r="D9" s="393"/>
      <c r="E9" s="394" t="s">
        <v>114</v>
      </c>
      <c r="F9" s="395"/>
      <c r="G9" s="396"/>
      <c r="H9" s="398" t="s">
        <v>97</v>
      </c>
      <c r="I9" s="398" t="s">
        <v>97</v>
      </c>
      <c r="J9" s="398" t="s">
        <v>97</v>
      </c>
      <c r="K9" s="398" t="s">
        <v>97</v>
      </c>
      <c r="L9" s="398" t="s">
        <v>97</v>
      </c>
      <c r="M9" s="398" t="s">
        <v>97</v>
      </c>
      <c r="N9" s="398" t="s">
        <v>97</v>
      </c>
      <c r="O9" s="398" t="s">
        <v>97</v>
      </c>
      <c r="P9" s="398" t="s">
        <v>97</v>
      </c>
      <c r="Q9" s="398" t="s">
        <v>97</v>
      </c>
      <c r="R9" s="409" t="s">
        <v>97</v>
      </c>
      <c r="Y9" s="398" t="s">
        <v>97</v>
      </c>
      <c r="Z9" s="398" t="s">
        <v>97</v>
      </c>
      <c r="AA9" s="398" t="s">
        <v>97</v>
      </c>
      <c r="AB9" s="398" t="s">
        <v>97</v>
      </c>
      <c r="AC9" s="409" t="s">
        <v>97</v>
      </c>
      <c r="AD9" s="401" t="s">
        <v>97</v>
      </c>
      <c r="AE9" s="401" t="s">
        <v>97</v>
      </c>
      <c r="AF9" s="401" t="s">
        <v>97</v>
      </c>
      <c r="AG9" s="401" t="s">
        <v>97</v>
      </c>
      <c r="AH9" s="401" t="s">
        <v>97</v>
      </c>
      <c r="AK9" s="402" t="str">
        <f>IFERROR(IF(I9="---","",IF(Y9="---","No Target Set",IF(BV9=BK9,"On Target",IF(BV9&gt;BK9,"Behind",IF(BV9&lt;BK9,"Ahead"))))),"")</f>
        <v/>
      </c>
      <c r="AL9" s="402" t="str">
        <f>IFERROR(IF(J9="---","",IF(Z9="---","No Target Set",IF(BW9=BL9,"On Target",IF(BW9&gt;BL9,"Behind",IF(BW9&lt;BL9,"Ahead"))))),"")</f>
        <v/>
      </c>
      <c r="AM9" s="402" t="str">
        <f>IFERROR(IF(K9="---","",IF(AA9="---","No Target Set",IF(BX9=BM9,"On Target",IF(BX9&gt;BM9,"Behind",IF(BX9&lt;BM9,"Ahead"))))),"")</f>
        <v/>
      </c>
      <c r="AN9" s="402" t="str">
        <f>IFERROR(IF(L9="---","",IF(AB9="---","No Target Set",IF(BY9=BN9,"On Target",IF(BY9&gt;BN9,"Behind",IF(BY9&lt;BN9,"Ahead"))))),"")</f>
        <v/>
      </c>
      <c r="AO9" s="402" t="str">
        <f>IFERROR(IF(M9="---","",IF(AC9="---","No Target Set",IF(BZ9=BO9,"On Target",IF(BZ9&gt;BO9,"Behind",IF(BZ9&lt;BO9,"Ahead"))))),"")</f>
        <v/>
      </c>
      <c r="AP9" s="402" t="str">
        <f>IFERROR(IF(N9="---","",IF(AD9="---","No Target Set",IF(CA9=BP9,"On Target",IF(CA9&gt;BP9,"Behind",IF(CA9&lt;BP9,"Ahead"))))),"")</f>
        <v/>
      </c>
      <c r="AQ9" s="402" t="str">
        <f>IFERROR(IF(O9="---","",IF(AE9="---","No Target Set",IF(CB9=BQ9,"On Target",IF(CB9&gt;BQ9,"Behind",IF(CB9&lt;BQ9,"Ahead"))))),"")</f>
        <v/>
      </c>
      <c r="AR9" s="402" t="str">
        <f>IFERROR(IF(P9="---","",IF(AF9="---","No Target Set",IF(CC9=BR9,"On Target",IF(CC9&gt;BR9,"Behind",IF(CC9&lt;BR9,"Ahead"))))),"")</f>
        <v/>
      </c>
      <c r="AS9" s="402" t="str">
        <f>IFERROR(IF(Q9="---","",IF(AG9="---","No Target Set",IF(CD9=BS9,"On Target",IF(CD9&gt;BS9,"Behind",IF(CD9&lt;BS9,"Ahead"))))),"")</f>
        <v/>
      </c>
      <c r="AT9" s="402" t="str">
        <f>IFERROR(IF(R9="---","",IF(AH9="---","No Target Set",IF(CE9=BT9,"On Target",IF(CE9&gt;BT9,"Behind",IF(CE9&lt;BT9,"Ahead"))))),"")</f>
        <v/>
      </c>
      <c r="AV9" s="403"/>
      <c r="AW9" s="404" t="s">
        <v>115</v>
      </c>
      <c r="AX9" s="405" t="str">
        <f>_xlfn.IFNA(LOOKUP(2,1/(H9:R9&lt;&gt;"---"),H9:R9),"---")</f>
        <v>---</v>
      </c>
      <c r="AY9" s="406" t="e">
        <f>VALUE(IF(AX9="---","",VLOOKUP(AX9,List1678234[],2,FALSE)))</f>
        <v>#VALUE!</v>
      </c>
      <c r="AZ9" s="359" t="str">
        <f>_xlfn.IFNA(LOOKUP(2,1/(H9:Q9&lt;&gt;"---"),X9:AF9),"---")</f>
        <v>---</v>
      </c>
      <c r="BA9" s="359" t="e">
        <f>VALUE(IF(AZ9="---","",VLOOKUP(AZ9,List1678234[],2,FALSE)))</f>
        <v>#VALUE!</v>
      </c>
      <c r="BB9" s="359" t="str">
        <f>_xlfn.IFNA(LOOKUP(2,1/(AK9:AT9&lt;&gt;""),AK9:AT9),"---")</f>
        <v>---</v>
      </c>
      <c r="BC9" s="359" t="str">
        <f>_xlfn.IFNA(LOOKUP(2,1/(H9:R9&lt;&gt;"---"),H$2:R$2),"---")</f>
        <v>---</v>
      </c>
      <c r="BI9" s="404" t="s">
        <v>115</v>
      </c>
      <c r="BJ9" s="407" t="str">
        <f>IF(H9="---","",VLOOKUP(H9,List1678234[],2,FALSE))</f>
        <v/>
      </c>
      <c r="BK9" s="407" t="str">
        <f>IF(I9="---","",VLOOKUP(I9,List1678234[],2,FALSE))</f>
        <v/>
      </c>
      <c r="BL9" s="407" t="str">
        <f>IF(J9="---","",VLOOKUP(J9,List1678234[],2,FALSE))</f>
        <v/>
      </c>
      <c r="BM9" s="407" t="str">
        <f>IF(K9="---","",VLOOKUP(K9,List1678234[],2,FALSE))</f>
        <v/>
      </c>
      <c r="BN9" s="407" t="str">
        <f>IF(L9="---","",VLOOKUP(L9,List1678234[],2,FALSE))</f>
        <v/>
      </c>
      <c r="BO9" s="407" t="str">
        <f>IF(M9="---","",VLOOKUP(M9,List1678234[],2,FALSE))</f>
        <v/>
      </c>
      <c r="BP9" s="407" t="str">
        <f>IF(N9="---","",VLOOKUP(N9,List1678234[],2,FALSE))</f>
        <v/>
      </c>
      <c r="BQ9" s="407" t="str">
        <f>IF(O9="---","",VLOOKUP(O9,List1678234[],2,FALSE))</f>
        <v/>
      </c>
      <c r="BR9" s="407" t="str">
        <f>IF(P9="---","",VLOOKUP(P9,List1678234[],2,FALSE))</f>
        <v/>
      </c>
      <c r="BS9" s="407" t="str">
        <f>IF(Q9="---","",VLOOKUP(Q9,List1678234[],2,FALSE))</f>
        <v/>
      </c>
      <c r="BT9" s="407" t="str">
        <f>IF(R9="---","",VLOOKUP(R9,List1678234[],2,FALSE))</f>
        <v/>
      </c>
      <c r="BU9" s="404" t="s">
        <v>115</v>
      </c>
      <c r="BV9" s="407" t="str">
        <f>IF(Y9="---","",VLOOKUP(Y9,List1678234[],2,FALSE))</f>
        <v/>
      </c>
      <c r="BW9" s="407" t="str">
        <f>IF(Z9="---","",VLOOKUP(Z9,List1678234[],2,FALSE))</f>
        <v/>
      </c>
      <c r="BX9" s="407" t="str">
        <f>IF(AA9="---","",VLOOKUP(AA9,List1678234[],2,FALSE))</f>
        <v/>
      </c>
      <c r="BY9" s="407" t="str">
        <f>IF(AB9="---","",VLOOKUP(AB9,List1678234[],2,FALSE))</f>
        <v/>
      </c>
      <c r="BZ9" s="407" t="str">
        <f>IF(AC9="---","",VLOOKUP(AC9,List1678234[],2,FALSE))</f>
        <v/>
      </c>
      <c r="CA9" s="407" t="str">
        <f>IF(AD9="---","",VLOOKUP(AD9,List1678234[],2,FALSE))</f>
        <v/>
      </c>
      <c r="CB9" s="407" t="str">
        <f>IF(AE9="---","",VLOOKUP(AE9,List1678234[],2,FALSE))</f>
        <v/>
      </c>
      <c r="CC9" s="407" t="str">
        <f>IF(AF9="---","",VLOOKUP(AF9,List1678234[],2,FALSE))</f>
        <v/>
      </c>
      <c r="CD9" s="407" t="str">
        <f>IF(AG9="---","",VLOOKUP(AG9,List1678234[],2,FALSE))</f>
        <v/>
      </c>
      <c r="CE9" s="407" t="str">
        <f>IF(AH9="---","",VLOOKUP(AH9,List1678234[],2,FALSE))</f>
        <v/>
      </c>
    </row>
    <row r="10" spans="2:92" ht="13.5" customHeight="1" thickBot="1" x14ac:dyDescent="0.4">
      <c r="B10" s="408"/>
      <c r="C10" s="392"/>
      <c r="D10" s="393"/>
      <c r="E10" s="394" t="s">
        <v>116</v>
      </c>
      <c r="F10" s="395"/>
      <c r="G10" s="396"/>
      <c r="H10" s="398" t="s">
        <v>97</v>
      </c>
      <c r="I10" s="398" t="s">
        <v>97</v>
      </c>
      <c r="J10" s="398" t="s">
        <v>97</v>
      </c>
      <c r="K10" s="398" t="s">
        <v>97</v>
      </c>
      <c r="L10" s="398" t="s">
        <v>97</v>
      </c>
      <c r="M10" s="398" t="s">
        <v>97</v>
      </c>
      <c r="N10" s="398" t="s">
        <v>97</v>
      </c>
      <c r="O10" s="398" t="s">
        <v>97</v>
      </c>
      <c r="P10" s="398" t="s">
        <v>97</v>
      </c>
      <c r="Q10" s="398" t="s">
        <v>97</v>
      </c>
      <c r="R10" s="409" t="s">
        <v>97</v>
      </c>
      <c r="Y10" s="398" t="s">
        <v>97</v>
      </c>
      <c r="Z10" s="398" t="s">
        <v>97</v>
      </c>
      <c r="AA10" s="398" t="s">
        <v>97</v>
      </c>
      <c r="AB10" s="398" t="s">
        <v>97</v>
      </c>
      <c r="AC10" s="409" t="s">
        <v>97</v>
      </c>
      <c r="AD10" s="401" t="s">
        <v>97</v>
      </c>
      <c r="AE10" s="401" t="s">
        <v>97</v>
      </c>
      <c r="AF10" s="401" t="s">
        <v>97</v>
      </c>
      <c r="AG10" s="401" t="s">
        <v>97</v>
      </c>
      <c r="AH10" s="401" t="s">
        <v>97</v>
      </c>
      <c r="AK10" s="402" t="str">
        <f>IFERROR(IF(I10="---","",IF(Y10="---","No Target Set",IF(BV10=BK10,"On Target",IF(BV10&gt;BK10,"Behind",IF(BV10&lt;BK10,"Ahead"))))),"")</f>
        <v/>
      </c>
      <c r="AL10" s="402" t="str">
        <f>IFERROR(IF(J10="---","",IF(Z10="---","No Target Set",IF(BW10=BL10,"On Target",IF(BW10&gt;BL10,"Behind",IF(BW10&lt;BL10,"Ahead"))))),"")</f>
        <v/>
      </c>
      <c r="AM10" s="402" t="str">
        <f>IFERROR(IF(K10="---","",IF(AA10="---","No Target Set",IF(BX10=BM10,"On Target",IF(BX10&gt;BM10,"Behind",IF(BX10&lt;BM10,"Ahead"))))),"")</f>
        <v/>
      </c>
      <c r="AN10" s="402" t="str">
        <f>IFERROR(IF(L10="---","",IF(AB10="---","No Target Set",IF(BY10=BN10,"On Target",IF(BY10&gt;BN10,"Behind",IF(BY10&lt;BN10,"Ahead"))))),"")</f>
        <v/>
      </c>
      <c r="AO10" s="402" t="str">
        <f>IFERROR(IF(M10="---","",IF(AC10="---","No Target Set",IF(BZ10=BO10,"On Target",IF(BZ10&gt;BO10,"Behind",IF(BZ10&lt;BO10,"Ahead"))))),"")</f>
        <v/>
      </c>
      <c r="AP10" s="402" t="str">
        <f>IFERROR(IF(N10="---","",IF(AD10="---","No Target Set",IF(CA10=BP10,"On Target",IF(CA10&gt;BP10,"Behind",IF(CA10&lt;BP10,"Ahead"))))),"")</f>
        <v/>
      </c>
      <c r="AQ10" s="402" t="str">
        <f>IFERROR(IF(O10="---","",IF(AE10="---","No Target Set",IF(CB10=BQ10,"On Target",IF(CB10&gt;BQ10,"Behind",IF(CB10&lt;BQ10,"Ahead"))))),"")</f>
        <v/>
      </c>
      <c r="AR10" s="402" t="str">
        <f>IFERROR(IF(P10="---","",IF(AF10="---","No Target Set",IF(CC10=BR10,"On Target",IF(CC10&gt;BR10,"Behind",IF(CC10&lt;BR10,"Ahead"))))),"")</f>
        <v/>
      </c>
      <c r="AS10" s="402" t="str">
        <f>IFERROR(IF(Q10="---","",IF(AG10="---","No Target Set",IF(CD10=BS10,"On Target",IF(CD10&gt;BS10,"Behind",IF(CD10&lt;BS10,"Ahead"))))),"")</f>
        <v/>
      </c>
      <c r="AT10" s="402" t="str">
        <f>IFERROR(IF(R10="---","",IF(AH10="---","No Target Set",IF(CE10=BT10,"On Target",IF(CE10&gt;BT10,"Behind",IF(CE10&lt;BT10,"Ahead"))))),"")</f>
        <v/>
      </c>
      <c r="AV10" s="403"/>
      <c r="AW10" s="404" t="s">
        <v>117</v>
      </c>
      <c r="AX10" s="405" t="str">
        <f>_xlfn.IFNA(LOOKUP(2,1/(H10:R10&lt;&gt;"---"),H10:R10),"---")</f>
        <v>---</v>
      </c>
      <c r="AY10" s="406" t="e">
        <f>VALUE(IF(AX10="---","",VLOOKUP(AX10,List1678234[],2,FALSE)))</f>
        <v>#VALUE!</v>
      </c>
      <c r="AZ10" s="359" t="str">
        <f>_xlfn.IFNA(LOOKUP(2,1/(H10:Q10&lt;&gt;"---"),X10:AF10),"---")</f>
        <v>---</v>
      </c>
      <c r="BA10" s="359" t="e">
        <f>VALUE(IF(AZ10="---","",VLOOKUP(AZ10,List1678234[],2,FALSE)))</f>
        <v>#VALUE!</v>
      </c>
      <c r="BB10" s="359" t="str">
        <f>_xlfn.IFNA(LOOKUP(2,1/(AK10:AT10&lt;&gt;""),AK10:AT10),"---")</f>
        <v>---</v>
      </c>
      <c r="BC10" s="359" t="str">
        <f>_xlfn.IFNA(LOOKUP(2,1/(H10:R10&lt;&gt;"---"),H$2:R$2),"---")</f>
        <v>---</v>
      </c>
      <c r="BI10" s="404" t="s">
        <v>117</v>
      </c>
      <c r="BJ10" s="407" t="str">
        <f>IF(H10="---","",VLOOKUP(H10,List1678234[],2,FALSE))</f>
        <v/>
      </c>
      <c r="BK10" s="407" t="str">
        <f>IF(I10="---","",VLOOKUP(I10,List1678234[],2,FALSE))</f>
        <v/>
      </c>
      <c r="BL10" s="407" t="str">
        <f>IF(J10="---","",VLOOKUP(J10,List1678234[],2,FALSE))</f>
        <v/>
      </c>
      <c r="BM10" s="407" t="str">
        <f>IF(K10="---","",VLOOKUP(K10,List1678234[],2,FALSE))</f>
        <v/>
      </c>
      <c r="BN10" s="407" t="str">
        <f>IF(L10="---","",VLOOKUP(L10,List1678234[],2,FALSE))</f>
        <v/>
      </c>
      <c r="BO10" s="407" t="str">
        <f>IF(M10="---","",VLOOKUP(M10,List1678234[],2,FALSE))</f>
        <v/>
      </c>
      <c r="BP10" s="407" t="str">
        <f>IF(N10="---","",VLOOKUP(N10,List1678234[],2,FALSE))</f>
        <v/>
      </c>
      <c r="BQ10" s="407" t="str">
        <f>IF(O10="---","",VLOOKUP(O10,List1678234[],2,FALSE))</f>
        <v/>
      </c>
      <c r="BR10" s="407" t="str">
        <f>IF(P10="---","",VLOOKUP(P10,List1678234[],2,FALSE))</f>
        <v/>
      </c>
      <c r="BS10" s="407" t="str">
        <f>IF(Q10="---","",VLOOKUP(Q10,List1678234[],2,FALSE))</f>
        <v/>
      </c>
      <c r="BT10" s="407" t="str">
        <f>IF(R10="---","",VLOOKUP(R10,List1678234[],2,FALSE))</f>
        <v/>
      </c>
      <c r="BU10" s="404" t="s">
        <v>117</v>
      </c>
      <c r="BV10" s="407" t="str">
        <f>IF(Y10="---","",VLOOKUP(Y10,List1678234[],2,FALSE))</f>
        <v/>
      </c>
      <c r="BW10" s="407" t="str">
        <f>IF(Z10="---","",VLOOKUP(Z10,List1678234[],2,FALSE))</f>
        <v/>
      </c>
      <c r="BX10" s="407" t="str">
        <f>IF(AA10="---","",VLOOKUP(AA10,List1678234[],2,FALSE))</f>
        <v/>
      </c>
      <c r="BY10" s="407" t="str">
        <f>IF(AB10="---","",VLOOKUP(AB10,List1678234[],2,FALSE))</f>
        <v/>
      </c>
      <c r="BZ10" s="407" t="str">
        <f>IF(AC10="---","",VLOOKUP(AC10,List1678234[],2,FALSE))</f>
        <v/>
      </c>
      <c r="CA10" s="407" t="str">
        <f>IF(AD10="---","",VLOOKUP(AD10,List1678234[],2,FALSE))</f>
        <v/>
      </c>
      <c r="CB10" s="407" t="str">
        <f>IF(AE10="---","",VLOOKUP(AE10,List1678234[],2,FALSE))</f>
        <v/>
      </c>
      <c r="CC10" s="407" t="str">
        <f>IF(AF10="---","",VLOOKUP(AF10,List1678234[],2,FALSE))</f>
        <v/>
      </c>
      <c r="CD10" s="407" t="str">
        <f>IF(AG10="---","",VLOOKUP(AG10,List1678234[],2,FALSE))</f>
        <v/>
      </c>
      <c r="CE10" s="407" t="str">
        <f>IF(AH10="---","",VLOOKUP(AH10,List1678234[],2,FALSE))</f>
        <v/>
      </c>
    </row>
    <row r="11" spans="2:92" ht="13.5" customHeight="1" thickBot="1" x14ac:dyDescent="0.4">
      <c r="B11" s="408"/>
      <c r="C11" s="392"/>
      <c r="D11" s="393"/>
      <c r="E11" s="394" t="s">
        <v>118</v>
      </c>
      <c r="F11" s="395"/>
      <c r="G11" s="396"/>
      <c r="H11" s="398" t="s">
        <v>97</v>
      </c>
      <c r="I11" s="398" t="s">
        <v>97</v>
      </c>
      <c r="J11" s="398" t="s">
        <v>97</v>
      </c>
      <c r="K11" s="398" t="s">
        <v>97</v>
      </c>
      <c r="L11" s="398" t="s">
        <v>97</v>
      </c>
      <c r="M11" s="398" t="s">
        <v>97</v>
      </c>
      <c r="N11" s="398" t="s">
        <v>97</v>
      </c>
      <c r="O11" s="398" t="s">
        <v>97</v>
      </c>
      <c r="P11" s="398" t="s">
        <v>97</v>
      </c>
      <c r="Q11" s="398" t="s">
        <v>97</v>
      </c>
      <c r="R11" s="409" t="s">
        <v>97</v>
      </c>
      <c r="Y11" s="398" t="s">
        <v>97</v>
      </c>
      <c r="Z11" s="398" t="s">
        <v>97</v>
      </c>
      <c r="AA11" s="398" t="s">
        <v>97</v>
      </c>
      <c r="AB11" s="398" t="s">
        <v>97</v>
      </c>
      <c r="AC11" s="409" t="s">
        <v>97</v>
      </c>
      <c r="AD11" s="401" t="s">
        <v>97</v>
      </c>
      <c r="AE11" s="401" t="s">
        <v>97</v>
      </c>
      <c r="AF11" s="401" t="s">
        <v>97</v>
      </c>
      <c r="AG11" s="401" t="s">
        <v>97</v>
      </c>
      <c r="AH11" s="401" t="s">
        <v>97</v>
      </c>
      <c r="AK11" s="402" t="str">
        <f>IFERROR(IF(I11="---","",IF(Y11="---","No Target Set",IF(BV11=BK11,"On Target",IF(BV11&gt;BK11,"Behind",IF(BV11&lt;BK11,"Ahead"))))),"")</f>
        <v/>
      </c>
      <c r="AL11" s="402" t="str">
        <f>IFERROR(IF(J11="---","",IF(Z11="---","No Target Set",IF(BW11=BL11,"On Target",IF(BW11&gt;BL11,"Behind",IF(BW11&lt;BL11,"Ahead"))))),"")</f>
        <v/>
      </c>
      <c r="AM11" s="402" t="str">
        <f>IFERROR(IF(K11="---","",IF(AA11="---","No Target Set",IF(BX11=BM11,"On Target",IF(BX11&gt;BM11,"Behind",IF(BX11&lt;BM11,"Ahead"))))),"")</f>
        <v/>
      </c>
      <c r="AN11" s="402" t="str">
        <f>IFERROR(IF(L11="---","",IF(AB11="---","No Target Set",IF(BY11=BN11,"On Target",IF(BY11&gt;BN11,"Behind",IF(BY11&lt;BN11,"Ahead"))))),"")</f>
        <v/>
      </c>
      <c r="AO11" s="402" t="str">
        <f>IFERROR(IF(M11="---","",IF(AC11="---","No Target Set",IF(BZ11=BO11,"On Target",IF(BZ11&gt;BO11,"Behind",IF(BZ11&lt;BO11,"Ahead"))))),"")</f>
        <v/>
      </c>
      <c r="AP11" s="402" t="str">
        <f>IFERROR(IF(N11="---","",IF(AD11="---","No Target Set",IF(CA11=BP11,"On Target",IF(CA11&gt;BP11,"Behind",IF(CA11&lt;BP11,"Ahead"))))),"")</f>
        <v/>
      </c>
      <c r="AQ11" s="402" t="str">
        <f>IFERROR(IF(O11="---","",IF(AE11="---","No Target Set",IF(CB11=BQ11,"On Target",IF(CB11&gt;BQ11,"Behind",IF(CB11&lt;BQ11,"Ahead"))))),"")</f>
        <v/>
      </c>
      <c r="AR11" s="402" t="str">
        <f>IFERROR(IF(P11="---","",IF(AF11="---","No Target Set",IF(CC11=BR11,"On Target",IF(CC11&gt;BR11,"Behind",IF(CC11&lt;BR11,"Ahead"))))),"")</f>
        <v/>
      </c>
      <c r="AS11" s="402" t="str">
        <f>IFERROR(IF(Q11="---","",IF(AG11="---","No Target Set",IF(CD11=BS11,"On Target",IF(CD11&gt;BS11,"Behind",IF(CD11&lt;BS11,"Ahead"))))),"")</f>
        <v/>
      </c>
      <c r="AT11" s="402" t="str">
        <f>IFERROR(IF(R11="---","",IF(AH11="---","No Target Set",IF(CE11=BT11,"On Target",IF(CE11&gt;BT11,"Behind",IF(CE11&lt;BT11,"Ahead"))))),"")</f>
        <v/>
      </c>
      <c r="AV11" s="403"/>
      <c r="AW11" s="404" t="s">
        <v>119</v>
      </c>
      <c r="AX11" s="405" t="str">
        <f>_xlfn.IFNA(LOOKUP(2,1/(H11:R11&lt;&gt;"---"),H11:R11),"---")</f>
        <v>---</v>
      </c>
      <c r="AY11" s="406" t="e">
        <f>VALUE(IF(AX11="---","",VLOOKUP(AX11,List1678234[],2,FALSE)))</f>
        <v>#VALUE!</v>
      </c>
      <c r="AZ11" s="359" t="str">
        <f>_xlfn.IFNA(LOOKUP(2,1/(H11:Q11&lt;&gt;"---"),X11:AF11),"---")</f>
        <v>---</v>
      </c>
      <c r="BA11" s="359" t="e">
        <f>VALUE(IF(AZ11="---","",VLOOKUP(AZ11,List1678234[],2,FALSE)))</f>
        <v>#VALUE!</v>
      </c>
      <c r="BB11" s="359" t="str">
        <f>_xlfn.IFNA(LOOKUP(2,1/(AK11:AT11&lt;&gt;""),AK11:AT11),"---")</f>
        <v>---</v>
      </c>
      <c r="BC11" s="359" t="str">
        <f>_xlfn.IFNA(LOOKUP(2,1/(H11:R11&lt;&gt;"---"),H$2:R$2),"---")</f>
        <v>---</v>
      </c>
      <c r="BI11" s="404" t="s">
        <v>119</v>
      </c>
      <c r="BJ11" s="407" t="str">
        <f>IF(H11="---","",VLOOKUP(H11,List1678234[],2,FALSE))</f>
        <v/>
      </c>
      <c r="BK11" s="407" t="str">
        <f>IF(I11="---","",VLOOKUP(I11,List1678234[],2,FALSE))</f>
        <v/>
      </c>
      <c r="BL11" s="407" t="str">
        <f>IF(J11="---","",VLOOKUP(J11,List1678234[],2,FALSE))</f>
        <v/>
      </c>
      <c r="BM11" s="407" t="str">
        <f>IF(K11="---","",VLOOKUP(K11,List1678234[],2,FALSE))</f>
        <v/>
      </c>
      <c r="BN11" s="407" t="str">
        <f>IF(L11="---","",VLOOKUP(L11,List1678234[],2,FALSE))</f>
        <v/>
      </c>
      <c r="BO11" s="407" t="str">
        <f>IF(M11="---","",VLOOKUP(M11,List1678234[],2,FALSE))</f>
        <v/>
      </c>
      <c r="BP11" s="407" t="str">
        <f>IF(N11="---","",VLOOKUP(N11,List1678234[],2,FALSE))</f>
        <v/>
      </c>
      <c r="BQ11" s="407" t="str">
        <f>IF(O11="---","",VLOOKUP(O11,List1678234[],2,FALSE))</f>
        <v/>
      </c>
      <c r="BR11" s="407" t="str">
        <f>IF(P11="---","",VLOOKUP(P11,List1678234[],2,FALSE))</f>
        <v/>
      </c>
      <c r="BS11" s="407" t="str">
        <f>IF(Q11="---","",VLOOKUP(Q11,List1678234[],2,FALSE))</f>
        <v/>
      </c>
      <c r="BT11" s="407" t="str">
        <f>IF(R11="---","",VLOOKUP(R11,List1678234[],2,FALSE))</f>
        <v/>
      </c>
      <c r="BU11" s="404" t="s">
        <v>119</v>
      </c>
      <c r="BV11" s="407" t="str">
        <f>IF(Y11="---","",VLOOKUP(Y11,List1678234[],2,FALSE))</f>
        <v/>
      </c>
      <c r="BW11" s="407" t="str">
        <f>IF(Z11="---","",VLOOKUP(Z11,List1678234[],2,FALSE))</f>
        <v/>
      </c>
      <c r="BX11" s="407" t="str">
        <f>IF(AA11="---","",VLOOKUP(AA11,List1678234[],2,FALSE))</f>
        <v/>
      </c>
      <c r="BY11" s="407" t="str">
        <f>IF(AB11="---","",VLOOKUP(AB11,List1678234[],2,FALSE))</f>
        <v/>
      </c>
      <c r="BZ11" s="407" t="str">
        <f>IF(AC11="---","",VLOOKUP(AC11,List1678234[],2,FALSE))</f>
        <v/>
      </c>
      <c r="CA11" s="407" t="str">
        <f>IF(AD11="---","",VLOOKUP(AD11,List1678234[],2,FALSE))</f>
        <v/>
      </c>
      <c r="CB11" s="407" t="str">
        <f>IF(AE11="---","",VLOOKUP(AE11,List1678234[],2,FALSE))</f>
        <v/>
      </c>
      <c r="CC11" s="407" t="str">
        <f>IF(AF11="---","",VLOOKUP(AF11,List1678234[],2,FALSE))</f>
        <v/>
      </c>
      <c r="CD11" s="407" t="str">
        <f>IF(AG11="---","",VLOOKUP(AG11,List1678234[],2,FALSE))</f>
        <v/>
      </c>
      <c r="CE11" s="407" t="str">
        <f>IF(AH11="---","",VLOOKUP(AH11,List1678234[],2,FALSE))</f>
        <v/>
      </c>
    </row>
    <row r="12" spans="2:92" ht="13.5" customHeight="1" thickBot="1" x14ac:dyDescent="0.4">
      <c r="B12" s="408"/>
      <c r="C12" s="392" t="s">
        <v>120</v>
      </c>
      <c r="D12" s="393"/>
      <c r="E12" s="394" t="s">
        <v>121</v>
      </c>
      <c r="F12" s="395"/>
      <c r="G12" s="396"/>
      <c r="H12" s="398" t="s">
        <v>97</v>
      </c>
      <c r="I12" s="398" t="s">
        <v>97</v>
      </c>
      <c r="J12" s="398" t="s">
        <v>97</v>
      </c>
      <c r="K12" s="398" t="s">
        <v>97</v>
      </c>
      <c r="L12" s="398" t="s">
        <v>97</v>
      </c>
      <c r="M12" s="398" t="s">
        <v>97</v>
      </c>
      <c r="N12" s="398" t="s">
        <v>97</v>
      </c>
      <c r="O12" s="398" t="s">
        <v>97</v>
      </c>
      <c r="P12" s="398" t="s">
        <v>97</v>
      </c>
      <c r="Q12" s="398" t="s">
        <v>97</v>
      </c>
      <c r="R12" s="409" t="s">
        <v>97</v>
      </c>
      <c r="Y12" s="398" t="s">
        <v>97</v>
      </c>
      <c r="Z12" s="398" t="s">
        <v>97</v>
      </c>
      <c r="AA12" s="398" t="s">
        <v>97</v>
      </c>
      <c r="AB12" s="398" t="s">
        <v>97</v>
      </c>
      <c r="AC12" s="409" t="s">
        <v>97</v>
      </c>
      <c r="AD12" s="401" t="s">
        <v>97</v>
      </c>
      <c r="AE12" s="401" t="s">
        <v>97</v>
      </c>
      <c r="AF12" s="401" t="s">
        <v>97</v>
      </c>
      <c r="AG12" s="401" t="s">
        <v>97</v>
      </c>
      <c r="AH12" s="401" t="s">
        <v>97</v>
      </c>
      <c r="AK12" s="402" t="str">
        <f>IFERROR(IF(I12="---","",IF(Y12="---","No Target Set",IF(BV12=BK12,"On Target",IF(BV12&gt;BK12,"Behind",IF(BV12&lt;BK12,"Ahead"))))),"")</f>
        <v/>
      </c>
      <c r="AL12" s="402" t="str">
        <f>IFERROR(IF(J12="---","",IF(Z12="---","No Target Set",IF(BW12=BL12,"On Target",IF(BW12&gt;BL12,"Behind",IF(BW12&lt;BL12,"Ahead"))))),"")</f>
        <v/>
      </c>
      <c r="AM12" s="402" t="str">
        <f>IFERROR(IF(K12="---","",IF(AA12="---","No Target Set",IF(BX12=BM12,"On Target",IF(BX12&gt;BM12,"Behind",IF(BX12&lt;BM12,"Ahead"))))),"")</f>
        <v/>
      </c>
      <c r="AN12" s="402" t="str">
        <f>IFERROR(IF(L12="---","",IF(AB12="---","No Target Set",IF(BY12=BN12,"On Target",IF(BY12&gt;BN12,"Behind",IF(BY12&lt;BN12,"Ahead"))))),"")</f>
        <v/>
      </c>
      <c r="AO12" s="402" t="str">
        <f>IFERROR(IF(M12="---","",IF(AC12="---","No Target Set",IF(BZ12=BO12,"On Target",IF(BZ12&gt;BO12,"Behind",IF(BZ12&lt;BO12,"Ahead"))))),"")</f>
        <v/>
      </c>
      <c r="AP12" s="402" t="str">
        <f>IFERROR(IF(N12="---","",IF(AD12="---","No Target Set",IF(CA12=BP12,"On Target",IF(CA12&gt;BP12,"Behind",IF(CA12&lt;BP12,"Ahead"))))),"")</f>
        <v/>
      </c>
      <c r="AQ12" s="402" t="str">
        <f>IFERROR(IF(O12="---","",IF(AE12="---","No Target Set",IF(CB12=BQ12,"On Target",IF(CB12&gt;BQ12,"Behind",IF(CB12&lt;BQ12,"Ahead"))))),"")</f>
        <v/>
      </c>
      <c r="AR12" s="402" t="str">
        <f>IFERROR(IF(P12="---","",IF(AF12="---","No Target Set",IF(CC12=BR12,"On Target",IF(CC12&gt;BR12,"Behind",IF(CC12&lt;BR12,"Ahead"))))),"")</f>
        <v/>
      </c>
      <c r="AS12" s="402" t="str">
        <f>IFERROR(IF(Q12="---","",IF(AG12="---","No Target Set",IF(CD12=BS12,"On Target",IF(CD12&gt;BS12,"Behind",IF(CD12&lt;BS12,"Ahead"))))),"")</f>
        <v/>
      </c>
      <c r="AT12" s="402" t="str">
        <f>IFERROR(IF(R12="---","",IF(AH12="---","No Target Set",IF(CE12=BT12,"On Target",IF(CE12&gt;BT12,"Behind",IF(CE12&lt;BT12,"Ahead"))))),"")</f>
        <v/>
      </c>
      <c r="AV12" s="403"/>
      <c r="AW12" s="404" t="s">
        <v>122</v>
      </c>
      <c r="AX12" s="405" t="str">
        <f>_xlfn.IFNA(LOOKUP(2,1/(H12:R12&lt;&gt;"---"),H12:R12),"---")</f>
        <v>---</v>
      </c>
      <c r="AY12" s="406" t="e">
        <f>VALUE(IF(AX12="---","",VLOOKUP(AX12,List1678234[],2,FALSE)))</f>
        <v>#VALUE!</v>
      </c>
      <c r="AZ12" s="359" t="str">
        <f>_xlfn.IFNA(LOOKUP(2,1/(H12:Q12&lt;&gt;"---"),X12:AF12),"---")</f>
        <v>---</v>
      </c>
      <c r="BA12" s="359" t="e">
        <f>VALUE(IF(AZ12="---","",VLOOKUP(AZ12,List1678234[],2,FALSE)))</f>
        <v>#VALUE!</v>
      </c>
      <c r="BB12" s="359" t="str">
        <f>_xlfn.IFNA(LOOKUP(2,1/(AK12:AT12&lt;&gt;""),AK12:AT12),"---")</f>
        <v>---</v>
      </c>
      <c r="BC12" s="359" t="str">
        <f>_xlfn.IFNA(LOOKUP(2,1/(H12:R12&lt;&gt;"---"),H$2:R$2),"---")</f>
        <v>---</v>
      </c>
      <c r="BI12" s="404" t="s">
        <v>122</v>
      </c>
      <c r="BJ12" s="407" t="str">
        <f>IF(H12="---","",VLOOKUP(H12,List1678234[],2,FALSE))</f>
        <v/>
      </c>
      <c r="BK12" s="407" t="str">
        <f>IF(I12="---","",VLOOKUP(I12,List1678234[],2,FALSE))</f>
        <v/>
      </c>
      <c r="BL12" s="407" t="str">
        <f>IF(J12="---","",VLOOKUP(J12,List1678234[],2,FALSE))</f>
        <v/>
      </c>
      <c r="BM12" s="407" t="str">
        <f>IF(K12="---","",VLOOKUP(K12,List1678234[],2,FALSE))</f>
        <v/>
      </c>
      <c r="BN12" s="407" t="str">
        <f>IF(L12="---","",VLOOKUP(L12,List1678234[],2,FALSE))</f>
        <v/>
      </c>
      <c r="BO12" s="407" t="str">
        <f>IF(M12="---","",VLOOKUP(M12,List1678234[],2,FALSE))</f>
        <v/>
      </c>
      <c r="BP12" s="407" t="str">
        <f>IF(N12="---","",VLOOKUP(N12,List1678234[],2,FALSE))</f>
        <v/>
      </c>
      <c r="BQ12" s="407" t="str">
        <f>IF(O12="---","",VLOOKUP(O12,List1678234[],2,FALSE))</f>
        <v/>
      </c>
      <c r="BR12" s="407" t="str">
        <f>IF(P12="---","",VLOOKUP(P12,List1678234[],2,FALSE))</f>
        <v/>
      </c>
      <c r="BS12" s="407" t="str">
        <f>IF(Q12="---","",VLOOKUP(Q12,List1678234[],2,FALSE))</f>
        <v/>
      </c>
      <c r="BT12" s="407" t="str">
        <f>IF(R12="---","",VLOOKUP(R12,List1678234[],2,FALSE))</f>
        <v/>
      </c>
      <c r="BU12" s="404" t="s">
        <v>122</v>
      </c>
      <c r="BV12" s="407" t="str">
        <f>IF(Y12="---","",VLOOKUP(Y12,List1678234[],2,FALSE))</f>
        <v/>
      </c>
      <c r="BW12" s="407" t="str">
        <f>IF(Z12="---","",VLOOKUP(Z12,List1678234[],2,FALSE))</f>
        <v/>
      </c>
      <c r="BX12" s="407" t="str">
        <f>IF(AA12="---","",VLOOKUP(AA12,List1678234[],2,FALSE))</f>
        <v/>
      </c>
      <c r="BY12" s="407" t="str">
        <f>IF(AB12="---","",VLOOKUP(AB12,List1678234[],2,FALSE))</f>
        <v/>
      </c>
      <c r="BZ12" s="407" t="str">
        <f>IF(AC12="---","",VLOOKUP(AC12,List1678234[],2,FALSE))</f>
        <v/>
      </c>
      <c r="CA12" s="407" t="str">
        <f>IF(AD12="---","",VLOOKUP(AD12,List1678234[],2,FALSE))</f>
        <v/>
      </c>
      <c r="CB12" s="407" t="str">
        <f>IF(AE12="---","",VLOOKUP(AE12,List1678234[],2,FALSE))</f>
        <v/>
      </c>
      <c r="CC12" s="407" t="str">
        <f>IF(AF12="---","",VLOOKUP(AF12,List1678234[],2,FALSE))</f>
        <v/>
      </c>
      <c r="CD12" s="407" t="str">
        <f>IF(AG12="---","",VLOOKUP(AG12,List1678234[],2,FALSE))</f>
        <v/>
      </c>
      <c r="CE12" s="407" t="str">
        <f>IF(AH12="---","",VLOOKUP(AH12,List1678234[],2,FALSE))</f>
        <v/>
      </c>
    </row>
    <row r="13" spans="2:92" ht="13.5" customHeight="1" thickBot="1" x14ac:dyDescent="0.4">
      <c r="B13" s="408"/>
      <c r="C13" s="392"/>
      <c r="D13" s="393"/>
      <c r="E13" s="394" t="s">
        <v>123</v>
      </c>
      <c r="F13" s="395"/>
      <c r="G13" s="396"/>
      <c r="H13" s="398" t="s">
        <v>97</v>
      </c>
      <c r="I13" s="398" t="s">
        <v>97</v>
      </c>
      <c r="J13" s="398" t="s">
        <v>97</v>
      </c>
      <c r="K13" s="398" t="s">
        <v>97</v>
      </c>
      <c r="L13" s="398" t="s">
        <v>97</v>
      </c>
      <c r="M13" s="398" t="s">
        <v>97</v>
      </c>
      <c r="N13" s="398" t="s">
        <v>97</v>
      </c>
      <c r="O13" s="398" t="s">
        <v>97</v>
      </c>
      <c r="P13" s="398" t="s">
        <v>97</v>
      </c>
      <c r="Q13" s="398" t="s">
        <v>97</v>
      </c>
      <c r="R13" s="409" t="s">
        <v>97</v>
      </c>
      <c r="Y13" s="398" t="s">
        <v>97</v>
      </c>
      <c r="Z13" s="398" t="s">
        <v>97</v>
      </c>
      <c r="AA13" s="398" t="s">
        <v>97</v>
      </c>
      <c r="AB13" s="398" t="s">
        <v>97</v>
      </c>
      <c r="AC13" s="409" t="s">
        <v>97</v>
      </c>
      <c r="AD13" s="401" t="s">
        <v>97</v>
      </c>
      <c r="AE13" s="401" t="s">
        <v>97</v>
      </c>
      <c r="AF13" s="401" t="s">
        <v>97</v>
      </c>
      <c r="AG13" s="401" t="s">
        <v>97</v>
      </c>
      <c r="AH13" s="401" t="s">
        <v>97</v>
      </c>
      <c r="AK13" s="402" t="str">
        <f>IFERROR(IF(I13="---","",IF(Y13="---","No Target Set",IF(BV13=BK13,"On Target",IF(BV13&gt;BK13,"Behind",IF(BV13&lt;BK13,"Ahead"))))),"")</f>
        <v/>
      </c>
      <c r="AL13" s="402" t="str">
        <f>IFERROR(IF(J13="---","",IF(Z13="---","No Target Set",IF(BW13=BL13,"On Target",IF(BW13&gt;BL13,"Behind",IF(BW13&lt;BL13,"Ahead"))))),"")</f>
        <v/>
      </c>
      <c r="AM13" s="402" t="str">
        <f>IFERROR(IF(K13="---","",IF(AA13="---","No Target Set",IF(BX13=BM13,"On Target",IF(BX13&gt;BM13,"Behind",IF(BX13&lt;BM13,"Ahead"))))),"")</f>
        <v/>
      </c>
      <c r="AN13" s="402" t="str">
        <f>IFERROR(IF(L13="---","",IF(AB13="---","No Target Set",IF(BY13=BN13,"On Target",IF(BY13&gt;BN13,"Behind",IF(BY13&lt;BN13,"Ahead"))))),"")</f>
        <v/>
      </c>
      <c r="AO13" s="402" t="str">
        <f>IFERROR(IF(M13="---","",IF(AC13="---","No Target Set",IF(BZ13=BO13,"On Target",IF(BZ13&gt;BO13,"Behind",IF(BZ13&lt;BO13,"Ahead"))))),"")</f>
        <v/>
      </c>
      <c r="AP13" s="402" t="str">
        <f>IFERROR(IF(N13="---","",IF(AD13="---","No Target Set",IF(CA13=BP13,"On Target",IF(CA13&gt;BP13,"Behind",IF(CA13&lt;BP13,"Ahead"))))),"")</f>
        <v/>
      </c>
      <c r="AQ13" s="402" t="str">
        <f>IFERROR(IF(O13="---","",IF(AE13="---","No Target Set",IF(CB13=BQ13,"On Target",IF(CB13&gt;BQ13,"Behind",IF(CB13&lt;BQ13,"Ahead"))))),"")</f>
        <v/>
      </c>
      <c r="AR13" s="402" t="str">
        <f>IFERROR(IF(P13="---","",IF(AF13="---","No Target Set",IF(CC13=BR13,"On Target",IF(CC13&gt;BR13,"Behind",IF(CC13&lt;BR13,"Ahead"))))),"")</f>
        <v/>
      </c>
      <c r="AS13" s="402" t="str">
        <f>IFERROR(IF(Q13="---","",IF(AG13="---","No Target Set",IF(CD13=BS13,"On Target",IF(CD13&gt;BS13,"Behind",IF(CD13&lt;BS13,"Ahead"))))),"")</f>
        <v/>
      </c>
      <c r="AT13" s="402" t="str">
        <f>IFERROR(IF(R13="---","",IF(AH13="---","No Target Set",IF(CE13=BT13,"On Target",IF(CE13&gt;BT13,"Behind",IF(CE13&lt;BT13,"Ahead"))))),"")</f>
        <v/>
      </c>
      <c r="AV13" s="403"/>
      <c r="AW13" s="404" t="s">
        <v>124</v>
      </c>
      <c r="AX13" s="405" t="str">
        <f>_xlfn.IFNA(LOOKUP(2,1/(H13:R13&lt;&gt;"---"),H13:R13),"---")</f>
        <v>---</v>
      </c>
      <c r="AY13" s="406" t="e">
        <f>VALUE(IF(AX13="---","",VLOOKUP(AX13,List1678234[],2,FALSE)))</f>
        <v>#VALUE!</v>
      </c>
      <c r="AZ13" s="359" t="str">
        <f>_xlfn.IFNA(LOOKUP(2,1/(H13:Q13&lt;&gt;"---"),X13:AF13),"---")</f>
        <v>---</v>
      </c>
      <c r="BA13" s="359" t="e">
        <f>VALUE(IF(AZ13="---","",VLOOKUP(AZ13,List1678234[],2,FALSE)))</f>
        <v>#VALUE!</v>
      </c>
      <c r="BB13" s="359" t="str">
        <f>_xlfn.IFNA(LOOKUP(2,1/(AK13:AT13&lt;&gt;""),AK13:AT13),"---")</f>
        <v>---</v>
      </c>
      <c r="BC13" s="359" t="str">
        <f>_xlfn.IFNA(LOOKUP(2,1/(H13:R13&lt;&gt;"---"),H$2:R$2),"---")</f>
        <v>---</v>
      </c>
      <c r="BI13" s="404" t="s">
        <v>124</v>
      </c>
      <c r="BJ13" s="407" t="str">
        <f>IF(H13="---","",VLOOKUP(H13,List1678234[],2,FALSE))</f>
        <v/>
      </c>
      <c r="BK13" s="407" t="str">
        <f>IF(I13="---","",VLOOKUP(I13,List1678234[],2,FALSE))</f>
        <v/>
      </c>
      <c r="BL13" s="407" t="str">
        <f>IF(J13="---","",VLOOKUP(J13,List1678234[],2,FALSE))</f>
        <v/>
      </c>
      <c r="BM13" s="407" t="str">
        <f>IF(K13="---","",VLOOKUP(K13,List1678234[],2,FALSE))</f>
        <v/>
      </c>
      <c r="BN13" s="407" t="str">
        <f>IF(L13="---","",VLOOKUP(L13,List1678234[],2,FALSE))</f>
        <v/>
      </c>
      <c r="BO13" s="407" t="str">
        <f>IF(M13="---","",VLOOKUP(M13,List1678234[],2,FALSE))</f>
        <v/>
      </c>
      <c r="BP13" s="407" t="str">
        <f>IF(N13="---","",VLOOKUP(N13,List1678234[],2,FALSE))</f>
        <v/>
      </c>
      <c r="BQ13" s="407" t="str">
        <f>IF(O13="---","",VLOOKUP(O13,List1678234[],2,FALSE))</f>
        <v/>
      </c>
      <c r="BR13" s="407" t="str">
        <f>IF(P13="---","",VLOOKUP(P13,List1678234[],2,FALSE))</f>
        <v/>
      </c>
      <c r="BS13" s="407" t="str">
        <f>IF(Q13="---","",VLOOKUP(Q13,List1678234[],2,FALSE))</f>
        <v/>
      </c>
      <c r="BT13" s="407" t="str">
        <f>IF(R13="---","",VLOOKUP(R13,List1678234[],2,FALSE))</f>
        <v/>
      </c>
      <c r="BU13" s="404" t="s">
        <v>124</v>
      </c>
      <c r="BV13" s="407" t="str">
        <f>IF(Y13="---","",VLOOKUP(Y13,List1678234[],2,FALSE))</f>
        <v/>
      </c>
      <c r="BW13" s="407" t="str">
        <f>IF(Z13="---","",VLOOKUP(Z13,List1678234[],2,FALSE))</f>
        <v/>
      </c>
      <c r="BX13" s="407" t="str">
        <f>IF(AA13="---","",VLOOKUP(AA13,List1678234[],2,FALSE))</f>
        <v/>
      </c>
      <c r="BY13" s="407" t="str">
        <f>IF(AB13="---","",VLOOKUP(AB13,List1678234[],2,FALSE))</f>
        <v/>
      </c>
      <c r="BZ13" s="407" t="str">
        <f>IF(AC13="---","",VLOOKUP(AC13,List1678234[],2,FALSE))</f>
        <v/>
      </c>
      <c r="CA13" s="407" t="str">
        <f>IF(AD13="---","",VLOOKUP(AD13,List1678234[],2,FALSE))</f>
        <v/>
      </c>
      <c r="CB13" s="407" t="str">
        <f>IF(AE13="---","",VLOOKUP(AE13,List1678234[],2,FALSE))</f>
        <v/>
      </c>
      <c r="CC13" s="407" t="str">
        <f>IF(AF13="---","",VLOOKUP(AF13,List1678234[],2,FALSE))</f>
        <v/>
      </c>
      <c r="CD13" s="407" t="str">
        <f>IF(AG13="---","",VLOOKUP(AG13,List1678234[],2,FALSE))</f>
        <v/>
      </c>
      <c r="CE13" s="407" t="str">
        <f>IF(AH13="---","",VLOOKUP(AH13,List1678234[],2,FALSE))</f>
        <v/>
      </c>
    </row>
    <row r="14" spans="2:92" ht="13.5" customHeight="1" thickBot="1" x14ac:dyDescent="0.4">
      <c r="B14" s="408"/>
      <c r="C14" s="392"/>
      <c r="D14" s="393"/>
      <c r="E14" s="394" t="s">
        <v>125</v>
      </c>
      <c r="F14" s="395"/>
      <c r="G14" s="396"/>
      <c r="H14" s="398" t="s">
        <v>97</v>
      </c>
      <c r="I14" s="398" t="s">
        <v>97</v>
      </c>
      <c r="J14" s="398" t="s">
        <v>97</v>
      </c>
      <c r="K14" s="398" t="s">
        <v>97</v>
      </c>
      <c r="L14" s="398" t="s">
        <v>97</v>
      </c>
      <c r="M14" s="398" t="s">
        <v>97</v>
      </c>
      <c r="N14" s="398" t="s">
        <v>97</v>
      </c>
      <c r="O14" s="398" t="s">
        <v>97</v>
      </c>
      <c r="P14" s="398" t="s">
        <v>97</v>
      </c>
      <c r="Q14" s="398" t="s">
        <v>97</v>
      </c>
      <c r="R14" s="409" t="s">
        <v>97</v>
      </c>
      <c r="Y14" s="398" t="s">
        <v>97</v>
      </c>
      <c r="Z14" s="398" t="s">
        <v>97</v>
      </c>
      <c r="AA14" s="398" t="s">
        <v>97</v>
      </c>
      <c r="AB14" s="398" t="s">
        <v>97</v>
      </c>
      <c r="AC14" s="409" t="s">
        <v>97</v>
      </c>
      <c r="AD14" s="401" t="s">
        <v>97</v>
      </c>
      <c r="AE14" s="401" t="s">
        <v>97</v>
      </c>
      <c r="AF14" s="401" t="s">
        <v>97</v>
      </c>
      <c r="AG14" s="401" t="s">
        <v>97</v>
      </c>
      <c r="AH14" s="401" t="s">
        <v>97</v>
      </c>
      <c r="AK14" s="402" t="str">
        <f>IFERROR(IF(I14="---","",IF(Y14="---","No Target Set",IF(BV14=BK14,"On Target",IF(BV14&gt;BK14,"Behind",IF(BV14&lt;BK14,"Ahead"))))),"")</f>
        <v/>
      </c>
      <c r="AL14" s="402" t="str">
        <f>IFERROR(IF(J14="---","",IF(Z14="---","No Target Set",IF(BW14=BL14,"On Target",IF(BW14&gt;BL14,"Behind",IF(BW14&lt;BL14,"Ahead"))))),"")</f>
        <v/>
      </c>
      <c r="AM14" s="402" t="str">
        <f>IFERROR(IF(K14="---","",IF(AA14="---","No Target Set",IF(BX14=BM14,"On Target",IF(BX14&gt;BM14,"Behind",IF(BX14&lt;BM14,"Ahead"))))),"")</f>
        <v/>
      </c>
      <c r="AN14" s="402" t="str">
        <f>IFERROR(IF(L14="---","",IF(AB14="---","No Target Set",IF(BY14=BN14,"On Target",IF(BY14&gt;BN14,"Behind",IF(BY14&lt;BN14,"Ahead"))))),"")</f>
        <v/>
      </c>
      <c r="AO14" s="402" t="str">
        <f>IFERROR(IF(M14="---","",IF(AC14="---","No Target Set",IF(BZ14=BO14,"On Target",IF(BZ14&gt;BO14,"Behind",IF(BZ14&lt;BO14,"Ahead"))))),"")</f>
        <v/>
      </c>
      <c r="AP14" s="402" t="str">
        <f>IFERROR(IF(N14="---","",IF(AD14="---","No Target Set",IF(CA14=BP14,"On Target",IF(CA14&gt;BP14,"Behind",IF(CA14&lt;BP14,"Ahead"))))),"")</f>
        <v/>
      </c>
      <c r="AQ14" s="402" t="str">
        <f>IFERROR(IF(O14="---","",IF(AE14="---","No Target Set",IF(CB14=BQ14,"On Target",IF(CB14&gt;BQ14,"Behind",IF(CB14&lt;BQ14,"Ahead"))))),"")</f>
        <v/>
      </c>
      <c r="AR14" s="402" t="str">
        <f>IFERROR(IF(P14="---","",IF(AF14="---","No Target Set",IF(CC14=BR14,"On Target",IF(CC14&gt;BR14,"Behind",IF(CC14&lt;BR14,"Ahead"))))),"")</f>
        <v/>
      </c>
      <c r="AS14" s="402" t="str">
        <f>IFERROR(IF(Q14="---","",IF(AG14="---","No Target Set",IF(CD14=BS14,"On Target",IF(CD14&gt;BS14,"Behind",IF(CD14&lt;BS14,"Ahead"))))),"")</f>
        <v/>
      </c>
      <c r="AT14" s="402" t="str">
        <f>IFERROR(IF(R14="---","",IF(AH14="---","No Target Set",IF(CE14=BT14,"On Target",IF(CE14&gt;BT14,"Behind",IF(CE14&lt;BT14,"Ahead"))))),"")</f>
        <v/>
      </c>
      <c r="AV14" s="403"/>
      <c r="AW14" s="404" t="s">
        <v>126</v>
      </c>
      <c r="AX14" s="405" t="str">
        <f>_xlfn.IFNA(LOOKUP(2,1/(H14:R14&lt;&gt;"---"),H14:R14),"---")</f>
        <v>---</v>
      </c>
      <c r="AY14" s="406" t="e">
        <f>VALUE(IF(AX14="---","",VLOOKUP(AX14,List1678234[],2,FALSE)))</f>
        <v>#VALUE!</v>
      </c>
      <c r="AZ14" s="359" t="str">
        <f>_xlfn.IFNA(LOOKUP(2,1/(H14:Q14&lt;&gt;"---"),X14:AF14),"---")</f>
        <v>---</v>
      </c>
      <c r="BA14" s="359" t="e">
        <f>VALUE(IF(AZ14="---","",VLOOKUP(AZ14,List1678234[],2,FALSE)))</f>
        <v>#VALUE!</v>
      </c>
      <c r="BB14" s="359" t="str">
        <f>_xlfn.IFNA(LOOKUP(2,1/(AK14:AT14&lt;&gt;""),AK14:AT14),"---")</f>
        <v>---</v>
      </c>
      <c r="BC14" s="359" t="str">
        <f>_xlfn.IFNA(LOOKUP(2,1/(H14:R14&lt;&gt;"---"),H$2:R$2),"---")</f>
        <v>---</v>
      </c>
      <c r="BI14" s="404" t="s">
        <v>126</v>
      </c>
      <c r="BJ14" s="407" t="str">
        <f>IF(H14="---","",VLOOKUP(H14,List1678234[],2,FALSE))</f>
        <v/>
      </c>
      <c r="BK14" s="407" t="str">
        <f>IF(I14="---","",VLOOKUP(I14,List1678234[],2,FALSE))</f>
        <v/>
      </c>
      <c r="BL14" s="407" t="str">
        <f>IF(J14="---","",VLOOKUP(J14,List1678234[],2,FALSE))</f>
        <v/>
      </c>
      <c r="BM14" s="407" t="str">
        <f>IF(K14="---","",VLOOKUP(K14,List1678234[],2,FALSE))</f>
        <v/>
      </c>
      <c r="BN14" s="407" t="str">
        <f>IF(L14="---","",VLOOKUP(L14,List1678234[],2,FALSE))</f>
        <v/>
      </c>
      <c r="BO14" s="407" t="str">
        <f>IF(M14="---","",VLOOKUP(M14,List1678234[],2,FALSE))</f>
        <v/>
      </c>
      <c r="BP14" s="407" t="str">
        <f>IF(N14="---","",VLOOKUP(N14,List1678234[],2,FALSE))</f>
        <v/>
      </c>
      <c r="BQ14" s="407" t="str">
        <f>IF(O14="---","",VLOOKUP(O14,List1678234[],2,FALSE))</f>
        <v/>
      </c>
      <c r="BR14" s="407" t="str">
        <f>IF(P14="---","",VLOOKUP(P14,List1678234[],2,FALSE))</f>
        <v/>
      </c>
      <c r="BS14" s="407" t="str">
        <f>IF(Q14="---","",VLOOKUP(Q14,List1678234[],2,FALSE))</f>
        <v/>
      </c>
      <c r="BT14" s="407" t="str">
        <f>IF(R14="---","",VLOOKUP(R14,List1678234[],2,FALSE))</f>
        <v/>
      </c>
      <c r="BU14" s="404" t="s">
        <v>126</v>
      </c>
      <c r="BV14" s="407" t="str">
        <f>IF(Y14="---","",VLOOKUP(Y14,List1678234[],2,FALSE))</f>
        <v/>
      </c>
      <c r="BW14" s="407" t="str">
        <f>IF(Z14="---","",VLOOKUP(Z14,List1678234[],2,FALSE))</f>
        <v/>
      </c>
      <c r="BX14" s="407" t="str">
        <f>IF(AA14="---","",VLOOKUP(AA14,List1678234[],2,FALSE))</f>
        <v/>
      </c>
      <c r="BY14" s="407" t="str">
        <f>IF(AB14="---","",VLOOKUP(AB14,List1678234[],2,FALSE))</f>
        <v/>
      </c>
      <c r="BZ14" s="407" t="str">
        <f>IF(AC14="---","",VLOOKUP(AC14,List1678234[],2,FALSE))</f>
        <v/>
      </c>
      <c r="CA14" s="407" t="str">
        <f>IF(AD14="---","",VLOOKUP(AD14,List1678234[],2,FALSE))</f>
        <v/>
      </c>
      <c r="CB14" s="407" t="str">
        <f>IF(AE14="---","",VLOOKUP(AE14,List1678234[],2,FALSE))</f>
        <v/>
      </c>
      <c r="CC14" s="407" t="str">
        <f>IF(AF14="---","",VLOOKUP(AF14,List1678234[],2,FALSE))</f>
        <v/>
      </c>
      <c r="CD14" s="407" t="str">
        <f>IF(AG14="---","",VLOOKUP(AG14,List1678234[],2,FALSE))</f>
        <v/>
      </c>
      <c r="CE14" s="407" t="str">
        <f>IF(AH14="---","",VLOOKUP(AH14,List1678234[],2,FALSE))</f>
        <v/>
      </c>
    </row>
    <row r="15" spans="2:92" ht="13.5" customHeight="1" thickBot="1" x14ac:dyDescent="0.4">
      <c r="B15" s="408"/>
      <c r="C15" s="392" t="s">
        <v>127</v>
      </c>
      <c r="D15" s="393"/>
      <c r="E15" s="394" t="s">
        <v>128</v>
      </c>
      <c r="F15" s="395"/>
      <c r="G15" s="396"/>
      <c r="H15" s="398" t="s">
        <v>97</v>
      </c>
      <c r="I15" s="398" t="s">
        <v>97</v>
      </c>
      <c r="J15" s="398" t="s">
        <v>97</v>
      </c>
      <c r="K15" s="398" t="s">
        <v>97</v>
      </c>
      <c r="L15" s="398" t="s">
        <v>97</v>
      </c>
      <c r="M15" s="398" t="s">
        <v>97</v>
      </c>
      <c r="N15" s="398" t="s">
        <v>97</v>
      </c>
      <c r="O15" s="398" t="s">
        <v>97</v>
      </c>
      <c r="P15" s="398" t="s">
        <v>97</v>
      </c>
      <c r="Q15" s="398" t="s">
        <v>97</v>
      </c>
      <c r="R15" s="409" t="s">
        <v>97</v>
      </c>
      <c r="Y15" s="398" t="s">
        <v>97</v>
      </c>
      <c r="Z15" s="398" t="s">
        <v>97</v>
      </c>
      <c r="AA15" s="398" t="s">
        <v>97</v>
      </c>
      <c r="AB15" s="398" t="s">
        <v>97</v>
      </c>
      <c r="AC15" s="409" t="s">
        <v>97</v>
      </c>
      <c r="AD15" s="401" t="s">
        <v>97</v>
      </c>
      <c r="AE15" s="401" t="s">
        <v>97</v>
      </c>
      <c r="AF15" s="401" t="s">
        <v>97</v>
      </c>
      <c r="AG15" s="401" t="s">
        <v>97</v>
      </c>
      <c r="AH15" s="401" t="s">
        <v>97</v>
      </c>
      <c r="AK15" s="402" t="str">
        <f>IFERROR(IF(I15="---","",IF(Y15="---","No Target Set",IF(BV15=BK15,"On Target",IF(BV15&gt;BK15,"Behind",IF(BV15&lt;BK15,"Ahead"))))),"")</f>
        <v/>
      </c>
      <c r="AL15" s="402" t="str">
        <f>IFERROR(IF(J15="---","",IF(Z15="---","No Target Set",IF(BW15=BL15,"On Target",IF(BW15&gt;BL15,"Behind",IF(BW15&lt;BL15,"Ahead"))))),"")</f>
        <v/>
      </c>
      <c r="AM15" s="402" t="str">
        <f>IFERROR(IF(K15="---","",IF(AA15="---","No Target Set",IF(BX15=BM15,"On Target",IF(BX15&gt;BM15,"Behind",IF(BX15&lt;BM15,"Ahead"))))),"")</f>
        <v/>
      </c>
      <c r="AN15" s="402" t="str">
        <f>IFERROR(IF(L15="---","",IF(AB15="---","No Target Set",IF(BY15=BN15,"On Target",IF(BY15&gt;BN15,"Behind",IF(BY15&lt;BN15,"Ahead"))))),"")</f>
        <v/>
      </c>
      <c r="AO15" s="402" t="str">
        <f>IFERROR(IF(M15="---","",IF(AC15="---","No Target Set",IF(BZ15=BO15,"On Target",IF(BZ15&gt;BO15,"Behind",IF(BZ15&lt;BO15,"Ahead"))))),"")</f>
        <v/>
      </c>
      <c r="AP15" s="402" t="str">
        <f>IFERROR(IF(N15="---","",IF(AD15="---","No Target Set",IF(CA15=BP15,"On Target",IF(CA15&gt;BP15,"Behind",IF(CA15&lt;BP15,"Ahead"))))),"")</f>
        <v/>
      </c>
      <c r="AQ15" s="402" t="str">
        <f>IFERROR(IF(O15="---","",IF(AE15="---","No Target Set",IF(CB15=BQ15,"On Target",IF(CB15&gt;BQ15,"Behind",IF(CB15&lt;BQ15,"Ahead"))))),"")</f>
        <v/>
      </c>
      <c r="AR15" s="402" t="str">
        <f>IFERROR(IF(P15="---","",IF(AF15="---","No Target Set",IF(CC15=BR15,"On Target",IF(CC15&gt;BR15,"Behind",IF(CC15&lt;BR15,"Ahead"))))),"")</f>
        <v/>
      </c>
      <c r="AS15" s="402" t="str">
        <f>IFERROR(IF(Q15="---","",IF(AG15="---","No Target Set",IF(CD15=BS15,"On Target",IF(CD15&gt;BS15,"Behind",IF(CD15&lt;BS15,"Ahead"))))),"")</f>
        <v/>
      </c>
      <c r="AT15" s="402" t="str">
        <f>IFERROR(IF(R15="---","",IF(AH15="---","No Target Set",IF(CE15=BT15,"On Target",IF(CE15&gt;BT15,"Behind",IF(CE15&lt;BT15,"Ahead"))))),"")</f>
        <v/>
      </c>
      <c r="AV15" s="403"/>
      <c r="AW15" s="404" t="s">
        <v>129</v>
      </c>
      <c r="AX15" s="405" t="str">
        <f>_xlfn.IFNA(LOOKUP(2,1/(H15:R15&lt;&gt;"---"),H15:R15),"---")</f>
        <v>---</v>
      </c>
      <c r="AY15" s="406" t="e">
        <f>VALUE(IF(AX15="---","",VLOOKUP(AX15,List1678234[],2,FALSE)))</f>
        <v>#VALUE!</v>
      </c>
      <c r="AZ15" s="359" t="str">
        <f>_xlfn.IFNA(LOOKUP(2,1/(H15:Q15&lt;&gt;"---"),X15:AF15),"---")</f>
        <v>---</v>
      </c>
      <c r="BA15" s="359" t="e">
        <f>VALUE(IF(AZ15="---","",VLOOKUP(AZ15,List1678234[],2,FALSE)))</f>
        <v>#VALUE!</v>
      </c>
      <c r="BB15" s="359" t="str">
        <f>_xlfn.IFNA(LOOKUP(2,1/(AK15:AT15&lt;&gt;""),AK15:AT15),"---")</f>
        <v>---</v>
      </c>
      <c r="BC15" s="359" t="str">
        <f>_xlfn.IFNA(LOOKUP(2,1/(H15:R15&lt;&gt;"---"),H$2:R$2),"---")</f>
        <v>---</v>
      </c>
      <c r="BI15" s="404" t="s">
        <v>129</v>
      </c>
      <c r="BJ15" s="407" t="str">
        <f>IF(H15="---","",VLOOKUP(H15,List1678234[],2,FALSE))</f>
        <v/>
      </c>
      <c r="BK15" s="407" t="str">
        <f>IF(I15="---","",VLOOKUP(I15,List1678234[],2,FALSE))</f>
        <v/>
      </c>
      <c r="BL15" s="407" t="str">
        <f>IF(J15="---","",VLOOKUP(J15,List1678234[],2,FALSE))</f>
        <v/>
      </c>
      <c r="BM15" s="407" t="str">
        <f>IF(K15="---","",VLOOKUP(K15,List1678234[],2,FALSE))</f>
        <v/>
      </c>
      <c r="BN15" s="407" t="str">
        <f>IF(L15="---","",VLOOKUP(L15,List1678234[],2,FALSE))</f>
        <v/>
      </c>
      <c r="BO15" s="407" t="str">
        <f>IF(M15="---","",VLOOKUP(M15,List1678234[],2,FALSE))</f>
        <v/>
      </c>
      <c r="BP15" s="407" t="str">
        <f>IF(N15="---","",VLOOKUP(N15,List1678234[],2,FALSE))</f>
        <v/>
      </c>
      <c r="BQ15" s="407" t="str">
        <f>IF(O15="---","",VLOOKUP(O15,List1678234[],2,FALSE))</f>
        <v/>
      </c>
      <c r="BR15" s="407" t="str">
        <f>IF(P15="---","",VLOOKUP(P15,List1678234[],2,FALSE))</f>
        <v/>
      </c>
      <c r="BS15" s="407" t="str">
        <f>IF(Q15="---","",VLOOKUP(Q15,List1678234[],2,FALSE))</f>
        <v/>
      </c>
      <c r="BT15" s="407" t="str">
        <f>IF(R15="---","",VLOOKUP(R15,List1678234[],2,FALSE))</f>
        <v/>
      </c>
      <c r="BU15" s="404" t="s">
        <v>129</v>
      </c>
      <c r="BV15" s="407" t="str">
        <f>IF(Y15="---","",VLOOKUP(Y15,List1678234[],2,FALSE))</f>
        <v/>
      </c>
      <c r="BW15" s="407" t="str">
        <f>IF(Z15="---","",VLOOKUP(Z15,List1678234[],2,FALSE))</f>
        <v/>
      </c>
      <c r="BX15" s="407" t="str">
        <f>IF(AA15="---","",VLOOKUP(AA15,List1678234[],2,FALSE))</f>
        <v/>
      </c>
      <c r="BY15" s="407" t="str">
        <f>IF(AB15="---","",VLOOKUP(AB15,List1678234[],2,FALSE))</f>
        <v/>
      </c>
      <c r="BZ15" s="407" t="str">
        <f>IF(AC15="---","",VLOOKUP(AC15,List1678234[],2,FALSE))</f>
        <v/>
      </c>
      <c r="CA15" s="407" t="str">
        <f>IF(AD15="---","",VLOOKUP(AD15,List1678234[],2,FALSE))</f>
        <v/>
      </c>
      <c r="CB15" s="407" t="str">
        <f>IF(AE15="---","",VLOOKUP(AE15,List1678234[],2,FALSE))</f>
        <v/>
      </c>
      <c r="CC15" s="407" t="str">
        <f>IF(AF15="---","",VLOOKUP(AF15,List1678234[],2,FALSE))</f>
        <v/>
      </c>
      <c r="CD15" s="407" t="str">
        <f>IF(AG15="---","",VLOOKUP(AG15,List1678234[],2,FALSE))</f>
        <v/>
      </c>
      <c r="CE15" s="407" t="str">
        <f>IF(AH15="---","",VLOOKUP(AH15,List1678234[],2,FALSE))</f>
        <v/>
      </c>
    </row>
    <row r="16" spans="2:92" ht="13.5" customHeight="1" thickBot="1" x14ac:dyDescent="0.4">
      <c r="B16" s="408"/>
      <c r="C16" s="392"/>
      <c r="D16" s="393"/>
      <c r="E16" s="394" t="s">
        <v>130</v>
      </c>
      <c r="F16" s="395"/>
      <c r="G16" s="396"/>
      <c r="H16" s="398" t="s">
        <v>97</v>
      </c>
      <c r="I16" s="398" t="s">
        <v>97</v>
      </c>
      <c r="J16" s="398" t="s">
        <v>97</v>
      </c>
      <c r="K16" s="398" t="s">
        <v>97</v>
      </c>
      <c r="L16" s="398" t="s">
        <v>97</v>
      </c>
      <c r="M16" s="398" t="s">
        <v>97</v>
      </c>
      <c r="N16" s="398" t="s">
        <v>97</v>
      </c>
      <c r="O16" s="398" t="s">
        <v>97</v>
      </c>
      <c r="P16" s="398" t="s">
        <v>97</v>
      </c>
      <c r="Q16" s="398" t="s">
        <v>97</v>
      </c>
      <c r="R16" s="409" t="s">
        <v>97</v>
      </c>
      <c r="Y16" s="398" t="s">
        <v>97</v>
      </c>
      <c r="Z16" s="398" t="s">
        <v>97</v>
      </c>
      <c r="AA16" s="398" t="s">
        <v>97</v>
      </c>
      <c r="AB16" s="398" t="s">
        <v>97</v>
      </c>
      <c r="AC16" s="409" t="s">
        <v>97</v>
      </c>
      <c r="AD16" s="401" t="s">
        <v>97</v>
      </c>
      <c r="AE16" s="401" t="s">
        <v>97</v>
      </c>
      <c r="AF16" s="401" t="s">
        <v>97</v>
      </c>
      <c r="AG16" s="401" t="s">
        <v>97</v>
      </c>
      <c r="AH16" s="401" t="s">
        <v>97</v>
      </c>
      <c r="AK16" s="402" t="str">
        <f>IFERROR(IF(I16="---","",IF(Y16="---","No Target Set",IF(BV16=BK16,"On Target",IF(BV16&gt;BK16,"Behind",IF(BV16&lt;BK16,"Ahead"))))),"")</f>
        <v/>
      </c>
      <c r="AL16" s="402" t="str">
        <f>IFERROR(IF(J16="---","",IF(Z16="---","No Target Set",IF(BW16=BL16,"On Target",IF(BW16&gt;BL16,"Behind",IF(BW16&lt;BL16,"Ahead"))))),"")</f>
        <v/>
      </c>
      <c r="AM16" s="402" t="str">
        <f>IFERROR(IF(K16="---","",IF(AA16="---","No Target Set",IF(BX16=BM16,"On Target",IF(BX16&gt;BM16,"Behind",IF(BX16&lt;BM16,"Ahead"))))),"")</f>
        <v/>
      </c>
      <c r="AN16" s="402" t="str">
        <f>IFERROR(IF(L16="---","",IF(AB16="---","No Target Set",IF(BY16=BN16,"On Target",IF(BY16&gt;BN16,"Behind",IF(BY16&lt;BN16,"Ahead"))))),"")</f>
        <v/>
      </c>
      <c r="AO16" s="402" t="str">
        <f>IFERROR(IF(M16="---","",IF(AC16="---","No Target Set",IF(BZ16=BO16,"On Target",IF(BZ16&gt;BO16,"Behind",IF(BZ16&lt;BO16,"Ahead"))))),"")</f>
        <v/>
      </c>
      <c r="AP16" s="402" t="str">
        <f>IFERROR(IF(N16="---","",IF(AD16="---","No Target Set",IF(CA16=BP16,"On Target",IF(CA16&gt;BP16,"Behind",IF(CA16&lt;BP16,"Ahead"))))),"")</f>
        <v/>
      </c>
      <c r="AQ16" s="402" t="str">
        <f>IFERROR(IF(O16="---","",IF(AE16="---","No Target Set",IF(CB16=BQ16,"On Target",IF(CB16&gt;BQ16,"Behind",IF(CB16&lt;BQ16,"Ahead"))))),"")</f>
        <v/>
      </c>
      <c r="AR16" s="402" t="str">
        <f>IFERROR(IF(P16="---","",IF(AF16="---","No Target Set",IF(CC16=BR16,"On Target",IF(CC16&gt;BR16,"Behind",IF(CC16&lt;BR16,"Ahead"))))),"")</f>
        <v/>
      </c>
      <c r="AS16" s="402" t="str">
        <f>IFERROR(IF(Q16="---","",IF(AG16="---","No Target Set",IF(CD16=BS16,"On Target",IF(CD16&gt;BS16,"Behind",IF(CD16&lt;BS16,"Ahead"))))),"")</f>
        <v/>
      </c>
      <c r="AT16" s="402" t="str">
        <f>IFERROR(IF(R16="---","",IF(AH16="---","No Target Set",IF(CE16=BT16,"On Target",IF(CE16&gt;BT16,"Behind",IF(CE16&lt;BT16,"Ahead"))))),"")</f>
        <v/>
      </c>
      <c r="AV16" s="403"/>
      <c r="AW16" s="404" t="s">
        <v>131</v>
      </c>
      <c r="AX16" s="405" t="str">
        <f>_xlfn.IFNA(LOOKUP(2,1/(H16:R16&lt;&gt;"---"),H16:R16),"---")</f>
        <v>---</v>
      </c>
      <c r="AY16" s="406" t="e">
        <f>VALUE(IF(AX16="---","",VLOOKUP(AX16,List1678234[],2,FALSE)))</f>
        <v>#VALUE!</v>
      </c>
      <c r="AZ16" s="359" t="str">
        <f>_xlfn.IFNA(LOOKUP(2,1/(H16:Q16&lt;&gt;"---"),X16:AF16),"---")</f>
        <v>---</v>
      </c>
      <c r="BA16" s="359" t="e">
        <f>VALUE(IF(AZ16="---","",VLOOKUP(AZ16,List1678234[],2,FALSE)))</f>
        <v>#VALUE!</v>
      </c>
      <c r="BB16" s="359" t="str">
        <f>_xlfn.IFNA(LOOKUP(2,1/(AK16:AT16&lt;&gt;""),AK16:AT16),"---")</f>
        <v>---</v>
      </c>
      <c r="BC16" s="359" t="str">
        <f>_xlfn.IFNA(LOOKUP(2,1/(H16:R16&lt;&gt;"---"),H$2:R$2),"---")</f>
        <v>---</v>
      </c>
      <c r="BI16" s="404" t="s">
        <v>131</v>
      </c>
      <c r="BJ16" s="407" t="str">
        <f>IF(H16="---","",VLOOKUP(H16,List1678234[],2,FALSE))</f>
        <v/>
      </c>
      <c r="BK16" s="407" t="str">
        <f>IF(I16="---","",VLOOKUP(I16,List1678234[],2,FALSE))</f>
        <v/>
      </c>
      <c r="BL16" s="407" t="str">
        <f>IF(J16="---","",VLOOKUP(J16,List1678234[],2,FALSE))</f>
        <v/>
      </c>
      <c r="BM16" s="407" t="str">
        <f>IF(K16="---","",VLOOKUP(K16,List1678234[],2,FALSE))</f>
        <v/>
      </c>
      <c r="BN16" s="407" t="str">
        <f>IF(L16="---","",VLOOKUP(L16,List1678234[],2,FALSE))</f>
        <v/>
      </c>
      <c r="BO16" s="407" t="str">
        <f>IF(M16="---","",VLOOKUP(M16,List1678234[],2,FALSE))</f>
        <v/>
      </c>
      <c r="BP16" s="407" t="str">
        <f>IF(N16="---","",VLOOKUP(N16,List1678234[],2,FALSE))</f>
        <v/>
      </c>
      <c r="BQ16" s="407" t="str">
        <f>IF(O16="---","",VLOOKUP(O16,List1678234[],2,FALSE))</f>
        <v/>
      </c>
      <c r="BR16" s="407" t="str">
        <f>IF(P16="---","",VLOOKUP(P16,List1678234[],2,FALSE))</f>
        <v/>
      </c>
      <c r="BS16" s="407" t="str">
        <f>IF(Q16="---","",VLOOKUP(Q16,List1678234[],2,FALSE))</f>
        <v/>
      </c>
      <c r="BT16" s="407" t="str">
        <f>IF(R16="---","",VLOOKUP(R16,List1678234[],2,FALSE))</f>
        <v/>
      </c>
      <c r="BU16" s="404" t="s">
        <v>131</v>
      </c>
      <c r="BV16" s="407" t="str">
        <f>IF(Y16="---","",VLOOKUP(Y16,List1678234[],2,FALSE))</f>
        <v/>
      </c>
      <c r="BW16" s="407" t="str">
        <f>IF(Z16="---","",VLOOKUP(Z16,List1678234[],2,FALSE))</f>
        <v/>
      </c>
      <c r="BX16" s="407" t="str">
        <f>IF(AA16="---","",VLOOKUP(AA16,List1678234[],2,FALSE))</f>
        <v/>
      </c>
      <c r="BY16" s="407" t="str">
        <f>IF(AB16="---","",VLOOKUP(AB16,List1678234[],2,FALSE))</f>
        <v/>
      </c>
      <c r="BZ16" s="407" t="str">
        <f>IF(AC16="---","",VLOOKUP(AC16,List1678234[],2,FALSE))</f>
        <v/>
      </c>
      <c r="CA16" s="407" t="str">
        <f>IF(AD16="---","",VLOOKUP(AD16,List1678234[],2,FALSE))</f>
        <v/>
      </c>
      <c r="CB16" s="407" t="str">
        <f>IF(AE16="---","",VLOOKUP(AE16,List1678234[],2,FALSE))</f>
        <v/>
      </c>
      <c r="CC16" s="407" t="str">
        <f>IF(AF16="---","",VLOOKUP(AF16,List1678234[],2,FALSE))</f>
        <v/>
      </c>
      <c r="CD16" s="407" t="str">
        <f>IF(AG16="---","",VLOOKUP(AG16,List1678234[],2,FALSE))</f>
        <v/>
      </c>
      <c r="CE16" s="407" t="str">
        <f>IF(AH16="---","",VLOOKUP(AH16,List1678234[],2,FALSE))</f>
        <v/>
      </c>
    </row>
    <row r="17" spans="2:91" s="360" customFormat="1" ht="13.5" customHeight="1" thickBot="1" x14ac:dyDescent="0.4">
      <c r="B17" s="408"/>
      <c r="C17" s="392"/>
      <c r="D17" s="393"/>
      <c r="E17" s="394" t="s">
        <v>132</v>
      </c>
      <c r="F17" s="395"/>
      <c r="G17" s="396"/>
      <c r="H17" s="398" t="s">
        <v>97</v>
      </c>
      <c r="I17" s="398" t="s">
        <v>97</v>
      </c>
      <c r="J17" s="398" t="s">
        <v>97</v>
      </c>
      <c r="K17" s="398" t="s">
        <v>97</v>
      </c>
      <c r="L17" s="398" t="s">
        <v>97</v>
      </c>
      <c r="M17" s="398" t="s">
        <v>97</v>
      </c>
      <c r="N17" s="398" t="s">
        <v>97</v>
      </c>
      <c r="O17" s="398" t="s">
        <v>97</v>
      </c>
      <c r="P17" s="398" t="s">
        <v>97</v>
      </c>
      <c r="Q17" s="398" t="s">
        <v>97</v>
      </c>
      <c r="R17" s="409" t="s">
        <v>97</v>
      </c>
      <c r="S17" s="359"/>
      <c r="T17" s="359"/>
      <c r="U17" s="359"/>
      <c r="V17" s="359"/>
      <c r="W17" s="359"/>
      <c r="X17" s="359"/>
      <c r="Y17" s="398" t="s">
        <v>97</v>
      </c>
      <c r="Z17" s="398" t="s">
        <v>97</v>
      </c>
      <c r="AA17" s="398" t="s">
        <v>97</v>
      </c>
      <c r="AB17" s="398" t="s">
        <v>97</v>
      </c>
      <c r="AC17" s="409" t="s">
        <v>97</v>
      </c>
      <c r="AD17" s="401" t="s">
        <v>97</v>
      </c>
      <c r="AE17" s="401" t="s">
        <v>97</v>
      </c>
      <c r="AF17" s="401" t="s">
        <v>97</v>
      </c>
      <c r="AG17" s="401" t="s">
        <v>97</v>
      </c>
      <c r="AH17" s="401" t="s">
        <v>97</v>
      </c>
      <c r="AK17" s="402" t="str">
        <f>IFERROR(IF(I17="---","",IF(Y17="---","No Target Set",IF(BV17=BK17,"On Target",IF(BV17&gt;BK17,"Behind",IF(BV17&lt;BK17,"Ahead"))))),"")</f>
        <v/>
      </c>
      <c r="AL17" s="402" t="str">
        <f>IFERROR(IF(J17="---","",IF(Z17="---","No Target Set",IF(BW17=BL17,"On Target",IF(BW17&gt;BL17,"Behind",IF(BW17&lt;BL17,"Ahead"))))),"")</f>
        <v/>
      </c>
      <c r="AM17" s="402" t="str">
        <f>IFERROR(IF(K17="---","",IF(AA17="---","No Target Set",IF(BX17=BM17,"On Target",IF(BX17&gt;BM17,"Behind",IF(BX17&lt;BM17,"Ahead"))))),"")</f>
        <v/>
      </c>
      <c r="AN17" s="402" t="str">
        <f>IFERROR(IF(L17="---","",IF(AB17="---","No Target Set",IF(BY17=BN17,"On Target",IF(BY17&gt;BN17,"Behind",IF(BY17&lt;BN17,"Ahead"))))),"")</f>
        <v/>
      </c>
      <c r="AO17" s="402" t="str">
        <f>IFERROR(IF(M17="---","",IF(AC17="---","No Target Set",IF(BZ17=BO17,"On Target",IF(BZ17&gt;BO17,"Behind",IF(BZ17&lt;BO17,"Ahead"))))),"")</f>
        <v/>
      </c>
      <c r="AP17" s="402" t="str">
        <f>IFERROR(IF(N17="---","",IF(AD17="---","No Target Set",IF(CA17=BP17,"On Target",IF(CA17&gt;BP17,"Behind",IF(CA17&lt;BP17,"Ahead"))))),"")</f>
        <v/>
      </c>
      <c r="AQ17" s="402" t="str">
        <f>IFERROR(IF(O17="---","",IF(AE17="---","No Target Set",IF(CB17=BQ17,"On Target",IF(CB17&gt;BQ17,"Behind",IF(CB17&lt;BQ17,"Ahead"))))),"")</f>
        <v/>
      </c>
      <c r="AR17" s="402" t="str">
        <f>IFERROR(IF(P17="---","",IF(AF17="---","No Target Set",IF(CC17=BR17,"On Target",IF(CC17&gt;BR17,"Behind",IF(CC17&lt;BR17,"Ahead"))))),"")</f>
        <v/>
      </c>
      <c r="AS17" s="402" t="str">
        <f>IFERROR(IF(Q17="---","",IF(AG17="---","No Target Set",IF(CD17=BS17,"On Target",IF(CD17&gt;BS17,"Behind",IF(CD17&lt;BS17,"Ahead"))))),"")</f>
        <v/>
      </c>
      <c r="AT17" s="402" t="str">
        <f>IFERROR(IF(R17="---","",IF(AH17="---","No Target Set",IF(CE17=BT17,"On Target",IF(CE17&gt;BT17,"Behind",IF(CE17&lt;BT17,"Ahead"))))),"")</f>
        <v/>
      </c>
      <c r="AU17" s="359"/>
      <c r="AV17" s="403"/>
      <c r="AW17" s="404" t="s">
        <v>133</v>
      </c>
      <c r="AX17" s="405" t="str">
        <f>_xlfn.IFNA(LOOKUP(2,1/(H17:R17&lt;&gt;"---"),H17:R17),"---")</f>
        <v>---</v>
      </c>
      <c r="AY17" s="406" t="e">
        <f>VALUE(IF(AX17="---","",VLOOKUP(AX17,List1678234[],2,FALSE)))</f>
        <v>#VALUE!</v>
      </c>
      <c r="AZ17" s="359" t="str">
        <f>_xlfn.IFNA(LOOKUP(2,1/(H17:Q17&lt;&gt;"---"),X17:AF17),"---")</f>
        <v>---</v>
      </c>
      <c r="BA17" s="359" t="e">
        <f>VALUE(IF(AZ17="---","",VLOOKUP(AZ17,List1678234[],2,FALSE)))</f>
        <v>#VALUE!</v>
      </c>
      <c r="BB17" s="359" t="str">
        <f>_xlfn.IFNA(LOOKUP(2,1/(AK17:AT17&lt;&gt;""),AK17:AT17),"---")</f>
        <v>---</v>
      </c>
      <c r="BC17" s="359" t="str">
        <f>_xlfn.IFNA(LOOKUP(2,1/(H17:R17&lt;&gt;"---"),H$2:R$2),"---")</f>
        <v>---</v>
      </c>
      <c r="BD17" s="359"/>
      <c r="BE17" s="359"/>
      <c r="BF17" s="359"/>
      <c r="BG17" s="359"/>
      <c r="BH17" s="359"/>
      <c r="BI17" s="404" t="s">
        <v>133</v>
      </c>
      <c r="BJ17" s="407" t="str">
        <f>IF(H17="---","",VLOOKUP(H17,List1678234[],2,FALSE))</f>
        <v/>
      </c>
      <c r="BK17" s="407" t="str">
        <f>IF(I17="---","",VLOOKUP(I17,List1678234[],2,FALSE))</f>
        <v/>
      </c>
      <c r="BL17" s="407" t="str">
        <f>IF(J17="---","",VLOOKUP(J17,List1678234[],2,FALSE))</f>
        <v/>
      </c>
      <c r="BM17" s="407" t="str">
        <f>IF(K17="---","",VLOOKUP(K17,List1678234[],2,FALSE))</f>
        <v/>
      </c>
      <c r="BN17" s="407" t="str">
        <f>IF(L17="---","",VLOOKUP(L17,List1678234[],2,FALSE))</f>
        <v/>
      </c>
      <c r="BO17" s="407" t="str">
        <f>IF(M17="---","",VLOOKUP(M17,List1678234[],2,FALSE))</f>
        <v/>
      </c>
      <c r="BP17" s="407" t="str">
        <f>IF(N17="---","",VLOOKUP(N17,List1678234[],2,FALSE))</f>
        <v/>
      </c>
      <c r="BQ17" s="407" t="str">
        <f>IF(O17="---","",VLOOKUP(O17,List1678234[],2,FALSE))</f>
        <v/>
      </c>
      <c r="BR17" s="407" t="str">
        <f>IF(P17="---","",VLOOKUP(P17,List1678234[],2,FALSE))</f>
        <v/>
      </c>
      <c r="BS17" s="407" t="str">
        <f>IF(Q17="---","",VLOOKUP(Q17,List1678234[],2,FALSE))</f>
        <v/>
      </c>
      <c r="BT17" s="407" t="str">
        <f>IF(R17="---","",VLOOKUP(R17,List1678234[],2,FALSE))</f>
        <v/>
      </c>
      <c r="BU17" s="404" t="s">
        <v>133</v>
      </c>
      <c r="BV17" s="407" t="str">
        <f>IF(Y17="---","",VLOOKUP(Y17,List1678234[],2,FALSE))</f>
        <v/>
      </c>
      <c r="BW17" s="407" t="str">
        <f>IF(Z17="---","",VLOOKUP(Z17,List1678234[],2,FALSE))</f>
        <v/>
      </c>
      <c r="BX17" s="407" t="str">
        <f>IF(AA17="---","",VLOOKUP(AA17,List1678234[],2,FALSE))</f>
        <v/>
      </c>
      <c r="BY17" s="407" t="str">
        <f>IF(AB17="---","",VLOOKUP(AB17,List1678234[],2,FALSE))</f>
        <v/>
      </c>
      <c r="BZ17" s="407" t="str">
        <f>IF(AC17="---","",VLOOKUP(AC17,List1678234[],2,FALSE))</f>
        <v/>
      </c>
      <c r="CA17" s="407" t="str">
        <f>IF(AD17="---","",VLOOKUP(AD17,List1678234[],2,FALSE))</f>
        <v/>
      </c>
      <c r="CB17" s="407" t="str">
        <f>IF(AE17="---","",VLOOKUP(AE17,List1678234[],2,FALSE))</f>
        <v/>
      </c>
      <c r="CC17" s="407" t="str">
        <f>IF(AF17="---","",VLOOKUP(AF17,List1678234[],2,FALSE))</f>
        <v/>
      </c>
      <c r="CD17" s="407" t="str">
        <f>IF(AG17="---","",VLOOKUP(AG17,List1678234[],2,FALSE))</f>
        <v/>
      </c>
      <c r="CE17" s="407" t="str">
        <f>IF(AH17="---","",VLOOKUP(AH17,List1678234[],2,FALSE))</f>
        <v/>
      </c>
      <c r="CG17" s="359"/>
      <c r="CI17" s="359"/>
      <c r="CK17" s="359"/>
      <c r="CM17" s="359"/>
    </row>
    <row r="18" spans="2:91" s="360" customFormat="1" ht="13.5" customHeight="1" thickBot="1" x14ac:dyDescent="0.4">
      <c r="B18" s="408"/>
      <c r="C18" s="392" t="s">
        <v>134</v>
      </c>
      <c r="D18" s="393"/>
      <c r="E18" s="394" t="s">
        <v>135</v>
      </c>
      <c r="F18" s="395"/>
      <c r="G18" s="396"/>
      <c r="H18" s="398" t="s">
        <v>97</v>
      </c>
      <c r="I18" s="398" t="s">
        <v>97</v>
      </c>
      <c r="J18" s="398" t="s">
        <v>97</v>
      </c>
      <c r="K18" s="398" t="s">
        <v>97</v>
      </c>
      <c r="L18" s="398" t="s">
        <v>97</v>
      </c>
      <c r="M18" s="398" t="s">
        <v>97</v>
      </c>
      <c r="N18" s="398" t="s">
        <v>97</v>
      </c>
      <c r="O18" s="398" t="s">
        <v>97</v>
      </c>
      <c r="P18" s="398" t="s">
        <v>97</v>
      </c>
      <c r="Q18" s="398" t="s">
        <v>97</v>
      </c>
      <c r="R18" s="409" t="s">
        <v>97</v>
      </c>
      <c r="S18" s="359"/>
      <c r="T18" s="359"/>
      <c r="U18" s="359"/>
      <c r="V18" s="359"/>
      <c r="W18" s="359"/>
      <c r="X18" s="359"/>
      <c r="Y18" s="398" t="s">
        <v>97</v>
      </c>
      <c r="Z18" s="398" t="s">
        <v>97</v>
      </c>
      <c r="AA18" s="398" t="s">
        <v>97</v>
      </c>
      <c r="AB18" s="398" t="s">
        <v>97</v>
      </c>
      <c r="AC18" s="409" t="s">
        <v>97</v>
      </c>
      <c r="AD18" s="401" t="s">
        <v>97</v>
      </c>
      <c r="AE18" s="401" t="s">
        <v>97</v>
      </c>
      <c r="AF18" s="401" t="s">
        <v>97</v>
      </c>
      <c r="AG18" s="401" t="s">
        <v>97</v>
      </c>
      <c r="AH18" s="401" t="s">
        <v>97</v>
      </c>
      <c r="AK18" s="402" t="str">
        <f>IFERROR(IF(I18="---","",IF(Y18="---","No Target Set",IF(BV18=BK18,"On Target",IF(BV18&gt;BK18,"Behind",IF(BV18&lt;BK18,"Ahead"))))),"")</f>
        <v/>
      </c>
      <c r="AL18" s="402" t="str">
        <f>IFERROR(IF(J18="---","",IF(Z18="---","No Target Set",IF(BW18=BL18,"On Target",IF(BW18&gt;BL18,"Behind",IF(BW18&lt;BL18,"Ahead"))))),"")</f>
        <v/>
      </c>
      <c r="AM18" s="402" t="str">
        <f>IFERROR(IF(K18="---","",IF(AA18="---","No Target Set",IF(BX18=BM18,"On Target",IF(BX18&gt;BM18,"Behind",IF(BX18&lt;BM18,"Ahead"))))),"")</f>
        <v/>
      </c>
      <c r="AN18" s="402" t="str">
        <f>IFERROR(IF(L18="---","",IF(AB18="---","No Target Set",IF(BY18=BN18,"On Target",IF(BY18&gt;BN18,"Behind",IF(BY18&lt;BN18,"Ahead"))))),"")</f>
        <v/>
      </c>
      <c r="AO18" s="402" t="str">
        <f>IFERROR(IF(M18="---","",IF(AC18="---","No Target Set",IF(BZ18=BO18,"On Target",IF(BZ18&gt;BO18,"Behind",IF(BZ18&lt;BO18,"Ahead"))))),"")</f>
        <v/>
      </c>
      <c r="AP18" s="402" t="str">
        <f>IFERROR(IF(N18="---","",IF(AD18="---","No Target Set",IF(CA18=BP18,"On Target",IF(CA18&gt;BP18,"Behind",IF(CA18&lt;BP18,"Ahead"))))),"")</f>
        <v/>
      </c>
      <c r="AQ18" s="402" t="str">
        <f>IFERROR(IF(O18="---","",IF(AE18="---","No Target Set",IF(CB18=BQ18,"On Target",IF(CB18&gt;BQ18,"Behind",IF(CB18&lt;BQ18,"Ahead"))))),"")</f>
        <v/>
      </c>
      <c r="AR18" s="402" t="str">
        <f>IFERROR(IF(P18="---","",IF(AF18="---","No Target Set",IF(CC18=BR18,"On Target",IF(CC18&gt;BR18,"Behind",IF(CC18&lt;BR18,"Ahead"))))),"")</f>
        <v/>
      </c>
      <c r="AS18" s="402" t="str">
        <f>IFERROR(IF(Q18="---","",IF(AG18="---","No Target Set",IF(CD18=BS18,"On Target",IF(CD18&gt;BS18,"Behind",IF(CD18&lt;BS18,"Ahead"))))),"")</f>
        <v/>
      </c>
      <c r="AT18" s="402" t="str">
        <f>IFERROR(IF(R18="---","",IF(AH18="---","No Target Set",IF(CE18=BT18,"On Target",IF(CE18&gt;BT18,"Behind",IF(CE18&lt;BT18,"Ahead"))))),"")</f>
        <v/>
      </c>
      <c r="AU18" s="359"/>
      <c r="AV18" s="403"/>
      <c r="AW18" s="404" t="s">
        <v>136</v>
      </c>
      <c r="AX18" s="405" t="str">
        <f>_xlfn.IFNA(LOOKUP(2,1/(H18:R18&lt;&gt;"---"),H18:R18),"---")</f>
        <v>---</v>
      </c>
      <c r="AY18" s="406" t="e">
        <f>VALUE(IF(AX18="---","",VLOOKUP(AX18,List1678234[],2,FALSE)))</f>
        <v>#VALUE!</v>
      </c>
      <c r="AZ18" s="359" t="str">
        <f>_xlfn.IFNA(LOOKUP(2,1/(H18:Q18&lt;&gt;"---"),X18:AF18),"---")</f>
        <v>---</v>
      </c>
      <c r="BA18" s="359" t="e">
        <f>VALUE(IF(AZ18="---","",VLOOKUP(AZ18,List1678234[],2,FALSE)))</f>
        <v>#VALUE!</v>
      </c>
      <c r="BB18" s="359" t="str">
        <f>_xlfn.IFNA(LOOKUP(2,1/(AK18:AT18&lt;&gt;""),AK18:AT18),"---")</f>
        <v>---</v>
      </c>
      <c r="BC18" s="359" t="str">
        <f>_xlfn.IFNA(LOOKUP(2,1/(H18:R18&lt;&gt;"---"),H$2:R$2),"---")</f>
        <v>---</v>
      </c>
      <c r="BD18" s="359"/>
      <c r="BE18" s="359"/>
      <c r="BF18" s="359"/>
      <c r="BG18" s="359"/>
      <c r="BH18" s="359"/>
      <c r="BI18" s="404" t="s">
        <v>136</v>
      </c>
      <c r="BJ18" s="407" t="str">
        <f>IF(H18="---","",VLOOKUP(H18,List1678234[],2,FALSE))</f>
        <v/>
      </c>
      <c r="BK18" s="407" t="str">
        <f>IF(I18="---","",VLOOKUP(I18,List1678234[],2,FALSE))</f>
        <v/>
      </c>
      <c r="BL18" s="407" t="str">
        <f>IF(J18="---","",VLOOKUP(J18,List1678234[],2,FALSE))</f>
        <v/>
      </c>
      <c r="BM18" s="407" t="str">
        <f>IF(K18="---","",VLOOKUP(K18,List1678234[],2,FALSE))</f>
        <v/>
      </c>
      <c r="BN18" s="407" t="str">
        <f>IF(L18="---","",VLOOKUP(L18,List1678234[],2,FALSE))</f>
        <v/>
      </c>
      <c r="BO18" s="407" t="str">
        <f>IF(M18="---","",VLOOKUP(M18,List1678234[],2,FALSE))</f>
        <v/>
      </c>
      <c r="BP18" s="407" t="str">
        <f>IF(N18="---","",VLOOKUP(N18,List1678234[],2,FALSE))</f>
        <v/>
      </c>
      <c r="BQ18" s="407" t="str">
        <f>IF(O18="---","",VLOOKUP(O18,List1678234[],2,FALSE))</f>
        <v/>
      </c>
      <c r="BR18" s="407" t="str">
        <f>IF(P18="---","",VLOOKUP(P18,List1678234[],2,FALSE))</f>
        <v/>
      </c>
      <c r="BS18" s="407" t="str">
        <f>IF(Q18="---","",VLOOKUP(Q18,List1678234[],2,FALSE))</f>
        <v/>
      </c>
      <c r="BT18" s="407" t="str">
        <f>IF(R18="---","",VLOOKUP(R18,List1678234[],2,FALSE))</f>
        <v/>
      </c>
      <c r="BU18" s="404" t="s">
        <v>136</v>
      </c>
      <c r="BV18" s="407" t="str">
        <f>IF(Y18="---","",VLOOKUP(Y18,List1678234[],2,FALSE))</f>
        <v/>
      </c>
      <c r="BW18" s="407" t="str">
        <f>IF(Z18="---","",VLOOKUP(Z18,List1678234[],2,FALSE))</f>
        <v/>
      </c>
      <c r="BX18" s="407" t="str">
        <f>IF(AA18="---","",VLOOKUP(AA18,List1678234[],2,FALSE))</f>
        <v/>
      </c>
      <c r="BY18" s="407" t="str">
        <f>IF(AB18="---","",VLOOKUP(AB18,List1678234[],2,FALSE))</f>
        <v/>
      </c>
      <c r="BZ18" s="407" t="str">
        <f>IF(AC18="---","",VLOOKUP(AC18,List1678234[],2,FALSE))</f>
        <v/>
      </c>
      <c r="CA18" s="407" t="str">
        <f>IF(AD18="---","",VLOOKUP(AD18,List1678234[],2,FALSE))</f>
        <v/>
      </c>
      <c r="CB18" s="407" t="str">
        <f>IF(AE18="---","",VLOOKUP(AE18,List1678234[],2,FALSE))</f>
        <v/>
      </c>
      <c r="CC18" s="407" t="str">
        <f>IF(AF18="---","",VLOOKUP(AF18,List1678234[],2,FALSE))</f>
        <v/>
      </c>
      <c r="CD18" s="407" t="str">
        <f>IF(AG18="---","",VLOOKUP(AG18,List1678234[],2,FALSE))</f>
        <v/>
      </c>
      <c r="CE18" s="407" t="str">
        <f>IF(AH18="---","",VLOOKUP(AH18,List1678234[],2,FALSE))</f>
        <v/>
      </c>
      <c r="CG18" s="359"/>
      <c r="CI18" s="359"/>
      <c r="CK18" s="359"/>
      <c r="CM18" s="359"/>
    </row>
    <row r="19" spans="2:91" s="360" customFormat="1" ht="13.5" customHeight="1" thickBot="1" x14ac:dyDescent="0.4">
      <c r="B19" s="408"/>
      <c r="C19" s="392"/>
      <c r="D19" s="393"/>
      <c r="E19" s="394" t="s">
        <v>137</v>
      </c>
      <c r="F19" s="395"/>
      <c r="G19" s="396"/>
      <c r="H19" s="398" t="s">
        <v>97</v>
      </c>
      <c r="I19" s="398" t="s">
        <v>97</v>
      </c>
      <c r="J19" s="398" t="s">
        <v>97</v>
      </c>
      <c r="K19" s="398" t="s">
        <v>97</v>
      </c>
      <c r="L19" s="398" t="s">
        <v>97</v>
      </c>
      <c r="M19" s="398" t="s">
        <v>97</v>
      </c>
      <c r="N19" s="398" t="s">
        <v>97</v>
      </c>
      <c r="O19" s="398" t="s">
        <v>97</v>
      </c>
      <c r="P19" s="398" t="s">
        <v>97</v>
      </c>
      <c r="Q19" s="398" t="s">
        <v>97</v>
      </c>
      <c r="R19" s="409" t="s">
        <v>97</v>
      </c>
      <c r="S19" s="359"/>
      <c r="T19" s="359"/>
      <c r="U19" s="359"/>
      <c r="V19" s="359"/>
      <c r="W19" s="359"/>
      <c r="X19" s="359"/>
      <c r="Y19" s="398" t="s">
        <v>97</v>
      </c>
      <c r="Z19" s="398" t="s">
        <v>97</v>
      </c>
      <c r="AA19" s="398" t="s">
        <v>97</v>
      </c>
      <c r="AB19" s="398" t="s">
        <v>97</v>
      </c>
      <c r="AC19" s="409" t="s">
        <v>97</v>
      </c>
      <c r="AD19" s="401" t="s">
        <v>97</v>
      </c>
      <c r="AE19" s="401" t="s">
        <v>97</v>
      </c>
      <c r="AF19" s="401" t="s">
        <v>97</v>
      </c>
      <c r="AG19" s="401" t="s">
        <v>97</v>
      </c>
      <c r="AH19" s="401" t="s">
        <v>97</v>
      </c>
      <c r="AK19" s="402" t="str">
        <f>IFERROR(IF(I19="---","",IF(Y19="---","No Target Set",IF(BV19=BK19,"On Target",IF(BV19&gt;BK19,"Behind",IF(BV19&lt;BK19,"Ahead"))))),"")</f>
        <v/>
      </c>
      <c r="AL19" s="402" t="str">
        <f>IFERROR(IF(J19="---","",IF(Z19="---","No Target Set",IF(BW19=BL19,"On Target",IF(BW19&gt;BL19,"Behind",IF(BW19&lt;BL19,"Ahead"))))),"")</f>
        <v/>
      </c>
      <c r="AM19" s="402" t="str">
        <f>IFERROR(IF(K19="---","",IF(AA19="---","No Target Set",IF(BX19=BM19,"On Target",IF(BX19&gt;BM19,"Behind",IF(BX19&lt;BM19,"Ahead"))))),"")</f>
        <v/>
      </c>
      <c r="AN19" s="402" t="str">
        <f>IFERROR(IF(L19="---","",IF(AB19="---","No Target Set",IF(BY19=BN19,"On Target",IF(BY19&gt;BN19,"Behind",IF(BY19&lt;BN19,"Ahead"))))),"")</f>
        <v/>
      </c>
      <c r="AO19" s="402" t="str">
        <f>IFERROR(IF(M19="---","",IF(AC19="---","No Target Set",IF(BZ19=BO19,"On Target",IF(BZ19&gt;BO19,"Behind",IF(BZ19&lt;BO19,"Ahead"))))),"")</f>
        <v/>
      </c>
      <c r="AP19" s="402" t="str">
        <f>IFERROR(IF(N19="---","",IF(AD19="---","No Target Set",IF(CA19=BP19,"On Target",IF(CA19&gt;BP19,"Behind",IF(CA19&lt;BP19,"Ahead"))))),"")</f>
        <v/>
      </c>
      <c r="AQ19" s="402" t="str">
        <f>IFERROR(IF(O19="---","",IF(AE19="---","No Target Set",IF(CB19=BQ19,"On Target",IF(CB19&gt;BQ19,"Behind",IF(CB19&lt;BQ19,"Ahead"))))),"")</f>
        <v/>
      </c>
      <c r="AR19" s="402" t="str">
        <f>IFERROR(IF(P19="---","",IF(AF19="---","No Target Set",IF(CC19=BR19,"On Target",IF(CC19&gt;BR19,"Behind",IF(CC19&lt;BR19,"Ahead"))))),"")</f>
        <v/>
      </c>
      <c r="AS19" s="402" t="str">
        <f>IFERROR(IF(Q19="---","",IF(AG19="---","No Target Set",IF(CD19=BS19,"On Target",IF(CD19&gt;BS19,"Behind",IF(CD19&lt;BS19,"Ahead"))))),"")</f>
        <v/>
      </c>
      <c r="AT19" s="402" t="str">
        <f>IFERROR(IF(R19="---","",IF(AH19="---","No Target Set",IF(CE19=BT19,"On Target",IF(CE19&gt;BT19,"Behind",IF(CE19&lt;BT19,"Ahead"))))),"")</f>
        <v/>
      </c>
      <c r="AU19" s="359"/>
      <c r="AV19" s="403"/>
      <c r="AW19" s="404" t="s">
        <v>138</v>
      </c>
      <c r="AX19" s="405" t="str">
        <f>_xlfn.IFNA(LOOKUP(2,1/(H19:R19&lt;&gt;"---"),H19:R19),"---")</f>
        <v>---</v>
      </c>
      <c r="AY19" s="406" t="e">
        <f>VALUE(IF(AX19="---","",VLOOKUP(AX19,List1678234[],2,FALSE)))</f>
        <v>#VALUE!</v>
      </c>
      <c r="AZ19" s="359" t="str">
        <f>_xlfn.IFNA(LOOKUP(2,1/(H19:Q19&lt;&gt;"---"),X19:AF19),"---")</f>
        <v>---</v>
      </c>
      <c r="BA19" s="359" t="e">
        <f>VALUE(IF(AZ19="---","",VLOOKUP(AZ19,List1678234[],2,FALSE)))</f>
        <v>#VALUE!</v>
      </c>
      <c r="BB19" s="359" t="str">
        <f>_xlfn.IFNA(LOOKUP(2,1/(AK19:AT19&lt;&gt;""),AK19:AT19),"---")</f>
        <v>---</v>
      </c>
      <c r="BC19" s="359" t="str">
        <f>_xlfn.IFNA(LOOKUP(2,1/(H19:R19&lt;&gt;"---"),H$2:R$2),"---")</f>
        <v>---</v>
      </c>
      <c r="BD19" s="359"/>
      <c r="BE19" s="359"/>
      <c r="BF19" s="359"/>
      <c r="BG19" s="359"/>
      <c r="BH19" s="359"/>
      <c r="BI19" s="404" t="s">
        <v>138</v>
      </c>
      <c r="BJ19" s="407" t="str">
        <f>IF(H19="---","",VLOOKUP(H19,List1678234[],2,FALSE))</f>
        <v/>
      </c>
      <c r="BK19" s="407" t="str">
        <f>IF(I19="---","",VLOOKUP(I19,List1678234[],2,FALSE))</f>
        <v/>
      </c>
      <c r="BL19" s="407" t="str">
        <f>IF(J19="---","",VLOOKUP(J19,List1678234[],2,FALSE))</f>
        <v/>
      </c>
      <c r="BM19" s="407" t="str">
        <f>IF(K19="---","",VLOOKUP(K19,List1678234[],2,FALSE))</f>
        <v/>
      </c>
      <c r="BN19" s="407" t="str">
        <f>IF(L19="---","",VLOOKUP(L19,List1678234[],2,FALSE))</f>
        <v/>
      </c>
      <c r="BO19" s="407" t="str">
        <f>IF(M19="---","",VLOOKUP(M19,List1678234[],2,FALSE))</f>
        <v/>
      </c>
      <c r="BP19" s="407" t="str">
        <f>IF(N19="---","",VLOOKUP(N19,List1678234[],2,FALSE))</f>
        <v/>
      </c>
      <c r="BQ19" s="407" t="str">
        <f>IF(O19="---","",VLOOKUP(O19,List1678234[],2,FALSE))</f>
        <v/>
      </c>
      <c r="BR19" s="407" t="str">
        <f>IF(P19="---","",VLOOKUP(P19,List1678234[],2,FALSE))</f>
        <v/>
      </c>
      <c r="BS19" s="407" t="str">
        <f>IF(Q19="---","",VLOOKUP(Q19,List1678234[],2,FALSE))</f>
        <v/>
      </c>
      <c r="BT19" s="407" t="str">
        <f>IF(R19="---","",VLOOKUP(R19,List1678234[],2,FALSE))</f>
        <v/>
      </c>
      <c r="BU19" s="404" t="s">
        <v>138</v>
      </c>
      <c r="BV19" s="407" t="str">
        <f>IF(Y19="---","",VLOOKUP(Y19,List1678234[],2,FALSE))</f>
        <v/>
      </c>
      <c r="BW19" s="407" t="str">
        <f>IF(Z19="---","",VLOOKUP(Z19,List1678234[],2,FALSE))</f>
        <v/>
      </c>
      <c r="BX19" s="407" t="str">
        <f>IF(AA19="---","",VLOOKUP(AA19,List1678234[],2,FALSE))</f>
        <v/>
      </c>
      <c r="BY19" s="407" t="str">
        <f>IF(AB19="---","",VLOOKUP(AB19,List1678234[],2,FALSE))</f>
        <v/>
      </c>
      <c r="BZ19" s="407" t="str">
        <f>IF(AC19="---","",VLOOKUP(AC19,List1678234[],2,FALSE))</f>
        <v/>
      </c>
      <c r="CA19" s="407" t="str">
        <f>IF(AD19="---","",VLOOKUP(AD19,List1678234[],2,FALSE))</f>
        <v/>
      </c>
      <c r="CB19" s="407" t="str">
        <f>IF(AE19="---","",VLOOKUP(AE19,List1678234[],2,FALSE))</f>
        <v/>
      </c>
      <c r="CC19" s="407" t="str">
        <f>IF(AF19="---","",VLOOKUP(AF19,List1678234[],2,FALSE))</f>
        <v/>
      </c>
      <c r="CD19" s="407" t="str">
        <f>IF(AG19="---","",VLOOKUP(AG19,List1678234[],2,FALSE))</f>
        <v/>
      </c>
      <c r="CE19" s="407" t="str">
        <f>IF(AH19="---","",VLOOKUP(AH19,List1678234[],2,FALSE))</f>
        <v/>
      </c>
      <c r="CG19" s="359"/>
      <c r="CI19" s="359"/>
      <c r="CK19" s="359"/>
      <c r="CM19" s="359"/>
    </row>
    <row r="20" spans="2:91" s="360" customFormat="1" ht="13.5" customHeight="1" thickBot="1" x14ac:dyDescent="0.4">
      <c r="B20" s="408"/>
      <c r="C20" s="392"/>
      <c r="D20" s="393"/>
      <c r="E20" s="394" t="s">
        <v>139</v>
      </c>
      <c r="F20" s="395"/>
      <c r="G20" s="396"/>
      <c r="H20" s="398" t="s">
        <v>97</v>
      </c>
      <c r="I20" s="398" t="s">
        <v>97</v>
      </c>
      <c r="J20" s="398" t="s">
        <v>97</v>
      </c>
      <c r="K20" s="398" t="s">
        <v>97</v>
      </c>
      <c r="L20" s="398" t="s">
        <v>97</v>
      </c>
      <c r="M20" s="398" t="s">
        <v>97</v>
      </c>
      <c r="N20" s="398" t="s">
        <v>97</v>
      </c>
      <c r="O20" s="398" t="s">
        <v>97</v>
      </c>
      <c r="P20" s="398" t="s">
        <v>97</v>
      </c>
      <c r="Q20" s="398" t="s">
        <v>97</v>
      </c>
      <c r="R20" s="409" t="s">
        <v>97</v>
      </c>
      <c r="S20" s="359"/>
      <c r="T20" s="359"/>
      <c r="U20" s="359"/>
      <c r="V20" s="359"/>
      <c r="W20" s="359"/>
      <c r="X20" s="359"/>
      <c r="Y20" s="398" t="s">
        <v>97</v>
      </c>
      <c r="Z20" s="398" t="s">
        <v>97</v>
      </c>
      <c r="AA20" s="398" t="s">
        <v>97</v>
      </c>
      <c r="AB20" s="398" t="s">
        <v>97</v>
      </c>
      <c r="AC20" s="409" t="s">
        <v>97</v>
      </c>
      <c r="AD20" s="401" t="s">
        <v>97</v>
      </c>
      <c r="AE20" s="401" t="s">
        <v>97</v>
      </c>
      <c r="AF20" s="401" t="s">
        <v>97</v>
      </c>
      <c r="AG20" s="401" t="s">
        <v>97</v>
      </c>
      <c r="AH20" s="401" t="s">
        <v>97</v>
      </c>
      <c r="AK20" s="402" t="str">
        <f>IFERROR(IF(I20="---","",IF(Y20="---","No Target Set",IF(BV20=BK20,"On Target",IF(BV20&gt;BK20,"Behind",IF(BV20&lt;BK20,"Ahead"))))),"")</f>
        <v/>
      </c>
      <c r="AL20" s="402" t="str">
        <f>IFERROR(IF(J20="---","",IF(Z20="---","No Target Set",IF(BW20=BL20,"On Target",IF(BW20&gt;BL20,"Behind",IF(BW20&lt;BL20,"Ahead"))))),"")</f>
        <v/>
      </c>
      <c r="AM20" s="402" t="str">
        <f>IFERROR(IF(K20="---","",IF(AA20="---","No Target Set",IF(BX20=BM20,"On Target",IF(BX20&gt;BM20,"Behind",IF(BX20&lt;BM20,"Ahead"))))),"")</f>
        <v/>
      </c>
      <c r="AN20" s="402" t="str">
        <f>IFERROR(IF(L20="---","",IF(AB20="---","No Target Set",IF(BY20=BN20,"On Target",IF(BY20&gt;BN20,"Behind",IF(BY20&lt;BN20,"Ahead"))))),"")</f>
        <v/>
      </c>
      <c r="AO20" s="402" t="str">
        <f>IFERROR(IF(M20="---","",IF(AC20="---","No Target Set",IF(BZ20=BO20,"On Target",IF(BZ20&gt;BO20,"Behind",IF(BZ20&lt;BO20,"Ahead"))))),"")</f>
        <v/>
      </c>
      <c r="AP20" s="402" t="str">
        <f>IFERROR(IF(N20="---","",IF(AD20="---","No Target Set",IF(CA20=BP20,"On Target",IF(CA20&gt;BP20,"Behind",IF(CA20&lt;BP20,"Ahead"))))),"")</f>
        <v/>
      </c>
      <c r="AQ20" s="402" t="str">
        <f>IFERROR(IF(O20="---","",IF(AE20="---","No Target Set",IF(CB20=BQ20,"On Target",IF(CB20&gt;BQ20,"Behind",IF(CB20&lt;BQ20,"Ahead"))))),"")</f>
        <v/>
      </c>
      <c r="AR20" s="402" t="str">
        <f>IFERROR(IF(P20="---","",IF(AF20="---","No Target Set",IF(CC20=BR20,"On Target",IF(CC20&gt;BR20,"Behind",IF(CC20&lt;BR20,"Ahead"))))),"")</f>
        <v/>
      </c>
      <c r="AS20" s="402" t="str">
        <f>IFERROR(IF(Q20="---","",IF(AG20="---","No Target Set",IF(CD20=BS20,"On Target",IF(CD20&gt;BS20,"Behind",IF(CD20&lt;BS20,"Ahead"))))),"")</f>
        <v/>
      </c>
      <c r="AT20" s="402" t="str">
        <f>IFERROR(IF(R20="---","",IF(AH20="---","No Target Set",IF(CE20=BT20,"On Target",IF(CE20&gt;BT20,"Behind",IF(CE20&lt;BT20,"Ahead"))))),"")</f>
        <v/>
      </c>
      <c r="AU20" s="359"/>
      <c r="AV20" s="403"/>
      <c r="AW20" s="404" t="s">
        <v>140</v>
      </c>
      <c r="AX20" s="405" t="str">
        <f>_xlfn.IFNA(LOOKUP(2,1/(H20:R20&lt;&gt;"---"),H20:R20),"---")</f>
        <v>---</v>
      </c>
      <c r="AY20" s="406" t="e">
        <f>VALUE(IF(AX20="---","",VLOOKUP(AX20,List1678234[],2,FALSE)))</f>
        <v>#VALUE!</v>
      </c>
      <c r="AZ20" s="359" t="str">
        <f>_xlfn.IFNA(LOOKUP(2,1/(H20:Q20&lt;&gt;"---"),X20:AF20),"---")</f>
        <v>---</v>
      </c>
      <c r="BA20" s="359" t="e">
        <f>VALUE(IF(AZ20="---","",VLOOKUP(AZ20,List1678234[],2,FALSE)))</f>
        <v>#VALUE!</v>
      </c>
      <c r="BB20" s="359" t="str">
        <f>_xlfn.IFNA(LOOKUP(2,1/(AK20:AT20&lt;&gt;""),AK20:AT20),"---")</f>
        <v>---</v>
      </c>
      <c r="BC20" s="359" t="str">
        <f>_xlfn.IFNA(LOOKUP(2,1/(H20:R20&lt;&gt;"---"),H$2:R$2),"---")</f>
        <v>---</v>
      </c>
      <c r="BD20" s="359"/>
      <c r="BE20" s="359"/>
      <c r="BF20" s="359"/>
      <c r="BG20" s="359"/>
      <c r="BH20" s="359"/>
      <c r="BI20" s="404" t="s">
        <v>140</v>
      </c>
      <c r="BJ20" s="407" t="str">
        <f>IF(H20="---","",VLOOKUP(H20,List1678234[],2,FALSE))</f>
        <v/>
      </c>
      <c r="BK20" s="407" t="str">
        <f>IF(I20="---","",VLOOKUP(I20,List1678234[],2,FALSE))</f>
        <v/>
      </c>
      <c r="BL20" s="407" t="str">
        <f>IF(J20="---","",VLOOKUP(J20,List1678234[],2,FALSE))</f>
        <v/>
      </c>
      <c r="BM20" s="407" t="str">
        <f>IF(K20="---","",VLOOKUP(K20,List1678234[],2,FALSE))</f>
        <v/>
      </c>
      <c r="BN20" s="407" t="str">
        <f>IF(L20="---","",VLOOKUP(L20,List1678234[],2,FALSE))</f>
        <v/>
      </c>
      <c r="BO20" s="407" t="str">
        <f>IF(M20="---","",VLOOKUP(M20,List1678234[],2,FALSE))</f>
        <v/>
      </c>
      <c r="BP20" s="407" t="str">
        <f>IF(N20="---","",VLOOKUP(N20,List1678234[],2,FALSE))</f>
        <v/>
      </c>
      <c r="BQ20" s="407" t="str">
        <f>IF(O20="---","",VLOOKUP(O20,List1678234[],2,FALSE))</f>
        <v/>
      </c>
      <c r="BR20" s="407" t="str">
        <f>IF(P20="---","",VLOOKUP(P20,List1678234[],2,FALSE))</f>
        <v/>
      </c>
      <c r="BS20" s="407" t="str">
        <f>IF(Q20="---","",VLOOKUP(Q20,List1678234[],2,FALSE))</f>
        <v/>
      </c>
      <c r="BT20" s="407" t="str">
        <f>IF(R20="---","",VLOOKUP(R20,List1678234[],2,FALSE))</f>
        <v/>
      </c>
      <c r="BU20" s="404" t="s">
        <v>140</v>
      </c>
      <c r="BV20" s="407" t="str">
        <f>IF(Y20="---","",VLOOKUP(Y20,List1678234[],2,FALSE))</f>
        <v/>
      </c>
      <c r="BW20" s="407" t="str">
        <f>IF(Z20="---","",VLOOKUP(Z20,List1678234[],2,FALSE))</f>
        <v/>
      </c>
      <c r="BX20" s="407" t="str">
        <f>IF(AA20="---","",VLOOKUP(AA20,List1678234[],2,FALSE))</f>
        <v/>
      </c>
      <c r="BY20" s="407" t="str">
        <f>IF(AB20="---","",VLOOKUP(AB20,List1678234[],2,FALSE))</f>
        <v/>
      </c>
      <c r="BZ20" s="407" t="str">
        <f>IF(AC20="---","",VLOOKUP(AC20,List1678234[],2,FALSE))</f>
        <v/>
      </c>
      <c r="CA20" s="407" t="str">
        <f>IF(AD20="---","",VLOOKUP(AD20,List1678234[],2,FALSE))</f>
        <v/>
      </c>
      <c r="CB20" s="407" t="str">
        <f>IF(AE20="---","",VLOOKUP(AE20,List1678234[],2,FALSE))</f>
        <v/>
      </c>
      <c r="CC20" s="407" t="str">
        <f>IF(AF20="---","",VLOOKUP(AF20,List1678234[],2,FALSE))</f>
        <v/>
      </c>
      <c r="CD20" s="407" t="str">
        <f>IF(AG20="---","",VLOOKUP(AG20,List1678234[],2,FALSE))</f>
        <v/>
      </c>
      <c r="CE20" s="407" t="str">
        <f>IF(AH20="---","",VLOOKUP(AH20,List1678234[],2,FALSE))</f>
        <v/>
      </c>
      <c r="CG20" s="359"/>
      <c r="CI20" s="359"/>
      <c r="CK20" s="359"/>
      <c r="CM20" s="359"/>
    </row>
    <row r="21" spans="2:91" s="360" customFormat="1" ht="13.5" customHeight="1" thickBot="1" x14ac:dyDescent="0.4">
      <c r="B21" s="408"/>
      <c r="C21" s="392" t="s">
        <v>141</v>
      </c>
      <c r="D21" s="393"/>
      <c r="E21" s="394" t="s">
        <v>142</v>
      </c>
      <c r="F21" s="395"/>
      <c r="G21" s="396"/>
      <c r="H21" s="398" t="s">
        <v>97</v>
      </c>
      <c r="I21" s="398" t="s">
        <v>97</v>
      </c>
      <c r="J21" s="398" t="s">
        <v>97</v>
      </c>
      <c r="K21" s="398" t="s">
        <v>97</v>
      </c>
      <c r="L21" s="398" t="s">
        <v>97</v>
      </c>
      <c r="M21" s="398" t="s">
        <v>97</v>
      </c>
      <c r="N21" s="398" t="s">
        <v>97</v>
      </c>
      <c r="O21" s="398" t="s">
        <v>97</v>
      </c>
      <c r="P21" s="398" t="s">
        <v>97</v>
      </c>
      <c r="Q21" s="398" t="s">
        <v>97</v>
      </c>
      <c r="R21" s="409" t="s">
        <v>97</v>
      </c>
      <c r="S21" s="359"/>
      <c r="T21" s="359"/>
      <c r="U21" s="359"/>
      <c r="V21" s="359"/>
      <c r="W21" s="359"/>
      <c r="X21" s="359"/>
      <c r="Y21" s="398" t="s">
        <v>97</v>
      </c>
      <c r="Z21" s="398" t="s">
        <v>97</v>
      </c>
      <c r="AA21" s="398" t="s">
        <v>97</v>
      </c>
      <c r="AB21" s="398" t="s">
        <v>97</v>
      </c>
      <c r="AC21" s="409" t="s">
        <v>97</v>
      </c>
      <c r="AD21" s="401" t="s">
        <v>97</v>
      </c>
      <c r="AE21" s="401" t="s">
        <v>97</v>
      </c>
      <c r="AF21" s="401" t="s">
        <v>97</v>
      </c>
      <c r="AG21" s="401" t="s">
        <v>97</v>
      </c>
      <c r="AH21" s="401" t="s">
        <v>97</v>
      </c>
      <c r="AK21" s="402" t="str">
        <f>IFERROR(IF(I21="---","",IF(Y21="---","No Target Set",IF(BV21=BK21,"On Target",IF(BV21&gt;BK21,"Behind",IF(BV21&lt;BK21,"Ahead"))))),"")</f>
        <v/>
      </c>
      <c r="AL21" s="402" t="str">
        <f>IFERROR(IF(J21="---","",IF(Z21="---","No Target Set",IF(BW21=BL21,"On Target",IF(BW21&gt;BL21,"Behind",IF(BW21&lt;BL21,"Ahead"))))),"")</f>
        <v/>
      </c>
      <c r="AM21" s="402" t="str">
        <f>IFERROR(IF(K21="---","",IF(AA21="---","No Target Set",IF(BX21=BM21,"On Target",IF(BX21&gt;BM21,"Behind",IF(BX21&lt;BM21,"Ahead"))))),"")</f>
        <v/>
      </c>
      <c r="AN21" s="402" t="str">
        <f>IFERROR(IF(L21="---","",IF(AB21="---","No Target Set",IF(BY21=BN21,"On Target",IF(BY21&gt;BN21,"Behind",IF(BY21&lt;BN21,"Ahead"))))),"")</f>
        <v/>
      </c>
      <c r="AO21" s="402" t="str">
        <f>IFERROR(IF(M21="---","",IF(AC21="---","No Target Set",IF(BZ21=BO21,"On Target",IF(BZ21&gt;BO21,"Behind",IF(BZ21&lt;BO21,"Ahead"))))),"")</f>
        <v/>
      </c>
      <c r="AP21" s="402" t="str">
        <f>IFERROR(IF(N21="---","",IF(AD21="---","No Target Set",IF(CA21=BP21,"On Target",IF(CA21&gt;BP21,"Behind",IF(CA21&lt;BP21,"Ahead"))))),"")</f>
        <v/>
      </c>
      <c r="AQ21" s="402" t="str">
        <f>IFERROR(IF(O21="---","",IF(AE21="---","No Target Set",IF(CB21=BQ21,"On Target",IF(CB21&gt;BQ21,"Behind",IF(CB21&lt;BQ21,"Ahead"))))),"")</f>
        <v/>
      </c>
      <c r="AR21" s="402" t="str">
        <f>IFERROR(IF(P21="---","",IF(AF21="---","No Target Set",IF(CC21=BR21,"On Target",IF(CC21&gt;BR21,"Behind",IF(CC21&lt;BR21,"Ahead"))))),"")</f>
        <v/>
      </c>
      <c r="AS21" s="402" t="str">
        <f>IFERROR(IF(Q21="---","",IF(AG21="---","No Target Set",IF(CD21=BS21,"On Target",IF(CD21&gt;BS21,"Behind",IF(CD21&lt;BS21,"Ahead"))))),"")</f>
        <v/>
      </c>
      <c r="AT21" s="402" t="str">
        <f>IFERROR(IF(R21="---","",IF(AH21="---","No Target Set",IF(CE21=BT21,"On Target",IF(CE21&gt;BT21,"Behind",IF(CE21&lt;BT21,"Ahead"))))),"")</f>
        <v/>
      </c>
      <c r="AU21" s="359"/>
      <c r="AV21" s="403"/>
      <c r="AW21" s="404" t="s">
        <v>143</v>
      </c>
      <c r="AX21" s="405" t="str">
        <f>_xlfn.IFNA(LOOKUP(2,1/(H21:R21&lt;&gt;"---"),H21:R21),"---")</f>
        <v>---</v>
      </c>
      <c r="AY21" s="406" t="e">
        <f>VALUE(IF(AX21="---","",VLOOKUP(AX21,List1678234[],2,FALSE)))</f>
        <v>#VALUE!</v>
      </c>
      <c r="AZ21" s="359" t="str">
        <f>_xlfn.IFNA(LOOKUP(2,1/(H21:Q21&lt;&gt;"---"),X21:AF21),"---")</f>
        <v>---</v>
      </c>
      <c r="BA21" s="359" t="e">
        <f>VALUE(IF(AZ21="---","",VLOOKUP(AZ21,List1678234[],2,FALSE)))</f>
        <v>#VALUE!</v>
      </c>
      <c r="BB21" s="359" t="str">
        <f>_xlfn.IFNA(LOOKUP(2,1/(AK21:AT21&lt;&gt;""),AK21:AT21),"---")</f>
        <v>---</v>
      </c>
      <c r="BC21" s="359" t="str">
        <f>_xlfn.IFNA(LOOKUP(2,1/(H21:R21&lt;&gt;"---"),H$2:R$2),"---")</f>
        <v>---</v>
      </c>
      <c r="BD21" s="359"/>
      <c r="BE21" s="359"/>
      <c r="BF21" s="359"/>
      <c r="BG21" s="359"/>
      <c r="BH21" s="359"/>
      <c r="BI21" s="404" t="s">
        <v>143</v>
      </c>
      <c r="BJ21" s="407" t="str">
        <f>IF(H21="---","",VLOOKUP(H21,List1678234[],2,FALSE))</f>
        <v/>
      </c>
      <c r="BK21" s="407" t="str">
        <f>IF(I21="---","",VLOOKUP(I21,List1678234[],2,FALSE))</f>
        <v/>
      </c>
      <c r="BL21" s="407" t="str">
        <f>IF(J21="---","",VLOOKUP(J21,List1678234[],2,FALSE))</f>
        <v/>
      </c>
      <c r="BM21" s="407" t="str">
        <f>IF(K21="---","",VLOOKUP(K21,List1678234[],2,FALSE))</f>
        <v/>
      </c>
      <c r="BN21" s="407" t="str">
        <f>IF(L21="---","",VLOOKUP(L21,List1678234[],2,FALSE))</f>
        <v/>
      </c>
      <c r="BO21" s="407" t="str">
        <f>IF(M21="---","",VLOOKUP(M21,List1678234[],2,FALSE))</f>
        <v/>
      </c>
      <c r="BP21" s="407" t="str">
        <f>IF(N21="---","",VLOOKUP(N21,List1678234[],2,FALSE))</f>
        <v/>
      </c>
      <c r="BQ21" s="407" t="str">
        <f>IF(O21="---","",VLOOKUP(O21,List1678234[],2,FALSE))</f>
        <v/>
      </c>
      <c r="BR21" s="407" t="str">
        <f>IF(P21="---","",VLOOKUP(P21,List1678234[],2,FALSE))</f>
        <v/>
      </c>
      <c r="BS21" s="407" t="str">
        <f>IF(Q21="---","",VLOOKUP(Q21,List1678234[],2,FALSE))</f>
        <v/>
      </c>
      <c r="BT21" s="407" t="str">
        <f>IF(R21="---","",VLOOKUP(R21,List1678234[],2,FALSE))</f>
        <v/>
      </c>
      <c r="BU21" s="404" t="s">
        <v>143</v>
      </c>
      <c r="BV21" s="407" t="str">
        <f>IF(Y21="---","",VLOOKUP(Y21,List1678234[],2,FALSE))</f>
        <v/>
      </c>
      <c r="BW21" s="407" t="str">
        <f>IF(Z21="---","",VLOOKUP(Z21,List1678234[],2,FALSE))</f>
        <v/>
      </c>
      <c r="BX21" s="407" t="str">
        <f>IF(AA21="---","",VLOOKUP(AA21,List1678234[],2,FALSE))</f>
        <v/>
      </c>
      <c r="BY21" s="407" t="str">
        <f>IF(AB21="---","",VLOOKUP(AB21,List1678234[],2,FALSE))</f>
        <v/>
      </c>
      <c r="BZ21" s="407" t="str">
        <f>IF(AC21="---","",VLOOKUP(AC21,List1678234[],2,FALSE))</f>
        <v/>
      </c>
      <c r="CA21" s="407" t="str">
        <f>IF(AD21="---","",VLOOKUP(AD21,List1678234[],2,FALSE))</f>
        <v/>
      </c>
      <c r="CB21" s="407" t="str">
        <f>IF(AE21="---","",VLOOKUP(AE21,List1678234[],2,FALSE))</f>
        <v/>
      </c>
      <c r="CC21" s="407" t="str">
        <f>IF(AF21="---","",VLOOKUP(AF21,List1678234[],2,FALSE))</f>
        <v/>
      </c>
      <c r="CD21" s="407" t="str">
        <f>IF(AG21="---","",VLOOKUP(AG21,List1678234[],2,FALSE))</f>
        <v/>
      </c>
      <c r="CE21" s="407" t="str">
        <f>IF(AH21="---","",VLOOKUP(AH21,List1678234[],2,FALSE))</f>
        <v/>
      </c>
      <c r="CG21" s="359"/>
      <c r="CI21" s="359"/>
      <c r="CK21" s="359"/>
      <c r="CM21" s="359"/>
    </row>
    <row r="22" spans="2:91" s="360" customFormat="1" ht="13.5" customHeight="1" thickBot="1" x14ac:dyDescent="0.4">
      <c r="B22" s="408"/>
      <c r="C22" s="392"/>
      <c r="D22" s="393"/>
      <c r="E22" s="394" t="s">
        <v>144</v>
      </c>
      <c r="F22" s="395"/>
      <c r="G22" s="396"/>
      <c r="H22" s="398" t="s">
        <v>97</v>
      </c>
      <c r="I22" s="398" t="s">
        <v>97</v>
      </c>
      <c r="J22" s="398" t="s">
        <v>97</v>
      </c>
      <c r="K22" s="398" t="s">
        <v>97</v>
      </c>
      <c r="L22" s="398" t="s">
        <v>97</v>
      </c>
      <c r="M22" s="398" t="s">
        <v>97</v>
      </c>
      <c r="N22" s="398" t="s">
        <v>97</v>
      </c>
      <c r="O22" s="398" t="s">
        <v>97</v>
      </c>
      <c r="P22" s="398" t="s">
        <v>97</v>
      </c>
      <c r="Q22" s="398" t="s">
        <v>97</v>
      </c>
      <c r="R22" s="409" t="s">
        <v>97</v>
      </c>
      <c r="S22" s="359"/>
      <c r="T22" s="359"/>
      <c r="U22" s="359"/>
      <c r="V22" s="359"/>
      <c r="W22" s="359"/>
      <c r="X22" s="359"/>
      <c r="Y22" s="398" t="s">
        <v>97</v>
      </c>
      <c r="Z22" s="398" t="s">
        <v>97</v>
      </c>
      <c r="AA22" s="398" t="s">
        <v>97</v>
      </c>
      <c r="AB22" s="398" t="s">
        <v>97</v>
      </c>
      <c r="AC22" s="409" t="s">
        <v>97</v>
      </c>
      <c r="AD22" s="401" t="s">
        <v>97</v>
      </c>
      <c r="AE22" s="401" t="s">
        <v>97</v>
      </c>
      <c r="AF22" s="401" t="s">
        <v>97</v>
      </c>
      <c r="AG22" s="401" t="s">
        <v>97</v>
      </c>
      <c r="AH22" s="401" t="s">
        <v>97</v>
      </c>
      <c r="AK22" s="402" t="str">
        <f>IFERROR(IF(I22="---","",IF(Y22="---","No Target Set",IF(BV22=BK22,"On Target",IF(BV22&gt;BK22,"Behind",IF(BV22&lt;BK22,"Ahead"))))),"")</f>
        <v/>
      </c>
      <c r="AL22" s="402" t="str">
        <f>IFERROR(IF(J22="---","",IF(Z22="---","No Target Set",IF(BW22=BL22,"On Target",IF(BW22&gt;BL22,"Behind",IF(BW22&lt;BL22,"Ahead"))))),"")</f>
        <v/>
      </c>
      <c r="AM22" s="402" t="str">
        <f>IFERROR(IF(K22="---","",IF(AA22="---","No Target Set",IF(BX22=BM22,"On Target",IF(BX22&gt;BM22,"Behind",IF(BX22&lt;BM22,"Ahead"))))),"")</f>
        <v/>
      </c>
      <c r="AN22" s="402" t="str">
        <f>IFERROR(IF(L22="---","",IF(AB22="---","No Target Set",IF(BY22=BN22,"On Target",IF(BY22&gt;BN22,"Behind",IF(BY22&lt;BN22,"Ahead"))))),"")</f>
        <v/>
      </c>
      <c r="AO22" s="402" t="str">
        <f>IFERROR(IF(M22="---","",IF(AC22="---","No Target Set",IF(BZ22=BO22,"On Target",IF(BZ22&gt;BO22,"Behind",IF(BZ22&lt;BO22,"Ahead"))))),"")</f>
        <v/>
      </c>
      <c r="AP22" s="402" t="str">
        <f>IFERROR(IF(N22="---","",IF(AD22="---","No Target Set",IF(CA22=BP22,"On Target",IF(CA22&gt;BP22,"Behind",IF(CA22&lt;BP22,"Ahead"))))),"")</f>
        <v/>
      </c>
      <c r="AQ22" s="402" t="str">
        <f>IFERROR(IF(O22="---","",IF(AE22="---","No Target Set",IF(CB22=BQ22,"On Target",IF(CB22&gt;BQ22,"Behind",IF(CB22&lt;BQ22,"Ahead"))))),"")</f>
        <v/>
      </c>
      <c r="AR22" s="402" t="str">
        <f>IFERROR(IF(P22="---","",IF(AF22="---","No Target Set",IF(CC22=BR22,"On Target",IF(CC22&gt;BR22,"Behind",IF(CC22&lt;BR22,"Ahead"))))),"")</f>
        <v/>
      </c>
      <c r="AS22" s="402" t="str">
        <f>IFERROR(IF(Q22="---","",IF(AG22="---","No Target Set",IF(CD22=BS22,"On Target",IF(CD22&gt;BS22,"Behind",IF(CD22&lt;BS22,"Ahead"))))),"")</f>
        <v/>
      </c>
      <c r="AT22" s="402" t="str">
        <f>IFERROR(IF(R22="---","",IF(AH22="---","No Target Set",IF(CE22=BT22,"On Target",IF(CE22&gt;BT22,"Behind",IF(CE22&lt;BT22,"Ahead"))))),"")</f>
        <v/>
      </c>
      <c r="AU22" s="359"/>
      <c r="AV22" s="403"/>
      <c r="AW22" s="404" t="s">
        <v>145</v>
      </c>
      <c r="AX22" s="405" t="str">
        <f>_xlfn.IFNA(LOOKUP(2,1/(H22:R22&lt;&gt;"---"),H22:R22),"---")</f>
        <v>---</v>
      </c>
      <c r="AY22" s="406" t="e">
        <f>VALUE(IF(AX22="---","",VLOOKUP(AX22,List1678234[],2,FALSE)))</f>
        <v>#VALUE!</v>
      </c>
      <c r="AZ22" s="359" t="str">
        <f>_xlfn.IFNA(LOOKUP(2,1/(H22:Q22&lt;&gt;"---"),X22:AF22),"---")</f>
        <v>---</v>
      </c>
      <c r="BA22" s="359" t="e">
        <f>VALUE(IF(AZ22="---","",VLOOKUP(AZ22,List1678234[],2,FALSE)))</f>
        <v>#VALUE!</v>
      </c>
      <c r="BB22" s="359" t="str">
        <f>_xlfn.IFNA(LOOKUP(2,1/(AK22:AT22&lt;&gt;""),AK22:AT22),"---")</f>
        <v>---</v>
      </c>
      <c r="BC22" s="359" t="str">
        <f>_xlfn.IFNA(LOOKUP(2,1/(H22:R22&lt;&gt;"---"),H$2:R$2),"---")</f>
        <v>---</v>
      </c>
      <c r="BD22" s="359"/>
      <c r="BE22" s="359"/>
      <c r="BF22" s="359"/>
      <c r="BG22" s="359"/>
      <c r="BH22" s="359"/>
      <c r="BI22" s="404" t="s">
        <v>145</v>
      </c>
      <c r="BJ22" s="407" t="str">
        <f>IF(H22="---","",VLOOKUP(H22,List1678234[],2,FALSE))</f>
        <v/>
      </c>
      <c r="BK22" s="407" t="str">
        <f>IF(I22="---","",VLOOKUP(I22,List1678234[],2,FALSE))</f>
        <v/>
      </c>
      <c r="BL22" s="407" t="str">
        <f>IF(J22="---","",VLOOKUP(J22,List1678234[],2,FALSE))</f>
        <v/>
      </c>
      <c r="BM22" s="407" t="str">
        <f>IF(K22="---","",VLOOKUP(K22,List1678234[],2,FALSE))</f>
        <v/>
      </c>
      <c r="BN22" s="407" t="str">
        <f>IF(L22="---","",VLOOKUP(L22,List1678234[],2,FALSE))</f>
        <v/>
      </c>
      <c r="BO22" s="407" t="str">
        <f>IF(M22="---","",VLOOKUP(M22,List1678234[],2,FALSE))</f>
        <v/>
      </c>
      <c r="BP22" s="407" t="str">
        <f>IF(N22="---","",VLOOKUP(N22,List1678234[],2,FALSE))</f>
        <v/>
      </c>
      <c r="BQ22" s="407" t="str">
        <f>IF(O22="---","",VLOOKUP(O22,List1678234[],2,FALSE))</f>
        <v/>
      </c>
      <c r="BR22" s="407" t="str">
        <f>IF(P22="---","",VLOOKUP(P22,List1678234[],2,FALSE))</f>
        <v/>
      </c>
      <c r="BS22" s="407" t="str">
        <f>IF(Q22="---","",VLOOKUP(Q22,List1678234[],2,FALSE))</f>
        <v/>
      </c>
      <c r="BT22" s="407" t="str">
        <f>IF(R22="---","",VLOOKUP(R22,List1678234[],2,FALSE))</f>
        <v/>
      </c>
      <c r="BU22" s="404" t="s">
        <v>145</v>
      </c>
      <c r="BV22" s="407" t="str">
        <f>IF(Y22="---","",VLOOKUP(Y22,List1678234[],2,FALSE))</f>
        <v/>
      </c>
      <c r="BW22" s="407" t="str">
        <f>IF(Z22="---","",VLOOKUP(Z22,List1678234[],2,FALSE))</f>
        <v/>
      </c>
      <c r="BX22" s="407" t="str">
        <f>IF(AA22="---","",VLOOKUP(AA22,List1678234[],2,FALSE))</f>
        <v/>
      </c>
      <c r="BY22" s="407" t="str">
        <f>IF(AB22="---","",VLOOKUP(AB22,List1678234[],2,FALSE))</f>
        <v/>
      </c>
      <c r="BZ22" s="407" t="str">
        <f>IF(AC22="---","",VLOOKUP(AC22,List1678234[],2,FALSE))</f>
        <v/>
      </c>
      <c r="CA22" s="407" t="str">
        <f>IF(AD22="---","",VLOOKUP(AD22,List1678234[],2,FALSE))</f>
        <v/>
      </c>
      <c r="CB22" s="407" t="str">
        <f>IF(AE22="---","",VLOOKUP(AE22,List1678234[],2,FALSE))</f>
        <v/>
      </c>
      <c r="CC22" s="407" t="str">
        <f>IF(AF22="---","",VLOOKUP(AF22,List1678234[],2,FALSE))</f>
        <v/>
      </c>
      <c r="CD22" s="407" t="str">
        <f>IF(AG22="---","",VLOOKUP(AG22,List1678234[],2,FALSE))</f>
        <v/>
      </c>
      <c r="CE22" s="407" t="str">
        <f>IF(AH22="---","",VLOOKUP(AH22,List1678234[],2,FALSE))</f>
        <v/>
      </c>
      <c r="CG22" s="359"/>
      <c r="CI22" s="359"/>
      <c r="CK22" s="359"/>
      <c r="CM22" s="359"/>
    </row>
    <row r="23" spans="2:91" s="360" customFormat="1" ht="13.5" customHeight="1" thickBot="1" x14ac:dyDescent="0.4">
      <c r="B23" s="413"/>
      <c r="C23" s="392"/>
      <c r="D23" s="393"/>
      <c r="E23" s="394" t="s">
        <v>146</v>
      </c>
      <c r="F23" s="395"/>
      <c r="G23" s="396"/>
      <c r="H23" s="398" t="s">
        <v>97</v>
      </c>
      <c r="I23" s="398" t="s">
        <v>97</v>
      </c>
      <c r="J23" s="398" t="s">
        <v>97</v>
      </c>
      <c r="K23" s="398" t="s">
        <v>97</v>
      </c>
      <c r="L23" s="398" t="s">
        <v>97</v>
      </c>
      <c r="M23" s="398" t="s">
        <v>97</v>
      </c>
      <c r="N23" s="398" t="s">
        <v>97</v>
      </c>
      <c r="O23" s="398" t="s">
        <v>97</v>
      </c>
      <c r="P23" s="398" t="s">
        <v>97</v>
      </c>
      <c r="Q23" s="398" t="s">
        <v>97</v>
      </c>
      <c r="R23" s="409" t="s">
        <v>97</v>
      </c>
      <c r="S23" s="359"/>
      <c r="T23" s="359"/>
      <c r="U23" s="359"/>
      <c r="V23" s="359"/>
      <c r="W23" s="359"/>
      <c r="X23" s="359"/>
      <c r="Y23" s="398" t="s">
        <v>97</v>
      </c>
      <c r="Z23" s="398" t="s">
        <v>97</v>
      </c>
      <c r="AA23" s="398" t="s">
        <v>97</v>
      </c>
      <c r="AB23" s="398" t="s">
        <v>97</v>
      </c>
      <c r="AC23" s="409" t="s">
        <v>97</v>
      </c>
      <c r="AD23" s="401" t="s">
        <v>97</v>
      </c>
      <c r="AE23" s="401" t="s">
        <v>97</v>
      </c>
      <c r="AF23" s="401" t="s">
        <v>97</v>
      </c>
      <c r="AG23" s="401" t="s">
        <v>97</v>
      </c>
      <c r="AH23" s="401" t="s">
        <v>97</v>
      </c>
      <c r="AK23" s="402" t="str">
        <f>IFERROR(IF(I23="---","",IF(Y23="---","No Target Set",IF(BV23=BK23,"On Target",IF(BV23&gt;BK23,"Behind",IF(BV23&lt;BK23,"Ahead"))))),"")</f>
        <v/>
      </c>
      <c r="AL23" s="402" t="str">
        <f>IFERROR(IF(J23="---","",IF(Z23="---","No Target Set",IF(BW23=BL23,"On Target",IF(BW23&gt;BL23,"Behind",IF(BW23&lt;BL23,"Ahead"))))),"")</f>
        <v/>
      </c>
      <c r="AM23" s="402" t="str">
        <f>IFERROR(IF(K23="---","",IF(AA23="---","No Target Set",IF(BX23=BM23,"On Target",IF(BX23&gt;BM23,"Behind",IF(BX23&lt;BM23,"Ahead"))))),"")</f>
        <v/>
      </c>
      <c r="AN23" s="402" t="str">
        <f>IFERROR(IF(L23="---","",IF(AB23="---","No Target Set",IF(BY23=BN23,"On Target",IF(BY23&gt;BN23,"Behind",IF(BY23&lt;BN23,"Ahead"))))),"")</f>
        <v/>
      </c>
      <c r="AO23" s="402" t="str">
        <f>IFERROR(IF(M23="---","",IF(AC23="---","No Target Set",IF(BZ23=BO23,"On Target",IF(BZ23&gt;BO23,"Behind",IF(BZ23&lt;BO23,"Ahead"))))),"")</f>
        <v/>
      </c>
      <c r="AP23" s="402" t="str">
        <f>IFERROR(IF(N23="---","",IF(AD23="---","No Target Set",IF(CA23=BP23,"On Target",IF(CA23&gt;BP23,"Behind",IF(CA23&lt;BP23,"Ahead"))))),"")</f>
        <v/>
      </c>
      <c r="AQ23" s="402" t="str">
        <f>IFERROR(IF(O23="---","",IF(AE23="---","No Target Set",IF(CB23=BQ23,"On Target",IF(CB23&gt;BQ23,"Behind",IF(CB23&lt;BQ23,"Ahead"))))),"")</f>
        <v/>
      </c>
      <c r="AR23" s="402" t="str">
        <f>IFERROR(IF(P23="---","",IF(AF23="---","No Target Set",IF(CC23=BR23,"On Target",IF(CC23&gt;BR23,"Behind",IF(CC23&lt;BR23,"Ahead"))))),"")</f>
        <v/>
      </c>
      <c r="AS23" s="402" t="str">
        <f>IFERROR(IF(Q23="---","",IF(AG23="---","No Target Set",IF(CD23=BS23,"On Target",IF(CD23&gt;BS23,"Behind",IF(CD23&lt;BS23,"Ahead"))))),"")</f>
        <v/>
      </c>
      <c r="AT23" s="402" t="str">
        <f>IFERROR(IF(R23="---","",IF(AH23="---","No Target Set",IF(CE23=BT23,"On Target",IF(CE23&gt;BT23,"Behind",IF(CE23&lt;BT23,"Ahead"))))),"")</f>
        <v/>
      </c>
      <c r="AU23" s="359"/>
      <c r="AV23" s="403"/>
      <c r="AW23" s="404" t="s">
        <v>147</v>
      </c>
      <c r="AX23" s="405" t="str">
        <f>_xlfn.IFNA(LOOKUP(2,1/(H23:R23&lt;&gt;"---"),H23:R23),"---")</f>
        <v>---</v>
      </c>
      <c r="AY23" s="406" t="e">
        <f>VALUE(IF(AX23="---","",VLOOKUP(AX23,List1678234[],2,FALSE)))</f>
        <v>#VALUE!</v>
      </c>
      <c r="AZ23" s="359" t="str">
        <f>_xlfn.IFNA(LOOKUP(2,1/(H23:Q23&lt;&gt;"---"),X23:AF23),"---")</f>
        <v>---</v>
      </c>
      <c r="BA23" s="359" t="e">
        <f>VALUE(IF(AZ23="---","",VLOOKUP(AZ23,List1678234[],2,FALSE)))</f>
        <v>#VALUE!</v>
      </c>
      <c r="BB23" s="359" t="str">
        <f>_xlfn.IFNA(LOOKUP(2,1/(AK23:AT23&lt;&gt;""),AK23:AT23),"---")</f>
        <v>---</v>
      </c>
      <c r="BC23" s="359" t="str">
        <f>_xlfn.IFNA(LOOKUP(2,1/(H23:R23&lt;&gt;"---"),H$2:R$2),"---")</f>
        <v>---</v>
      </c>
      <c r="BD23" s="359"/>
      <c r="BE23" s="359"/>
      <c r="BF23" s="359"/>
      <c r="BG23" s="359"/>
      <c r="BH23" s="359"/>
      <c r="BI23" s="404" t="s">
        <v>147</v>
      </c>
      <c r="BJ23" s="407" t="str">
        <f>IF(H23="---","",VLOOKUP(H23,List1678234[],2,FALSE))</f>
        <v/>
      </c>
      <c r="BK23" s="407" t="str">
        <f>IF(I23="---","",VLOOKUP(I23,List1678234[],2,FALSE))</f>
        <v/>
      </c>
      <c r="BL23" s="407" t="str">
        <f>IF(J23="---","",VLOOKUP(J23,List1678234[],2,FALSE))</f>
        <v/>
      </c>
      <c r="BM23" s="407" t="str">
        <f>IF(K23="---","",VLOOKUP(K23,List1678234[],2,FALSE))</f>
        <v/>
      </c>
      <c r="BN23" s="407" t="str">
        <f>IF(L23="---","",VLOOKUP(L23,List1678234[],2,FALSE))</f>
        <v/>
      </c>
      <c r="BO23" s="407" t="str">
        <f>IF(M23="---","",VLOOKUP(M23,List1678234[],2,FALSE))</f>
        <v/>
      </c>
      <c r="BP23" s="407" t="str">
        <f>IF(N23="---","",VLOOKUP(N23,List1678234[],2,FALSE))</f>
        <v/>
      </c>
      <c r="BQ23" s="407" t="str">
        <f>IF(O23="---","",VLOOKUP(O23,List1678234[],2,FALSE))</f>
        <v/>
      </c>
      <c r="BR23" s="407" t="str">
        <f>IF(P23="---","",VLOOKUP(P23,List1678234[],2,FALSE))</f>
        <v/>
      </c>
      <c r="BS23" s="407" t="str">
        <f>IF(Q23="---","",VLOOKUP(Q23,List1678234[],2,FALSE))</f>
        <v/>
      </c>
      <c r="BT23" s="407" t="str">
        <f>IF(R23="---","",VLOOKUP(R23,List1678234[],2,FALSE))</f>
        <v/>
      </c>
      <c r="BU23" s="404" t="s">
        <v>147</v>
      </c>
      <c r="BV23" s="407" t="str">
        <f>IF(Y23="---","",VLOOKUP(Y23,List1678234[],2,FALSE))</f>
        <v/>
      </c>
      <c r="BW23" s="407" t="str">
        <f>IF(Z23="---","",VLOOKUP(Z23,List1678234[],2,FALSE))</f>
        <v/>
      </c>
      <c r="BX23" s="407" t="str">
        <f>IF(AA23="---","",VLOOKUP(AA23,List1678234[],2,FALSE))</f>
        <v/>
      </c>
      <c r="BY23" s="407" t="str">
        <f>IF(AB23="---","",VLOOKUP(AB23,List1678234[],2,FALSE))</f>
        <v/>
      </c>
      <c r="BZ23" s="407" t="str">
        <f>IF(AC23="---","",VLOOKUP(AC23,List1678234[],2,FALSE))</f>
        <v/>
      </c>
      <c r="CA23" s="407" t="str">
        <f>IF(AD23="---","",VLOOKUP(AD23,List1678234[],2,FALSE))</f>
        <v/>
      </c>
      <c r="CB23" s="407" t="str">
        <f>IF(AE23="---","",VLOOKUP(AE23,List1678234[],2,FALSE))</f>
        <v/>
      </c>
      <c r="CC23" s="407" t="str">
        <f>IF(AF23="---","",VLOOKUP(AF23,List1678234[],2,FALSE))</f>
        <v/>
      </c>
      <c r="CD23" s="407" t="str">
        <f>IF(AG23="---","",VLOOKUP(AG23,List1678234[],2,FALSE))</f>
        <v/>
      </c>
      <c r="CE23" s="407" t="str">
        <f>IF(AH23="---","",VLOOKUP(AH23,List1678234[],2,FALSE))</f>
        <v/>
      </c>
      <c r="CG23" s="359"/>
      <c r="CI23" s="359"/>
      <c r="CK23" s="359"/>
      <c r="CM23" s="359"/>
    </row>
    <row r="24" spans="2:91" s="360" customFormat="1" ht="13.5" customHeight="1" thickBot="1" x14ac:dyDescent="0.4">
      <c r="B24" s="391">
        <v>3</v>
      </c>
      <c r="C24" s="414" t="s">
        <v>148</v>
      </c>
      <c r="D24" s="415"/>
      <c r="E24" s="394" t="s">
        <v>149</v>
      </c>
      <c r="F24" s="395"/>
      <c r="G24" s="396"/>
      <c r="H24" s="398" t="s">
        <v>97</v>
      </c>
      <c r="I24" s="398" t="s">
        <v>97</v>
      </c>
      <c r="J24" s="398" t="s">
        <v>97</v>
      </c>
      <c r="K24" s="398" t="s">
        <v>97</v>
      </c>
      <c r="L24" s="398" t="s">
        <v>97</v>
      </c>
      <c r="M24" s="398" t="s">
        <v>97</v>
      </c>
      <c r="N24" s="398" t="s">
        <v>97</v>
      </c>
      <c r="O24" s="398" t="s">
        <v>97</v>
      </c>
      <c r="P24" s="398" t="s">
        <v>97</v>
      </c>
      <c r="Q24" s="398" t="s">
        <v>97</v>
      </c>
      <c r="R24" s="409" t="s">
        <v>97</v>
      </c>
      <c r="S24" s="359"/>
      <c r="T24" s="359"/>
      <c r="U24" s="359"/>
      <c r="V24" s="359"/>
      <c r="W24" s="359"/>
      <c r="X24" s="359"/>
      <c r="Y24" s="398" t="s">
        <v>97</v>
      </c>
      <c r="Z24" s="398" t="s">
        <v>97</v>
      </c>
      <c r="AA24" s="398" t="s">
        <v>97</v>
      </c>
      <c r="AB24" s="398" t="s">
        <v>97</v>
      </c>
      <c r="AC24" s="409" t="s">
        <v>97</v>
      </c>
      <c r="AD24" s="401" t="s">
        <v>97</v>
      </c>
      <c r="AE24" s="401" t="s">
        <v>97</v>
      </c>
      <c r="AF24" s="401" t="s">
        <v>97</v>
      </c>
      <c r="AG24" s="401" t="s">
        <v>97</v>
      </c>
      <c r="AH24" s="401" t="s">
        <v>97</v>
      </c>
      <c r="AK24" s="402" t="str">
        <f>IFERROR(IF(I24="---","",IF(Y24="---","No Target Set",IF(BV24=BK24,"On Target",IF(BV24&gt;BK24,"Behind",IF(BV24&lt;BK24,"Ahead"))))),"")</f>
        <v/>
      </c>
      <c r="AL24" s="402" t="str">
        <f>IFERROR(IF(J24="---","",IF(Z24="---","No Target Set",IF(BW24=BL24,"On Target",IF(BW24&gt;BL24,"Behind",IF(BW24&lt;BL24,"Ahead"))))),"")</f>
        <v/>
      </c>
      <c r="AM24" s="402" t="str">
        <f>IFERROR(IF(K24="---","",IF(AA24="---","No Target Set",IF(BX24=BM24,"On Target",IF(BX24&gt;BM24,"Behind",IF(BX24&lt;BM24,"Ahead"))))),"")</f>
        <v/>
      </c>
      <c r="AN24" s="402" t="str">
        <f>IFERROR(IF(L24="---","",IF(AB24="---","No Target Set",IF(BY24=BN24,"On Target",IF(BY24&gt;BN24,"Behind",IF(BY24&lt;BN24,"Ahead"))))),"")</f>
        <v/>
      </c>
      <c r="AO24" s="402" t="str">
        <f>IFERROR(IF(M24="---","",IF(AC24="---","No Target Set",IF(BZ24=BO24,"On Target",IF(BZ24&gt;BO24,"Behind",IF(BZ24&lt;BO24,"Ahead"))))),"")</f>
        <v/>
      </c>
      <c r="AP24" s="402" t="str">
        <f>IFERROR(IF(N24="---","",IF(AD24="---","No Target Set",IF(CA24=BP24,"On Target",IF(CA24&gt;BP24,"Behind",IF(CA24&lt;BP24,"Ahead"))))),"")</f>
        <v/>
      </c>
      <c r="AQ24" s="402" t="str">
        <f>IFERROR(IF(O24="---","",IF(AE24="---","No Target Set",IF(CB24=BQ24,"On Target",IF(CB24&gt;BQ24,"Behind",IF(CB24&lt;BQ24,"Ahead"))))),"")</f>
        <v/>
      </c>
      <c r="AR24" s="402" t="str">
        <f>IFERROR(IF(P24="---","",IF(AF24="---","No Target Set",IF(CC24=BR24,"On Target",IF(CC24&gt;BR24,"Behind",IF(CC24&lt;BR24,"Ahead"))))),"")</f>
        <v/>
      </c>
      <c r="AS24" s="402" t="str">
        <f>IFERROR(IF(Q24="---","",IF(AG24="---","No Target Set",IF(CD24=BS24,"On Target",IF(CD24&gt;BS24,"Behind",IF(CD24&lt;BS24,"Ahead"))))),"")</f>
        <v/>
      </c>
      <c r="AT24" s="402" t="str">
        <f>IFERROR(IF(R24="---","",IF(AH24="---","No Target Set",IF(CE24=BT24,"On Target",IF(CE24&gt;BT24,"Behind",IF(CE24&lt;BT24,"Ahead"))))),"")</f>
        <v/>
      </c>
      <c r="AU24" s="359"/>
      <c r="AV24" s="403"/>
      <c r="AW24" s="404" t="s">
        <v>150</v>
      </c>
      <c r="AX24" s="405" t="str">
        <f>_xlfn.IFNA(LOOKUP(2,1/(H24:R24&lt;&gt;"---"),H24:R24),"---")</f>
        <v>---</v>
      </c>
      <c r="AY24" s="406" t="e">
        <f>VALUE(IF(AX24="---","",VLOOKUP(AX24,List1678234[],2,FALSE)))</f>
        <v>#VALUE!</v>
      </c>
      <c r="AZ24" s="359" t="str">
        <f>_xlfn.IFNA(LOOKUP(2,1/(H24:Q24&lt;&gt;"---"),X24:AF24),"---")</f>
        <v>---</v>
      </c>
      <c r="BA24" s="359" t="e">
        <f>VALUE(IF(AZ24="---","",VLOOKUP(AZ24,List1678234[],2,FALSE)))</f>
        <v>#VALUE!</v>
      </c>
      <c r="BB24" s="359" t="str">
        <f>_xlfn.IFNA(LOOKUP(2,1/(AK24:AT24&lt;&gt;""),AK24:AT24),"---")</f>
        <v>---</v>
      </c>
      <c r="BC24" s="359" t="str">
        <f>_xlfn.IFNA(LOOKUP(2,1/(H24:R24&lt;&gt;"---"),H$2:R$2),"---")</f>
        <v>---</v>
      </c>
      <c r="BD24" s="359"/>
      <c r="BE24" s="359"/>
      <c r="BF24" s="359"/>
      <c r="BG24" s="359"/>
      <c r="BH24" s="359"/>
      <c r="BI24" s="404" t="s">
        <v>150</v>
      </c>
      <c r="BJ24" s="407" t="str">
        <f>IF(H24="---","",VLOOKUP(H24,List1678234[],2,FALSE))</f>
        <v/>
      </c>
      <c r="BK24" s="407" t="str">
        <f>IF(I24="---","",VLOOKUP(I24,List1678234[],2,FALSE))</f>
        <v/>
      </c>
      <c r="BL24" s="407" t="str">
        <f>IF(J24="---","",VLOOKUP(J24,List1678234[],2,FALSE))</f>
        <v/>
      </c>
      <c r="BM24" s="407" t="str">
        <f>IF(K24="---","",VLOOKUP(K24,List1678234[],2,FALSE))</f>
        <v/>
      </c>
      <c r="BN24" s="407" t="str">
        <f>IF(L24="---","",VLOOKUP(L24,List1678234[],2,FALSE))</f>
        <v/>
      </c>
      <c r="BO24" s="407" t="str">
        <f>IF(M24="---","",VLOOKUP(M24,List1678234[],2,FALSE))</f>
        <v/>
      </c>
      <c r="BP24" s="407" t="str">
        <f>IF(N24="---","",VLOOKUP(N24,List1678234[],2,FALSE))</f>
        <v/>
      </c>
      <c r="BQ24" s="407" t="str">
        <f>IF(O24="---","",VLOOKUP(O24,List1678234[],2,FALSE))</f>
        <v/>
      </c>
      <c r="BR24" s="407" t="str">
        <f>IF(P24="---","",VLOOKUP(P24,List1678234[],2,FALSE))</f>
        <v/>
      </c>
      <c r="BS24" s="407" t="str">
        <f>IF(Q24="---","",VLOOKUP(Q24,List1678234[],2,FALSE))</f>
        <v/>
      </c>
      <c r="BT24" s="407" t="str">
        <f>IF(R24="---","",VLOOKUP(R24,List1678234[],2,FALSE))</f>
        <v/>
      </c>
      <c r="BU24" s="404" t="s">
        <v>150</v>
      </c>
      <c r="BV24" s="407" t="str">
        <f>IF(Y24="---","",VLOOKUP(Y24,List1678234[],2,FALSE))</f>
        <v/>
      </c>
      <c r="BW24" s="407" t="str">
        <f>IF(Z24="---","",VLOOKUP(Z24,List1678234[],2,FALSE))</f>
        <v/>
      </c>
      <c r="BX24" s="407" t="str">
        <f>IF(AA24="---","",VLOOKUP(AA24,List1678234[],2,FALSE))</f>
        <v/>
      </c>
      <c r="BY24" s="407" t="str">
        <f>IF(AB24="---","",VLOOKUP(AB24,List1678234[],2,FALSE))</f>
        <v/>
      </c>
      <c r="BZ24" s="407" t="str">
        <f>IF(AC24="---","",VLOOKUP(AC24,List1678234[],2,FALSE))</f>
        <v/>
      </c>
      <c r="CA24" s="407" t="str">
        <f>IF(AD24="---","",VLOOKUP(AD24,List1678234[],2,FALSE))</f>
        <v/>
      </c>
      <c r="CB24" s="407" t="str">
        <f>IF(AE24="---","",VLOOKUP(AE24,List1678234[],2,FALSE))</f>
        <v/>
      </c>
      <c r="CC24" s="407" t="str">
        <f>IF(AF24="---","",VLOOKUP(AF24,List1678234[],2,FALSE))</f>
        <v/>
      </c>
      <c r="CD24" s="407" t="str">
        <f>IF(AG24="---","",VLOOKUP(AG24,List1678234[],2,FALSE))</f>
        <v/>
      </c>
      <c r="CE24" s="407" t="str">
        <f>IF(AH24="---","",VLOOKUP(AH24,List1678234[],2,FALSE))</f>
        <v/>
      </c>
      <c r="CG24" s="359"/>
      <c r="CI24" s="359"/>
      <c r="CK24" s="359"/>
      <c r="CM24" s="359"/>
    </row>
    <row r="25" spans="2:91" s="360" customFormat="1" ht="14" thickBot="1" x14ac:dyDescent="0.4">
      <c r="B25" s="408"/>
      <c r="C25" s="414"/>
      <c r="D25" s="415"/>
      <c r="E25" s="394" t="s">
        <v>151</v>
      </c>
      <c r="F25" s="395"/>
      <c r="G25" s="396"/>
      <c r="H25" s="398" t="s">
        <v>97</v>
      </c>
      <c r="I25" s="398" t="s">
        <v>97</v>
      </c>
      <c r="J25" s="398" t="s">
        <v>97</v>
      </c>
      <c r="K25" s="398" t="s">
        <v>97</v>
      </c>
      <c r="L25" s="398" t="s">
        <v>97</v>
      </c>
      <c r="M25" s="398" t="s">
        <v>97</v>
      </c>
      <c r="N25" s="398" t="s">
        <v>97</v>
      </c>
      <c r="O25" s="398" t="s">
        <v>97</v>
      </c>
      <c r="P25" s="398" t="s">
        <v>97</v>
      </c>
      <c r="Q25" s="398" t="s">
        <v>97</v>
      </c>
      <c r="R25" s="409" t="s">
        <v>97</v>
      </c>
      <c r="S25" s="359"/>
      <c r="T25" s="359"/>
      <c r="U25" s="359"/>
      <c r="V25" s="359"/>
      <c r="W25" s="359"/>
      <c r="X25" s="359"/>
      <c r="Y25" s="398" t="s">
        <v>97</v>
      </c>
      <c r="Z25" s="398" t="s">
        <v>97</v>
      </c>
      <c r="AA25" s="398" t="s">
        <v>97</v>
      </c>
      <c r="AB25" s="398" t="s">
        <v>97</v>
      </c>
      <c r="AC25" s="409" t="s">
        <v>97</v>
      </c>
      <c r="AD25" s="401" t="s">
        <v>97</v>
      </c>
      <c r="AE25" s="401" t="s">
        <v>97</v>
      </c>
      <c r="AF25" s="401" t="s">
        <v>97</v>
      </c>
      <c r="AG25" s="401" t="s">
        <v>97</v>
      </c>
      <c r="AH25" s="401" t="s">
        <v>97</v>
      </c>
      <c r="AK25" s="402" t="str">
        <f>IFERROR(IF(I25="---","",IF(Y25="---","No Target Set",IF(BV25=BK25,"On Target",IF(BV25&gt;BK25,"Behind",IF(BV25&lt;BK25,"Ahead"))))),"")</f>
        <v/>
      </c>
      <c r="AL25" s="402" t="str">
        <f>IFERROR(IF(J25="---","",IF(Z25="---","No Target Set",IF(BW25=BL25,"On Target",IF(BW25&gt;BL25,"Behind",IF(BW25&lt;BL25,"Ahead"))))),"")</f>
        <v/>
      </c>
      <c r="AM25" s="402" t="str">
        <f>IFERROR(IF(K25="---","",IF(AA25="---","No Target Set",IF(BX25=BM25,"On Target",IF(BX25&gt;BM25,"Behind",IF(BX25&lt;BM25,"Ahead"))))),"")</f>
        <v/>
      </c>
      <c r="AN25" s="402" t="str">
        <f>IFERROR(IF(L25="---","",IF(AB25="---","No Target Set",IF(BY25=BN25,"On Target",IF(BY25&gt;BN25,"Behind",IF(BY25&lt;BN25,"Ahead"))))),"")</f>
        <v/>
      </c>
      <c r="AO25" s="402" t="str">
        <f>IFERROR(IF(M25="---","",IF(AC25="---","No Target Set",IF(BZ25=BO25,"On Target",IF(BZ25&gt;BO25,"Behind",IF(BZ25&lt;BO25,"Ahead"))))),"")</f>
        <v/>
      </c>
      <c r="AP25" s="402" t="str">
        <f>IFERROR(IF(N25="---","",IF(AD25="---","No Target Set",IF(CA25=BP25,"On Target",IF(CA25&gt;BP25,"Behind",IF(CA25&lt;BP25,"Ahead"))))),"")</f>
        <v/>
      </c>
      <c r="AQ25" s="402" t="str">
        <f>IFERROR(IF(O25="---","",IF(AE25="---","No Target Set",IF(CB25=BQ25,"On Target",IF(CB25&gt;BQ25,"Behind",IF(CB25&lt;BQ25,"Ahead"))))),"")</f>
        <v/>
      </c>
      <c r="AR25" s="402" t="str">
        <f>IFERROR(IF(P25="---","",IF(AF25="---","No Target Set",IF(CC25=BR25,"On Target",IF(CC25&gt;BR25,"Behind",IF(CC25&lt;BR25,"Ahead"))))),"")</f>
        <v/>
      </c>
      <c r="AS25" s="402" t="str">
        <f>IFERROR(IF(Q25="---","",IF(AG25="---","No Target Set",IF(CD25=BS25,"On Target",IF(CD25&gt;BS25,"Behind",IF(CD25&lt;BS25,"Ahead"))))),"")</f>
        <v/>
      </c>
      <c r="AT25" s="402" t="str">
        <f>IFERROR(IF(R25="---","",IF(AH25="---","No Target Set",IF(CE25=BT25,"On Target",IF(CE25&gt;BT25,"Behind",IF(CE25&lt;BT25,"Ahead"))))),"")</f>
        <v/>
      </c>
      <c r="AU25" s="359"/>
      <c r="AV25" s="403"/>
      <c r="AW25" s="404" t="s">
        <v>152</v>
      </c>
      <c r="AX25" s="405" t="str">
        <f>_xlfn.IFNA(LOOKUP(2,1/(H25:R25&lt;&gt;"---"),H25:R25),"---")</f>
        <v>---</v>
      </c>
      <c r="AY25" s="406" t="e">
        <f>VALUE(IF(AX25="---","",VLOOKUP(AX25,List1678234[],2,FALSE)))</f>
        <v>#VALUE!</v>
      </c>
      <c r="AZ25" s="359" t="str">
        <f>_xlfn.IFNA(LOOKUP(2,1/(H25:Q25&lt;&gt;"---"),X25:AF25),"---")</f>
        <v>---</v>
      </c>
      <c r="BA25" s="359" t="e">
        <f>VALUE(IF(AZ25="---","",VLOOKUP(AZ25,List1678234[],2,FALSE)))</f>
        <v>#VALUE!</v>
      </c>
      <c r="BB25" s="359" t="str">
        <f>_xlfn.IFNA(LOOKUP(2,1/(AK25:AT25&lt;&gt;""),AK25:AT25),"---")</f>
        <v>---</v>
      </c>
      <c r="BC25" s="359" t="str">
        <f>_xlfn.IFNA(LOOKUP(2,1/(H25:R25&lt;&gt;"---"),H$2:R$2),"---")</f>
        <v>---</v>
      </c>
      <c r="BD25" s="359"/>
      <c r="BE25" s="359"/>
      <c r="BF25" s="359"/>
      <c r="BG25" s="359"/>
      <c r="BH25" s="359"/>
      <c r="BI25" s="404" t="s">
        <v>152</v>
      </c>
      <c r="BJ25" s="407" t="str">
        <f>IF(H25="---","",VLOOKUP(H25,List1678234[],2,FALSE))</f>
        <v/>
      </c>
      <c r="BK25" s="407" t="str">
        <f>IF(I25="---","",VLOOKUP(I25,List1678234[],2,FALSE))</f>
        <v/>
      </c>
      <c r="BL25" s="407" t="str">
        <f>IF(J25="---","",VLOOKUP(J25,List1678234[],2,FALSE))</f>
        <v/>
      </c>
      <c r="BM25" s="407" t="str">
        <f>IF(K25="---","",VLOOKUP(K25,List1678234[],2,FALSE))</f>
        <v/>
      </c>
      <c r="BN25" s="407" t="str">
        <f>IF(L25="---","",VLOOKUP(L25,List1678234[],2,FALSE))</f>
        <v/>
      </c>
      <c r="BO25" s="407" t="str">
        <f>IF(M25="---","",VLOOKUP(M25,List1678234[],2,FALSE))</f>
        <v/>
      </c>
      <c r="BP25" s="407" t="str">
        <f>IF(N25="---","",VLOOKUP(N25,List1678234[],2,FALSE))</f>
        <v/>
      </c>
      <c r="BQ25" s="407" t="str">
        <f>IF(O25="---","",VLOOKUP(O25,List1678234[],2,FALSE))</f>
        <v/>
      </c>
      <c r="BR25" s="407" t="str">
        <f>IF(P25="---","",VLOOKUP(P25,List1678234[],2,FALSE))</f>
        <v/>
      </c>
      <c r="BS25" s="407" t="str">
        <f>IF(Q25="---","",VLOOKUP(Q25,List1678234[],2,FALSE))</f>
        <v/>
      </c>
      <c r="BT25" s="407" t="str">
        <f>IF(R25="---","",VLOOKUP(R25,List1678234[],2,FALSE))</f>
        <v/>
      </c>
      <c r="BU25" s="404" t="s">
        <v>152</v>
      </c>
      <c r="BV25" s="407" t="str">
        <f>IF(Y25="---","",VLOOKUP(Y25,List1678234[],2,FALSE))</f>
        <v/>
      </c>
      <c r="BW25" s="407" t="str">
        <f>IF(Z25="---","",VLOOKUP(Z25,List1678234[],2,FALSE))</f>
        <v/>
      </c>
      <c r="BX25" s="407" t="str">
        <f>IF(AA25="---","",VLOOKUP(AA25,List1678234[],2,FALSE))</f>
        <v/>
      </c>
      <c r="BY25" s="407" t="str">
        <f>IF(AB25="---","",VLOOKUP(AB25,List1678234[],2,FALSE))</f>
        <v/>
      </c>
      <c r="BZ25" s="407" t="str">
        <f>IF(AC25="---","",VLOOKUP(AC25,List1678234[],2,FALSE))</f>
        <v/>
      </c>
      <c r="CA25" s="407" t="str">
        <f>IF(AD25="---","",VLOOKUP(AD25,List1678234[],2,FALSE))</f>
        <v/>
      </c>
      <c r="CB25" s="407" t="str">
        <f>IF(AE25="---","",VLOOKUP(AE25,List1678234[],2,FALSE))</f>
        <v/>
      </c>
      <c r="CC25" s="407" t="str">
        <f>IF(AF25="---","",VLOOKUP(AF25,List1678234[],2,FALSE))</f>
        <v/>
      </c>
      <c r="CD25" s="407" t="str">
        <f>IF(AG25="---","",VLOOKUP(AG25,List1678234[],2,FALSE))</f>
        <v/>
      </c>
      <c r="CE25" s="407" t="str">
        <f>IF(AH25="---","",VLOOKUP(AH25,List1678234[],2,FALSE))</f>
        <v/>
      </c>
      <c r="CG25" s="359"/>
      <c r="CI25" s="359"/>
      <c r="CK25" s="359"/>
      <c r="CM25" s="359"/>
    </row>
    <row r="26" spans="2:91" s="360" customFormat="1" ht="13.5" customHeight="1" thickBot="1" x14ac:dyDescent="0.4">
      <c r="B26" s="408"/>
      <c r="C26" s="414"/>
      <c r="D26" s="415"/>
      <c r="E26" s="394" t="s">
        <v>153</v>
      </c>
      <c r="F26" s="395"/>
      <c r="G26" s="396"/>
      <c r="H26" s="398" t="s">
        <v>97</v>
      </c>
      <c r="I26" s="398" t="s">
        <v>97</v>
      </c>
      <c r="J26" s="398" t="s">
        <v>97</v>
      </c>
      <c r="K26" s="398" t="s">
        <v>97</v>
      </c>
      <c r="L26" s="398" t="s">
        <v>97</v>
      </c>
      <c r="M26" s="398" t="s">
        <v>97</v>
      </c>
      <c r="N26" s="398" t="s">
        <v>97</v>
      </c>
      <c r="O26" s="398" t="s">
        <v>97</v>
      </c>
      <c r="P26" s="398" t="s">
        <v>97</v>
      </c>
      <c r="Q26" s="398" t="s">
        <v>97</v>
      </c>
      <c r="R26" s="409" t="s">
        <v>97</v>
      </c>
      <c r="S26" s="359"/>
      <c r="T26" s="359"/>
      <c r="U26" s="359"/>
      <c r="V26" s="359"/>
      <c r="W26" s="359"/>
      <c r="X26" s="359"/>
      <c r="Y26" s="398" t="s">
        <v>97</v>
      </c>
      <c r="Z26" s="398" t="s">
        <v>97</v>
      </c>
      <c r="AA26" s="398" t="s">
        <v>97</v>
      </c>
      <c r="AB26" s="398" t="s">
        <v>97</v>
      </c>
      <c r="AC26" s="409" t="s">
        <v>97</v>
      </c>
      <c r="AD26" s="401" t="s">
        <v>97</v>
      </c>
      <c r="AE26" s="401" t="s">
        <v>97</v>
      </c>
      <c r="AF26" s="401" t="s">
        <v>97</v>
      </c>
      <c r="AG26" s="401" t="s">
        <v>97</v>
      </c>
      <c r="AH26" s="401" t="s">
        <v>97</v>
      </c>
      <c r="AK26" s="402" t="str">
        <f>IFERROR(IF(I26="---","",IF(Y26="---","No Target Set",IF(BV26=BK26,"On Target",IF(BV26&gt;BK26,"Behind",IF(BV26&lt;BK26,"Ahead"))))),"")</f>
        <v/>
      </c>
      <c r="AL26" s="402" t="str">
        <f>IFERROR(IF(J26="---","",IF(Z26="---","No Target Set",IF(BW26=BL26,"On Target",IF(BW26&gt;BL26,"Behind",IF(BW26&lt;BL26,"Ahead"))))),"")</f>
        <v/>
      </c>
      <c r="AM26" s="402" t="str">
        <f>IFERROR(IF(K26="---","",IF(AA26="---","No Target Set",IF(BX26=BM26,"On Target",IF(BX26&gt;BM26,"Behind",IF(BX26&lt;BM26,"Ahead"))))),"")</f>
        <v/>
      </c>
      <c r="AN26" s="402" t="str">
        <f>IFERROR(IF(L26="---","",IF(AB26="---","No Target Set",IF(BY26=BN26,"On Target",IF(BY26&gt;BN26,"Behind",IF(BY26&lt;BN26,"Ahead"))))),"")</f>
        <v/>
      </c>
      <c r="AO26" s="402" t="str">
        <f>IFERROR(IF(M26="---","",IF(AC26="---","No Target Set",IF(BZ26=BO26,"On Target",IF(BZ26&gt;BO26,"Behind",IF(BZ26&lt;BO26,"Ahead"))))),"")</f>
        <v/>
      </c>
      <c r="AP26" s="402" t="str">
        <f>IFERROR(IF(N26="---","",IF(AD26="---","No Target Set",IF(CA26=BP26,"On Target",IF(CA26&gt;BP26,"Behind",IF(CA26&lt;BP26,"Ahead"))))),"")</f>
        <v/>
      </c>
      <c r="AQ26" s="402" t="str">
        <f>IFERROR(IF(O26="---","",IF(AE26="---","No Target Set",IF(CB26=BQ26,"On Target",IF(CB26&gt;BQ26,"Behind",IF(CB26&lt;BQ26,"Ahead"))))),"")</f>
        <v/>
      </c>
      <c r="AR26" s="402" t="str">
        <f>IFERROR(IF(P26="---","",IF(AF26="---","No Target Set",IF(CC26=BR26,"On Target",IF(CC26&gt;BR26,"Behind",IF(CC26&lt;BR26,"Ahead"))))),"")</f>
        <v/>
      </c>
      <c r="AS26" s="402" t="str">
        <f>IFERROR(IF(Q26="---","",IF(AG26="---","No Target Set",IF(CD26=BS26,"On Target",IF(CD26&gt;BS26,"Behind",IF(CD26&lt;BS26,"Ahead"))))),"")</f>
        <v/>
      </c>
      <c r="AT26" s="402" t="str">
        <f>IFERROR(IF(R26="---","",IF(AH26="---","No Target Set",IF(CE26=BT26,"On Target",IF(CE26&gt;BT26,"Behind",IF(CE26&lt;BT26,"Ahead"))))),"")</f>
        <v/>
      </c>
      <c r="AU26" s="359"/>
      <c r="AV26" s="403"/>
      <c r="AW26" s="404" t="s">
        <v>154</v>
      </c>
      <c r="AX26" s="405" t="str">
        <f>_xlfn.IFNA(LOOKUP(2,1/(H26:R26&lt;&gt;"---"),H26:R26),"---")</f>
        <v>---</v>
      </c>
      <c r="AY26" s="406" t="e">
        <f>VALUE(IF(AX26="---","",VLOOKUP(AX26,List1678234[],2,FALSE)))</f>
        <v>#VALUE!</v>
      </c>
      <c r="AZ26" s="359" t="str">
        <f>_xlfn.IFNA(LOOKUP(2,1/(H26:Q26&lt;&gt;"---"),X26:AF26),"---")</f>
        <v>---</v>
      </c>
      <c r="BA26" s="359" t="e">
        <f>VALUE(IF(AZ26="---","",VLOOKUP(AZ26,List1678234[],2,FALSE)))</f>
        <v>#VALUE!</v>
      </c>
      <c r="BB26" s="359" t="str">
        <f>_xlfn.IFNA(LOOKUP(2,1/(AK26:AT26&lt;&gt;""),AK26:AT26),"---")</f>
        <v>---</v>
      </c>
      <c r="BC26" s="359" t="str">
        <f>_xlfn.IFNA(LOOKUP(2,1/(H26:R26&lt;&gt;"---"),H$2:R$2),"---")</f>
        <v>---</v>
      </c>
      <c r="BD26" s="359"/>
      <c r="BE26" s="359"/>
      <c r="BF26" s="359"/>
      <c r="BG26" s="359"/>
      <c r="BH26" s="359"/>
      <c r="BI26" s="404" t="s">
        <v>154</v>
      </c>
      <c r="BJ26" s="407" t="str">
        <f>IF(H26="---","",VLOOKUP(H26,List1678234[],2,FALSE))</f>
        <v/>
      </c>
      <c r="BK26" s="407" t="str">
        <f>IF(I26="---","",VLOOKUP(I26,List1678234[],2,FALSE))</f>
        <v/>
      </c>
      <c r="BL26" s="407" t="str">
        <f>IF(J26="---","",VLOOKUP(J26,List1678234[],2,FALSE))</f>
        <v/>
      </c>
      <c r="BM26" s="407" t="str">
        <f>IF(K26="---","",VLOOKUP(K26,List1678234[],2,FALSE))</f>
        <v/>
      </c>
      <c r="BN26" s="407" t="str">
        <f>IF(L26="---","",VLOOKUP(L26,List1678234[],2,FALSE))</f>
        <v/>
      </c>
      <c r="BO26" s="407" t="str">
        <f>IF(M26="---","",VLOOKUP(M26,List1678234[],2,FALSE))</f>
        <v/>
      </c>
      <c r="BP26" s="407" t="str">
        <f>IF(N26="---","",VLOOKUP(N26,List1678234[],2,FALSE))</f>
        <v/>
      </c>
      <c r="BQ26" s="407" t="str">
        <f>IF(O26="---","",VLOOKUP(O26,List1678234[],2,FALSE))</f>
        <v/>
      </c>
      <c r="BR26" s="407" t="str">
        <f>IF(P26="---","",VLOOKUP(P26,List1678234[],2,FALSE))</f>
        <v/>
      </c>
      <c r="BS26" s="407" t="str">
        <f>IF(Q26="---","",VLOOKUP(Q26,List1678234[],2,FALSE))</f>
        <v/>
      </c>
      <c r="BT26" s="407" t="str">
        <f>IF(R26="---","",VLOOKUP(R26,List1678234[],2,FALSE))</f>
        <v/>
      </c>
      <c r="BU26" s="404" t="s">
        <v>154</v>
      </c>
      <c r="BV26" s="407" t="str">
        <f>IF(Y26="---","",VLOOKUP(Y26,List1678234[],2,FALSE))</f>
        <v/>
      </c>
      <c r="BW26" s="407" t="str">
        <f>IF(Z26="---","",VLOOKUP(Z26,List1678234[],2,FALSE))</f>
        <v/>
      </c>
      <c r="BX26" s="407" t="str">
        <f>IF(AA26="---","",VLOOKUP(AA26,List1678234[],2,FALSE))</f>
        <v/>
      </c>
      <c r="BY26" s="407" t="str">
        <f>IF(AB26="---","",VLOOKUP(AB26,List1678234[],2,FALSE))</f>
        <v/>
      </c>
      <c r="BZ26" s="407" t="str">
        <f>IF(AC26="---","",VLOOKUP(AC26,List1678234[],2,FALSE))</f>
        <v/>
      </c>
      <c r="CA26" s="407" t="str">
        <f>IF(AD26="---","",VLOOKUP(AD26,List1678234[],2,FALSE))</f>
        <v/>
      </c>
      <c r="CB26" s="407" t="str">
        <f>IF(AE26="---","",VLOOKUP(AE26,List1678234[],2,FALSE))</f>
        <v/>
      </c>
      <c r="CC26" s="407" t="str">
        <f>IF(AF26="---","",VLOOKUP(AF26,List1678234[],2,FALSE))</f>
        <v/>
      </c>
      <c r="CD26" s="407" t="str">
        <f>IF(AG26="---","",VLOOKUP(AG26,List1678234[],2,FALSE))</f>
        <v/>
      </c>
      <c r="CE26" s="407" t="str">
        <f>IF(AH26="---","",VLOOKUP(AH26,List1678234[],2,FALSE))</f>
        <v/>
      </c>
      <c r="CG26" s="359"/>
      <c r="CI26" s="359"/>
      <c r="CK26" s="359"/>
      <c r="CM26" s="359"/>
    </row>
    <row r="27" spans="2:91" s="360" customFormat="1" ht="13.9" customHeight="1" thickBot="1" x14ac:dyDescent="0.4">
      <c r="B27" s="408"/>
      <c r="C27" s="414" t="s">
        <v>155</v>
      </c>
      <c r="D27" s="415"/>
      <c r="E27" s="394" t="s">
        <v>156</v>
      </c>
      <c r="F27" s="395"/>
      <c r="G27" s="396"/>
      <c r="H27" s="398" t="s">
        <v>97</v>
      </c>
      <c r="I27" s="398" t="s">
        <v>97</v>
      </c>
      <c r="J27" s="398" t="s">
        <v>97</v>
      </c>
      <c r="K27" s="398" t="s">
        <v>97</v>
      </c>
      <c r="L27" s="398" t="s">
        <v>97</v>
      </c>
      <c r="M27" s="398" t="s">
        <v>97</v>
      </c>
      <c r="N27" s="398" t="s">
        <v>97</v>
      </c>
      <c r="O27" s="398" t="s">
        <v>97</v>
      </c>
      <c r="P27" s="398" t="s">
        <v>97</v>
      </c>
      <c r="Q27" s="398" t="s">
        <v>97</v>
      </c>
      <c r="R27" s="409" t="s">
        <v>97</v>
      </c>
      <c r="S27" s="359"/>
      <c r="T27" s="359"/>
      <c r="U27" s="359"/>
      <c r="V27" s="359"/>
      <c r="W27" s="359"/>
      <c r="X27" s="359"/>
      <c r="Y27" s="398" t="s">
        <v>97</v>
      </c>
      <c r="Z27" s="398" t="s">
        <v>97</v>
      </c>
      <c r="AA27" s="398" t="s">
        <v>97</v>
      </c>
      <c r="AB27" s="398" t="s">
        <v>97</v>
      </c>
      <c r="AC27" s="409" t="s">
        <v>97</v>
      </c>
      <c r="AD27" s="401" t="s">
        <v>97</v>
      </c>
      <c r="AE27" s="401" t="s">
        <v>97</v>
      </c>
      <c r="AF27" s="401" t="s">
        <v>97</v>
      </c>
      <c r="AG27" s="401" t="s">
        <v>97</v>
      </c>
      <c r="AH27" s="401" t="s">
        <v>97</v>
      </c>
      <c r="AK27" s="402" t="str">
        <f>IFERROR(IF(I27="---","",IF(Y27="---","No Target Set",IF(BV27=BK27,"On Target",IF(BV27&gt;BK27,"Behind",IF(BV27&lt;BK27,"Ahead"))))),"")</f>
        <v/>
      </c>
      <c r="AL27" s="402" t="str">
        <f>IFERROR(IF(J27="---","",IF(Z27="---","No Target Set",IF(BW27=BL27,"On Target",IF(BW27&gt;BL27,"Behind",IF(BW27&lt;BL27,"Ahead"))))),"")</f>
        <v/>
      </c>
      <c r="AM27" s="402" t="str">
        <f>IFERROR(IF(K27="---","",IF(AA27="---","No Target Set",IF(BX27=BM27,"On Target",IF(BX27&gt;BM27,"Behind",IF(BX27&lt;BM27,"Ahead"))))),"")</f>
        <v/>
      </c>
      <c r="AN27" s="402" t="str">
        <f>IFERROR(IF(L27="---","",IF(AB27="---","No Target Set",IF(BY27=BN27,"On Target",IF(BY27&gt;BN27,"Behind",IF(BY27&lt;BN27,"Ahead"))))),"")</f>
        <v/>
      </c>
      <c r="AO27" s="402" t="str">
        <f>IFERROR(IF(M27="---","",IF(AC27="---","No Target Set",IF(BZ27=BO27,"On Target",IF(BZ27&gt;BO27,"Behind",IF(BZ27&lt;BO27,"Ahead"))))),"")</f>
        <v/>
      </c>
      <c r="AP27" s="402" t="str">
        <f>IFERROR(IF(N27="---","",IF(AD27="---","No Target Set",IF(CA27=BP27,"On Target",IF(CA27&gt;BP27,"Behind",IF(CA27&lt;BP27,"Ahead"))))),"")</f>
        <v/>
      </c>
      <c r="AQ27" s="402" t="str">
        <f>IFERROR(IF(O27="---","",IF(AE27="---","No Target Set",IF(CB27=BQ27,"On Target",IF(CB27&gt;BQ27,"Behind",IF(CB27&lt;BQ27,"Ahead"))))),"")</f>
        <v/>
      </c>
      <c r="AR27" s="402" t="str">
        <f>IFERROR(IF(P27="---","",IF(AF27="---","No Target Set",IF(CC27=BR27,"On Target",IF(CC27&gt;BR27,"Behind",IF(CC27&lt;BR27,"Ahead"))))),"")</f>
        <v/>
      </c>
      <c r="AS27" s="402" t="str">
        <f>IFERROR(IF(Q27="---","",IF(AG27="---","No Target Set",IF(CD27=BS27,"On Target",IF(CD27&gt;BS27,"Behind",IF(CD27&lt;BS27,"Ahead"))))),"")</f>
        <v/>
      </c>
      <c r="AT27" s="402" t="str">
        <f>IFERROR(IF(R27="---","",IF(AH27="---","No Target Set",IF(CE27=BT27,"On Target",IF(CE27&gt;BT27,"Behind",IF(CE27&lt;BT27,"Ahead"))))),"")</f>
        <v/>
      </c>
      <c r="AU27" s="359"/>
      <c r="AV27" s="403"/>
      <c r="AW27" s="404" t="s">
        <v>157</v>
      </c>
      <c r="AX27" s="405" t="str">
        <f>_xlfn.IFNA(LOOKUP(2,1/(H27:R27&lt;&gt;"---"),H27:R27),"---")</f>
        <v>---</v>
      </c>
      <c r="AY27" s="406" t="e">
        <f>VALUE(IF(AX27="---","",VLOOKUP(AX27,List1678234[],2,FALSE)))</f>
        <v>#VALUE!</v>
      </c>
      <c r="AZ27" s="359" t="str">
        <f>_xlfn.IFNA(LOOKUP(2,1/(H27:Q27&lt;&gt;"---"),X27:AF27),"---")</f>
        <v>---</v>
      </c>
      <c r="BA27" s="359" t="e">
        <f>VALUE(IF(AZ27="---","",VLOOKUP(AZ27,List1678234[],2,FALSE)))</f>
        <v>#VALUE!</v>
      </c>
      <c r="BB27" s="359" t="str">
        <f>_xlfn.IFNA(LOOKUP(2,1/(AK27:AT27&lt;&gt;""),AK27:AT27),"---")</f>
        <v>---</v>
      </c>
      <c r="BC27" s="359" t="str">
        <f>_xlfn.IFNA(LOOKUP(2,1/(H27:R27&lt;&gt;"---"),H$2:R$2),"---")</f>
        <v>---</v>
      </c>
      <c r="BD27" s="359"/>
      <c r="BE27" s="359"/>
      <c r="BF27" s="359"/>
      <c r="BG27" s="359"/>
      <c r="BH27" s="359"/>
      <c r="BI27" s="404" t="s">
        <v>157</v>
      </c>
      <c r="BJ27" s="407" t="str">
        <f>IF(H27="---","",VLOOKUP(H27,List1678234[],2,FALSE))</f>
        <v/>
      </c>
      <c r="BK27" s="407" t="str">
        <f>IF(I27="---","",VLOOKUP(I27,List1678234[],2,FALSE))</f>
        <v/>
      </c>
      <c r="BL27" s="407" t="str">
        <f>IF(J27="---","",VLOOKUP(J27,List1678234[],2,FALSE))</f>
        <v/>
      </c>
      <c r="BM27" s="407" t="str">
        <f>IF(K27="---","",VLOOKUP(K27,List1678234[],2,FALSE))</f>
        <v/>
      </c>
      <c r="BN27" s="407" t="str">
        <f>IF(L27="---","",VLOOKUP(L27,List1678234[],2,FALSE))</f>
        <v/>
      </c>
      <c r="BO27" s="407" t="str">
        <f>IF(M27="---","",VLOOKUP(M27,List1678234[],2,FALSE))</f>
        <v/>
      </c>
      <c r="BP27" s="407" t="str">
        <f>IF(N27="---","",VLOOKUP(N27,List1678234[],2,FALSE))</f>
        <v/>
      </c>
      <c r="BQ27" s="407" t="str">
        <f>IF(O27="---","",VLOOKUP(O27,List1678234[],2,FALSE))</f>
        <v/>
      </c>
      <c r="BR27" s="407" t="str">
        <f>IF(P27="---","",VLOOKUP(P27,List1678234[],2,FALSE))</f>
        <v/>
      </c>
      <c r="BS27" s="407" t="str">
        <f>IF(Q27="---","",VLOOKUP(Q27,List1678234[],2,FALSE))</f>
        <v/>
      </c>
      <c r="BT27" s="407" t="str">
        <f>IF(R27="---","",VLOOKUP(R27,List1678234[],2,FALSE))</f>
        <v/>
      </c>
      <c r="BU27" s="404" t="s">
        <v>157</v>
      </c>
      <c r="BV27" s="407" t="str">
        <f>IF(Y27="---","",VLOOKUP(Y27,List1678234[],2,FALSE))</f>
        <v/>
      </c>
      <c r="BW27" s="407" t="str">
        <f>IF(Z27="---","",VLOOKUP(Z27,List1678234[],2,FALSE))</f>
        <v/>
      </c>
      <c r="BX27" s="407" t="str">
        <f>IF(AA27="---","",VLOOKUP(AA27,List1678234[],2,FALSE))</f>
        <v/>
      </c>
      <c r="BY27" s="407" t="str">
        <f>IF(AB27="---","",VLOOKUP(AB27,List1678234[],2,FALSE))</f>
        <v/>
      </c>
      <c r="BZ27" s="407" t="str">
        <f>IF(AC27="---","",VLOOKUP(AC27,List1678234[],2,FALSE))</f>
        <v/>
      </c>
      <c r="CA27" s="407" t="str">
        <f>IF(AD27="---","",VLOOKUP(AD27,List1678234[],2,FALSE))</f>
        <v/>
      </c>
      <c r="CB27" s="407" t="str">
        <f>IF(AE27="---","",VLOOKUP(AE27,List1678234[],2,FALSE))</f>
        <v/>
      </c>
      <c r="CC27" s="407" t="str">
        <f>IF(AF27="---","",VLOOKUP(AF27,List1678234[],2,FALSE))</f>
        <v/>
      </c>
      <c r="CD27" s="407" t="str">
        <f>IF(AG27="---","",VLOOKUP(AG27,List1678234[],2,FALSE))</f>
        <v/>
      </c>
      <c r="CE27" s="407" t="str">
        <f>IF(AH27="---","",VLOOKUP(AH27,List1678234[],2,FALSE))</f>
        <v/>
      </c>
      <c r="CG27" s="359"/>
      <c r="CI27" s="359"/>
      <c r="CK27" s="359"/>
      <c r="CM27" s="359"/>
    </row>
    <row r="28" spans="2:91" s="360" customFormat="1" ht="13.5" customHeight="1" thickBot="1" x14ac:dyDescent="0.4">
      <c r="B28" s="408"/>
      <c r="C28" s="414"/>
      <c r="D28" s="415"/>
      <c r="E28" s="394" t="s">
        <v>158</v>
      </c>
      <c r="F28" s="395"/>
      <c r="G28" s="396"/>
      <c r="H28" s="398" t="s">
        <v>97</v>
      </c>
      <c r="I28" s="398" t="s">
        <v>97</v>
      </c>
      <c r="J28" s="398" t="s">
        <v>97</v>
      </c>
      <c r="K28" s="398" t="s">
        <v>97</v>
      </c>
      <c r="L28" s="398" t="s">
        <v>97</v>
      </c>
      <c r="M28" s="398" t="s">
        <v>97</v>
      </c>
      <c r="N28" s="398" t="s">
        <v>97</v>
      </c>
      <c r="O28" s="398" t="s">
        <v>97</v>
      </c>
      <c r="P28" s="398" t="s">
        <v>97</v>
      </c>
      <c r="Q28" s="398" t="s">
        <v>97</v>
      </c>
      <c r="R28" s="409" t="s">
        <v>97</v>
      </c>
      <c r="S28" s="359"/>
      <c r="T28" s="359"/>
      <c r="U28" s="359"/>
      <c r="V28" s="359"/>
      <c r="W28" s="359"/>
      <c r="X28" s="359"/>
      <c r="Y28" s="398" t="s">
        <v>97</v>
      </c>
      <c r="Z28" s="398" t="s">
        <v>97</v>
      </c>
      <c r="AA28" s="398" t="s">
        <v>97</v>
      </c>
      <c r="AB28" s="398" t="s">
        <v>97</v>
      </c>
      <c r="AC28" s="409" t="s">
        <v>97</v>
      </c>
      <c r="AD28" s="401" t="s">
        <v>97</v>
      </c>
      <c r="AE28" s="401" t="s">
        <v>97</v>
      </c>
      <c r="AF28" s="401" t="s">
        <v>97</v>
      </c>
      <c r="AG28" s="401" t="s">
        <v>97</v>
      </c>
      <c r="AH28" s="401" t="s">
        <v>97</v>
      </c>
      <c r="AK28" s="402" t="str">
        <f>IFERROR(IF(I28="---","",IF(Y28="---","No Target Set",IF(BV28=BK28,"On Target",IF(BV28&gt;BK28,"Behind",IF(BV28&lt;BK28,"Ahead"))))),"")</f>
        <v/>
      </c>
      <c r="AL28" s="402" t="str">
        <f>IFERROR(IF(J28="---","",IF(Z28="---","No Target Set",IF(BW28=BL28,"On Target",IF(BW28&gt;BL28,"Behind",IF(BW28&lt;BL28,"Ahead"))))),"")</f>
        <v/>
      </c>
      <c r="AM28" s="402" t="str">
        <f>IFERROR(IF(K28="---","",IF(AA28="---","No Target Set",IF(BX28=BM28,"On Target",IF(BX28&gt;BM28,"Behind",IF(BX28&lt;BM28,"Ahead"))))),"")</f>
        <v/>
      </c>
      <c r="AN28" s="402" t="str">
        <f>IFERROR(IF(L28="---","",IF(AB28="---","No Target Set",IF(BY28=BN28,"On Target",IF(BY28&gt;BN28,"Behind",IF(BY28&lt;BN28,"Ahead"))))),"")</f>
        <v/>
      </c>
      <c r="AO28" s="402" t="str">
        <f>IFERROR(IF(M28="---","",IF(AC28="---","No Target Set",IF(BZ28=BO28,"On Target",IF(BZ28&gt;BO28,"Behind",IF(BZ28&lt;BO28,"Ahead"))))),"")</f>
        <v/>
      </c>
      <c r="AP28" s="402" t="str">
        <f>IFERROR(IF(N28="---","",IF(AD28="---","No Target Set",IF(CA28=BP28,"On Target",IF(CA28&gt;BP28,"Behind",IF(CA28&lt;BP28,"Ahead"))))),"")</f>
        <v/>
      </c>
      <c r="AQ28" s="402" t="str">
        <f>IFERROR(IF(O28="---","",IF(AE28="---","No Target Set",IF(CB28=BQ28,"On Target",IF(CB28&gt;BQ28,"Behind",IF(CB28&lt;BQ28,"Ahead"))))),"")</f>
        <v/>
      </c>
      <c r="AR28" s="402" t="str">
        <f>IFERROR(IF(P28="---","",IF(AF28="---","No Target Set",IF(CC28=BR28,"On Target",IF(CC28&gt;BR28,"Behind",IF(CC28&lt;BR28,"Ahead"))))),"")</f>
        <v/>
      </c>
      <c r="AS28" s="402" t="str">
        <f>IFERROR(IF(Q28="---","",IF(AG28="---","No Target Set",IF(CD28=BS28,"On Target",IF(CD28&gt;BS28,"Behind",IF(CD28&lt;BS28,"Ahead"))))),"")</f>
        <v/>
      </c>
      <c r="AT28" s="402" t="str">
        <f>IFERROR(IF(R28="---","",IF(AH28="---","No Target Set",IF(CE28=BT28,"On Target",IF(CE28&gt;BT28,"Behind",IF(CE28&lt;BT28,"Ahead"))))),"")</f>
        <v/>
      </c>
      <c r="AU28" s="359"/>
      <c r="AV28" s="403"/>
      <c r="AW28" s="404" t="s">
        <v>159</v>
      </c>
      <c r="AX28" s="405" t="str">
        <f>_xlfn.IFNA(LOOKUP(2,1/(H28:R28&lt;&gt;"---"),H28:R28),"---")</f>
        <v>---</v>
      </c>
      <c r="AY28" s="406" t="e">
        <f>VALUE(IF(AX28="---","",VLOOKUP(AX28,List1678234[],2,FALSE)))</f>
        <v>#VALUE!</v>
      </c>
      <c r="AZ28" s="359" t="str">
        <f>_xlfn.IFNA(LOOKUP(2,1/(H28:Q28&lt;&gt;"---"),X28:AF28),"---")</f>
        <v>---</v>
      </c>
      <c r="BA28" s="359" t="e">
        <f>VALUE(IF(AZ28="---","",VLOOKUP(AZ28,List1678234[],2,FALSE)))</f>
        <v>#VALUE!</v>
      </c>
      <c r="BB28" s="359" t="str">
        <f>_xlfn.IFNA(LOOKUP(2,1/(AK28:AT28&lt;&gt;""),AK28:AT28),"---")</f>
        <v>---</v>
      </c>
      <c r="BC28" s="359" t="str">
        <f>_xlfn.IFNA(LOOKUP(2,1/(H28:R28&lt;&gt;"---"),H$2:R$2),"---")</f>
        <v>---</v>
      </c>
      <c r="BD28" s="359"/>
      <c r="BE28" s="359"/>
      <c r="BF28" s="359"/>
      <c r="BG28" s="359"/>
      <c r="BH28" s="359"/>
      <c r="BI28" s="404" t="s">
        <v>159</v>
      </c>
      <c r="BJ28" s="407" t="str">
        <f>IF(H28="---","",VLOOKUP(H28,List1678234[],2,FALSE))</f>
        <v/>
      </c>
      <c r="BK28" s="407" t="str">
        <f>IF(I28="---","",VLOOKUP(I28,List1678234[],2,FALSE))</f>
        <v/>
      </c>
      <c r="BL28" s="407" t="str">
        <f>IF(J28="---","",VLOOKUP(J28,List1678234[],2,FALSE))</f>
        <v/>
      </c>
      <c r="BM28" s="407" t="str">
        <f>IF(K28="---","",VLOOKUP(K28,List1678234[],2,FALSE))</f>
        <v/>
      </c>
      <c r="BN28" s="407" t="str">
        <f>IF(L28="---","",VLOOKUP(L28,List1678234[],2,FALSE))</f>
        <v/>
      </c>
      <c r="BO28" s="407" t="str">
        <f>IF(M28="---","",VLOOKUP(M28,List1678234[],2,FALSE))</f>
        <v/>
      </c>
      <c r="BP28" s="407" t="str">
        <f>IF(N28="---","",VLOOKUP(N28,List1678234[],2,FALSE))</f>
        <v/>
      </c>
      <c r="BQ28" s="407" t="str">
        <f>IF(O28="---","",VLOOKUP(O28,List1678234[],2,FALSE))</f>
        <v/>
      </c>
      <c r="BR28" s="407" t="str">
        <f>IF(P28="---","",VLOOKUP(P28,List1678234[],2,FALSE))</f>
        <v/>
      </c>
      <c r="BS28" s="407" t="str">
        <f>IF(Q28="---","",VLOOKUP(Q28,List1678234[],2,FALSE))</f>
        <v/>
      </c>
      <c r="BT28" s="407" t="str">
        <f>IF(R28="---","",VLOOKUP(R28,List1678234[],2,FALSE))</f>
        <v/>
      </c>
      <c r="BU28" s="404" t="s">
        <v>159</v>
      </c>
      <c r="BV28" s="407" t="str">
        <f>IF(Y28="---","",VLOOKUP(Y28,List1678234[],2,FALSE))</f>
        <v/>
      </c>
      <c r="BW28" s="407" t="str">
        <f>IF(Z28="---","",VLOOKUP(Z28,List1678234[],2,FALSE))</f>
        <v/>
      </c>
      <c r="BX28" s="407" t="str">
        <f>IF(AA28="---","",VLOOKUP(AA28,List1678234[],2,FALSE))</f>
        <v/>
      </c>
      <c r="BY28" s="407" t="str">
        <f>IF(AB28="---","",VLOOKUP(AB28,List1678234[],2,FALSE))</f>
        <v/>
      </c>
      <c r="BZ28" s="407" t="str">
        <f>IF(AC28="---","",VLOOKUP(AC28,List1678234[],2,FALSE))</f>
        <v/>
      </c>
      <c r="CA28" s="407" t="str">
        <f>IF(AD28="---","",VLOOKUP(AD28,List1678234[],2,FALSE))</f>
        <v/>
      </c>
      <c r="CB28" s="407" t="str">
        <f>IF(AE28="---","",VLOOKUP(AE28,List1678234[],2,FALSE))</f>
        <v/>
      </c>
      <c r="CC28" s="407" t="str">
        <f>IF(AF28="---","",VLOOKUP(AF28,List1678234[],2,FALSE))</f>
        <v/>
      </c>
      <c r="CD28" s="407" t="str">
        <f>IF(AG28="---","",VLOOKUP(AG28,List1678234[],2,FALSE))</f>
        <v/>
      </c>
      <c r="CE28" s="407" t="str">
        <f>IF(AH28="---","",VLOOKUP(AH28,List1678234[],2,FALSE))</f>
        <v/>
      </c>
      <c r="CG28" s="359"/>
      <c r="CI28" s="359"/>
      <c r="CK28" s="359"/>
      <c r="CM28" s="359"/>
    </row>
    <row r="29" spans="2:91" s="360" customFormat="1" ht="13.5" customHeight="1" thickBot="1" x14ac:dyDescent="0.4">
      <c r="B29" s="408"/>
      <c r="C29" s="414"/>
      <c r="D29" s="415"/>
      <c r="E29" s="394" t="s">
        <v>160</v>
      </c>
      <c r="F29" s="395"/>
      <c r="G29" s="396"/>
      <c r="H29" s="398" t="s">
        <v>97</v>
      </c>
      <c r="I29" s="398" t="s">
        <v>97</v>
      </c>
      <c r="J29" s="398" t="s">
        <v>97</v>
      </c>
      <c r="K29" s="398" t="s">
        <v>97</v>
      </c>
      <c r="L29" s="398" t="s">
        <v>97</v>
      </c>
      <c r="M29" s="398" t="s">
        <v>97</v>
      </c>
      <c r="N29" s="398" t="s">
        <v>97</v>
      </c>
      <c r="O29" s="398" t="s">
        <v>97</v>
      </c>
      <c r="P29" s="398" t="s">
        <v>97</v>
      </c>
      <c r="Q29" s="398" t="s">
        <v>97</v>
      </c>
      <c r="R29" s="409" t="s">
        <v>97</v>
      </c>
      <c r="S29" s="359"/>
      <c r="T29" s="359"/>
      <c r="U29" s="359"/>
      <c r="V29" s="359"/>
      <c r="W29" s="359"/>
      <c r="X29" s="359"/>
      <c r="Y29" s="398" t="s">
        <v>97</v>
      </c>
      <c r="Z29" s="398" t="s">
        <v>97</v>
      </c>
      <c r="AA29" s="398" t="s">
        <v>97</v>
      </c>
      <c r="AB29" s="398" t="s">
        <v>97</v>
      </c>
      <c r="AC29" s="409" t="s">
        <v>97</v>
      </c>
      <c r="AD29" s="401" t="s">
        <v>97</v>
      </c>
      <c r="AE29" s="401" t="s">
        <v>97</v>
      </c>
      <c r="AF29" s="401" t="s">
        <v>97</v>
      </c>
      <c r="AG29" s="401" t="s">
        <v>97</v>
      </c>
      <c r="AH29" s="401" t="s">
        <v>97</v>
      </c>
      <c r="AK29" s="402" t="str">
        <f>IFERROR(IF(I29="---","",IF(Y29="---","No Target Set",IF(BV29=BK29,"On Target",IF(BV29&gt;BK29,"Behind",IF(BV29&lt;BK29,"Ahead"))))),"")</f>
        <v/>
      </c>
      <c r="AL29" s="402" t="str">
        <f>IFERROR(IF(J29="---","",IF(Z29="---","No Target Set",IF(BW29=BL29,"On Target",IF(BW29&gt;BL29,"Behind",IF(BW29&lt;BL29,"Ahead"))))),"")</f>
        <v/>
      </c>
      <c r="AM29" s="402" t="str">
        <f>IFERROR(IF(K29="---","",IF(AA29="---","No Target Set",IF(BX29=BM29,"On Target",IF(BX29&gt;BM29,"Behind",IF(BX29&lt;BM29,"Ahead"))))),"")</f>
        <v/>
      </c>
      <c r="AN29" s="402" t="str">
        <f>IFERROR(IF(L29="---","",IF(AB29="---","No Target Set",IF(BY29=BN29,"On Target",IF(BY29&gt;BN29,"Behind",IF(BY29&lt;BN29,"Ahead"))))),"")</f>
        <v/>
      </c>
      <c r="AO29" s="402" t="str">
        <f>IFERROR(IF(M29="---","",IF(AC29="---","No Target Set",IF(BZ29=BO29,"On Target",IF(BZ29&gt;BO29,"Behind",IF(BZ29&lt;BO29,"Ahead"))))),"")</f>
        <v/>
      </c>
      <c r="AP29" s="402" t="str">
        <f>IFERROR(IF(N29="---","",IF(AD29="---","No Target Set",IF(CA29=BP29,"On Target",IF(CA29&gt;BP29,"Behind",IF(CA29&lt;BP29,"Ahead"))))),"")</f>
        <v/>
      </c>
      <c r="AQ29" s="402" t="str">
        <f>IFERROR(IF(O29="---","",IF(AE29="---","No Target Set",IF(CB29=BQ29,"On Target",IF(CB29&gt;BQ29,"Behind",IF(CB29&lt;BQ29,"Ahead"))))),"")</f>
        <v/>
      </c>
      <c r="AR29" s="402" t="str">
        <f>IFERROR(IF(P29="---","",IF(AF29="---","No Target Set",IF(CC29=BR29,"On Target",IF(CC29&gt;BR29,"Behind",IF(CC29&lt;BR29,"Ahead"))))),"")</f>
        <v/>
      </c>
      <c r="AS29" s="402" t="str">
        <f>IFERROR(IF(Q29="---","",IF(AG29="---","No Target Set",IF(CD29=BS29,"On Target",IF(CD29&gt;BS29,"Behind",IF(CD29&lt;BS29,"Ahead"))))),"")</f>
        <v/>
      </c>
      <c r="AT29" s="402" t="str">
        <f>IFERROR(IF(R29="---","",IF(AH29="---","No Target Set",IF(CE29=BT29,"On Target",IF(CE29&gt;BT29,"Behind",IF(CE29&lt;BT29,"Ahead"))))),"")</f>
        <v/>
      </c>
      <c r="AU29" s="359"/>
      <c r="AV29" s="403"/>
      <c r="AW29" s="404" t="s">
        <v>161</v>
      </c>
      <c r="AX29" s="405" t="str">
        <f>_xlfn.IFNA(LOOKUP(2,1/(H29:R29&lt;&gt;"---"),H29:R29),"---")</f>
        <v>---</v>
      </c>
      <c r="AY29" s="406" t="e">
        <f>VALUE(IF(AX29="---","",VLOOKUP(AX29,List1678234[],2,FALSE)))</f>
        <v>#VALUE!</v>
      </c>
      <c r="AZ29" s="359" t="str">
        <f>_xlfn.IFNA(LOOKUP(2,1/(H29:Q29&lt;&gt;"---"),X29:AF29),"---")</f>
        <v>---</v>
      </c>
      <c r="BA29" s="359" t="e">
        <f>VALUE(IF(AZ29="---","",VLOOKUP(AZ29,List1678234[],2,FALSE)))</f>
        <v>#VALUE!</v>
      </c>
      <c r="BB29" s="359" t="str">
        <f>_xlfn.IFNA(LOOKUP(2,1/(AK29:AT29&lt;&gt;""),AK29:AT29),"---")</f>
        <v>---</v>
      </c>
      <c r="BC29" s="359" t="str">
        <f>_xlfn.IFNA(LOOKUP(2,1/(H29:R29&lt;&gt;"---"),H$2:R$2),"---")</f>
        <v>---</v>
      </c>
      <c r="BD29" s="359"/>
      <c r="BE29" s="359"/>
      <c r="BF29" s="359"/>
      <c r="BG29" s="359"/>
      <c r="BH29" s="359"/>
      <c r="BI29" s="404" t="s">
        <v>161</v>
      </c>
      <c r="BJ29" s="407" t="str">
        <f>IF(H29="---","",VLOOKUP(H29,List1678234[],2,FALSE))</f>
        <v/>
      </c>
      <c r="BK29" s="407" t="str">
        <f>IF(I29="---","",VLOOKUP(I29,List1678234[],2,FALSE))</f>
        <v/>
      </c>
      <c r="BL29" s="407" t="str">
        <f>IF(J29="---","",VLOOKUP(J29,List1678234[],2,FALSE))</f>
        <v/>
      </c>
      <c r="BM29" s="407" t="str">
        <f>IF(K29="---","",VLOOKUP(K29,List1678234[],2,FALSE))</f>
        <v/>
      </c>
      <c r="BN29" s="407" t="str">
        <f>IF(L29="---","",VLOOKUP(L29,List1678234[],2,FALSE))</f>
        <v/>
      </c>
      <c r="BO29" s="407" t="str">
        <f>IF(M29="---","",VLOOKUP(M29,List1678234[],2,FALSE))</f>
        <v/>
      </c>
      <c r="BP29" s="407" t="str">
        <f>IF(N29="---","",VLOOKUP(N29,List1678234[],2,FALSE))</f>
        <v/>
      </c>
      <c r="BQ29" s="407" t="str">
        <f>IF(O29="---","",VLOOKUP(O29,List1678234[],2,FALSE))</f>
        <v/>
      </c>
      <c r="BR29" s="407" t="str">
        <f>IF(P29="---","",VLOOKUP(P29,List1678234[],2,FALSE))</f>
        <v/>
      </c>
      <c r="BS29" s="407" t="str">
        <f>IF(Q29="---","",VLOOKUP(Q29,List1678234[],2,FALSE))</f>
        <v/>
      </c>
      <c r="BT29" s="407" t="str">
        <f>IF(R29="---","",VLOOKUP(R29,List1678234[],2,FALSE))</f>
        <v/>
      </c>
      <c r="BU29" s="404" t="s">
        <v>161</v>
      </c>
      <c r="BV29" s="407" t="str">
        <f>IF(Y29="---","",VLOOKUP(Y29,List1678234[],2,FALSE))</f>
        <v/>
      </c>
      <c r="BW29" s="407" t="str">
        <f>IF(Z29="---","",VLOOKUP(Z29,List1678234[],2,FALSE))</f>
        <v/>
      </c>
      <c r="BX29" s="407" t="str">
        <f>IF(AA29="---","",VLOOKUP(AA29,List1678234[],2,FALSE))</f>
        <v/>
      </c>
      <c r="BY29" s="407" t="str">
        <f>IF(AB29="---","",VLOOKUP(AB29,List1678234[],2,FALSE))</f>
        <v/>
      </c>
      <c r="BZ29" s="407" t="str">
        <f>IF(AC29="---","",VLOOKUP(AC29,List1678234[],2,FALSE))</f>
        <v/>
      </c>
      <c r="CA29" s="407" t="str">
        <f>IF(AD29="---","",VLOOKUP(AD29,List1678234[],2,FALSE))</f>
        <v/>
      </c>
      <c r="CB29" s="407" t="str">
        <f>IF(AE29="---","",VLOOKUP(AE29,List1678234[],2,FALSE))</f>
        <v/>
      </c>
      <c r="CC29" s="407" t="str">
        <f>IF(AF29="---","",VLOOKUP(AF29,List1678234[],2,FALSE))</f>
        <v/>
      </c>
      <c r="CD29" s="407" t="str">
        <f>IF(AG29="---","",VLOOKUP(AG29,List1678234[],2,FALSE))</f>
        <v/>
      </c>
      <c r="CE29" s="407" t="str">
        <f>IF(AH29="---","",VLOOKUP(AH29,List1678234[],2,FALSE))</f>
        <v/>
      </c>
      <c r="CG29" s="359"/>
      <c r="CI29" s="359"/>
      <c r="CK29" s="359"/>
      <c r="CM29" s="359"/>
    </row>
    <row r="30" spans="2:91" s="360" customFormat="1" ht="14" thickBot="1" x14ac:dyDescent="0.4">
      <c r="B30" s="413"/>
      <c r="C30" s="414"/>
      <c r="D30" s="415"/>
      <c r="E30" s="416" t="s">
        <v>162</v>
      </c>
      <c r="F30" s="395"/>
      <c r="G30" s="396"/>
      <c r="H30" s="417" t="s">
        <v>97</v>
      </c>
      <c r="I30" s="417" t="s">
        <v>97</v>
      </c>
      <c r="J30" s="417" t="s">
        <v>97</v>
      </c>
      <c r="K30" s="417" t="s">
        <v>97</v>
      </c>
      <c r="L30" s="417" t="s">
        <v>97</v>
      </c>
      <c r="M30" s="417" t="s">
        <v>97</v>
      </c>
      <c r="N30" s="417" t="s">
        <v>97</v>
      </c>
      <c r="O30" s="417" t="s">
        <v>97</v>
      </c>
      <c r="P30" s="417" t="s">
        <v>97</v>
      </c>
      <c r="Q30" s="417" t="s">
        <v>97</v>
      </c>
      <c r="R30" s="418" t="s">
        <v>97</v>
      </c>
      <c r="S30" s="359"/>
      <c r="T30" s="359"/>
      <c r="U30" s="359"/>
      <c r="V30" s="359"/>
      <c r="W30" s="359"/>
      <c r="X30" s="359"/>
      <c r="Y30" s="398" t="s">
        <v>97</v>
      </c>
      <c r="Z30" s="398" t="s">
        <v>97</v>
      </c>
      <c r="AA30" s="398" t="s">
        <v>97</v>
      </c>
      <c r="AB30" s="398" t="s">
        <v>97</v>
      </c>
      <c r="AC30" s="419" t="s">
        <v>97</v>
      </c>
      <c r="AD30" s="401" t="s">
        <v>97</v>
      </c>
      <c r="AE30" s="401" t="s">
        <v>97</v>
      </c>
      <c r="AF30" s="401" t="s">
        <v>97</v>
      </c>
      <c r="AG30" s="401" t="s">
        <v>97</v>
      </c>
      <c r="AH30" s="401" t="s">
        <v>97</v>
      </c>
      <c r="AK30" s="402" t="str">
        <f>IFERROR(IF(I30="---","",IF(Y30="---","No Target Set",IF(BV30=BK30,"On Target",IF(BV30&gt;BK30,"Behind",IF(BV30&lt;BK30,"Ahead"))))),"")</f>
        <v/>
      </c>
      <c r="AL30" s="402" t="str">
        <f>IFERROR(IF(J30="---","",IF(Z30="---","No Target Set",IF(BW30=BL30,"On Target",IF(BW30&gt;BL30,"Behind",IF(BW30&lt;BL30,"Ahead"))))),"")</f>
        <v/>
      </c>
      <c r="AM30" s="402" t="str">
        <f>IFERROR(IF(K30="---","",IF(AA30="---","No Target Set",IF(BX30=BM30,"On Target",IF(BX30&gt;BM30,"Behind",IF(BX30&lt;BM30,"Ahead"))))),"")</f>
        <v/>
      </c>
      <c r="AN30" s="402" t="str">
        <f>IFERROR(IF(L30="---","",IF(AB30="---","No Target Set",IF(BY30=BN30,"On Target",IF(BY30&gt;BN30,"Behind",IF(BY30&lt;BN30,"Ahead"))))),"")</f>
        <v/>
      </c>
      <c r="AO30" s="402" t="str">
        <f>IFERROR(IF(M30="---","",IF(AC30="---","No Target Set",IF(BZ30=BO30,"On Target",IF(BZ30&gt;BO30,"Behind",IF(BZ30&lt;BO30,"Ahead"))))),"")</f>
        <v/>
      </c>
      <c r="AP30" s="402" t="str">
        <f>IFERROR(IF(N30="---","",IF(AD30="---","No Target Set",IF(CA30=BP30,"On Target",IF(CA30&gt;BP30,"Behind",IF(CA30&lt;BP30,"Ahead"))))),"")</f>
        <v/>
      </c>
      <c r="AQ30" s="402" t="str">
        <f>IFERROR(IF(O30="---","",IF(AE30="---","No Target Set",IF(CB30=BQ30,"On Target",IF(CB30&gt;BQ30,"Behind",IF(CB30&lt;BQ30,"Ahead"))))),"")</f>
        <v/>
      </c>
      <c r="AR30" s="402" t="str">
        <f>IFERROR(IF(P30="---","",IF(AF30="---","No Target Set",IF(CC30=BR30,"On Target",IF(CC30&gt;BR30,"Behind",IF(CC30&lt;BR30,"Ahead"))))),"")</f>
        <v/>
      </c>
      <c r="AS30" s="402" t="str">
        <f>IFERROR(IF(Q30="---","",IF(AG30="---","No Target Set",IF(CD30=BS30,"On Target",IF(CD30&gt;BS30,"Behind",IF(CD30&lt;BS30,"Ahead"))))),"")</f>
        <v/>
      </c>
      <c r="AT30" s="402" t="str">
        <f>IFERROR(IF(R30="---","",IF(AH30="---","No Target Set",IF(CE30=BT30,"On Target",IF(CE30&gt;BT30,"Behind",IF(CE30&lt;BT30,"Ahead"))))),"")</f>
        <v/>
      </c>
      <c r="AU30" s="359"/>
      <c r="AV30" s="403"/>
      <c r="AW30" s="404" t="s">
        <v>163</v>
      </c>
      <c r="AX30" s="405" t="str">
        <f>_xlfn.IFNA(LOOKUP(2,1/(H30:R30&lt;&gt;"---"),H30:R30),"---")</f>
        <v>---</v>
      </c>
      <c r="AY30" s="406" t="e">
        <f>VALUE(IF(AX30="---","",VLOOKUP(AX30,List1678234[],2,FALSE)))</f>
        <v>#VALUE!</v>
      </c>
      <c r="AZ30" s="359" t="str">
        <f>_xlfn.IFNA(LOOKUP(2,1/(H30:Q30&lt;&gt;"---"),X30:AF30),"---")</f>
        <v>---</v>
      </c>
      <c r="BA30" s="359" t="e">
        <f>VALUE(IF(AZ30="---","",VLOOKUP(AZ30,List1678234[],2,FALSE)))</f>
        <v>#VALUE!</v>
      </c>
      <c r="BB30" s="359" t="str">
        <f>_xlfn.IFNA(LOOKUP(2,1/(AK30:AT30&lt;&gt;""),AK30:AT30),"---")</f>
        <v>---</v>
      </c>
      <c r="BC30" s="359" t="str">
        <f>_xlfn.IFNA(LOOKUP(2,1/(H30:R30&lt;&gt;"---"),H$2:R$2),"---")</f>
        <v>---</v>
      </c>
      <c r="BD30" s="359"/>
      <c r="BE30" s="359"/>
      <c r="BF30" s="359"/>
      <c r="BG30" s="359"/>
      <c r="BH30" s="359"/>
      <c r="BI30" s="404" t="s">
        <v>163</v>
      </c>
      <c r="BJ30" s="407" t="str">
        <f>IF(H30="---","",VLOOKUP(H30,List1678234[],2,FALSE))</f>
        <v/>
      </c>
      <c r="BK30" s="407" t="str">
        <f>IF(I30="---","",VLOOKUP(I30,List1678234[],2,FALSE))</f>
        <v/>
      </c>
      <c r="BL30" s="407" t="str">
        <f>IF(J30="---","",VLOOKUP(J30,List1678234[],2,FALSE))</f>
        <v/>
      </c>
      <c r="BM30" s="407" t="str">
        <f>IF(K30="---","",VLOOKUP(K30,List1678234[],2,FALSE))</f>
        <v/>
      </c>
      <c r="BN30" s="407" t="str">
        <f>IF(L30="---","",VLOOKUP(L30,List1678234[],2,FALSE))</f>
        <v/>
      </c>
      <c r="BO30" s="407" t="str">
        <f>IF(M30="---","",VLOOKUP(M30,List1678234[],2,FALSE))</f>
        <v/>
      </c>
      <c r="BP30" s="407" t="str">
        <f>IF(N30="---","",VLOOKUP(N30,List1678234[],2,FALSE))</f>
        <v/>
      </c>
      <c r="BQ30" s="407" t="str">
        <f>IF(O30="---","",VLOOKUP(O30,List1678234[],2,FALSE))</f>
        <v/>
      </c>
      <c r="BR30" s="407" t="str">
        <f>IF(P30="---","",VLOOKUP(P30,List1678234[],2,FALSE))</f>
        <v/>
      </c>
      <c r="BS30" s="407" t="str">
        <f>IF(Q30="---","",VLOOKUP(Q30,List1678234[],2,FALSE))</f>
        <v/>
      </c>
      <c r="BT30" s="407" t="str">
        <f>IF(R30="---","",VLOOKUP(R30,List1678234[],2,FALSE))</f>
        <v/>
      </c>
      <c r="BU30" s="404" t="s">
        <v>163</v>
      </c>
      <c r="BV30" s="407" t="str">
        <f>IF(Y30="---","",VLOOKUP(Y30,List1678234[],2,FALSE))</f>
        <v/>
      </c>
      <c r="BW30" s="407" t="str">
        <f>IF(Z30="---","",VLOOKUP(Z30,List1678234[],2,FALSE))</f>
        <v/>
      </c>
      <c r="BX30" s="407" t="str">
        <f>IF(AA30="---","",VLOOKUP(AA30,List1678234[],2,FALSE))</f>
        <v/>
      </c>
      <c r="BY30" s="407" t="str">
        <f>IF(AB30="---","",VLOOKUP(AB30,List1678234[],2,FALSE))</f>
        <v/>
      </c>
      <c r="BZ30" s="407" t="str">
        <f>IF(AC30="---","",VLOOKUP(AC30,List1678234[],2,FALSE))</f>
        <v/>
      </c>
      <c r="CA30" s="407" t="str">
        <f>IF(AD30="---","",VLOOKUP(AD30,List1678234[],2,FALSE))</f>
        <v/>
      </c>
      <c r="CB30" s="407" t="str">
        <f>IF(AE30="---","",VLOOKUP(AE30,List1678234[],2,FALSE))</f>
        <v/>
      </c>
      <c r="CC30" s="407" t="str">
        <f>IF(AF30="---","",VLOOKUP(AF30,List1678234[],2,FALSE))</f>
        <v/>
      </c>
      <c r="CD30" s="407" t="str">
        <f>IF(AG30="---","",VLOOKUP(AG30,List1678234[],2,FALSE))</f>
        <v/>
      </c>
      <c r="CE30" s="407" t="str">
        <f>IF(AH30="---","",VLOOKUP(AH30,List1678234[],2,FALSE))</f>
        <v/>
      </c>
      <c r="CG30" s="359"/>
      <c r="CI30" s="359"/>
      <c r="CK30" s="359"/>
      <c r="CM30" s="359"/>
    </row>
    <row r="31" spans="2:91" s="360" customFormat="1" ht="13.5" customHeight="1" thickBot="1" x14ac:dyDescent="0.4">
      <c r="B31" s="420" t="s">
        <v>164</v>
      </c>
      <c r="C31" s="421"/>
      <c r="D31" s="421"/>
      <c r="E31" s="421"/>
      <c r="F31" s="421"/>
      <c r="G31" s="422"/>
      <c r="H31" s="423">
        <f>COUNTIF(Year0Range,BE4)</f>
        <v>0</v>
      </c>
      <c r="I31" s="423" t="str">
        <f>IF(COUNTIF(Year1Range,BE4)=0,"",COUNTIF(Year1Range,BE4))</f>
        <v/>
      </c>
      <c r="J31" s="423" t="str">
        <f>IF(COUNTIF(Year2Range,BE4)=0,"",COUNTIF(Year2Range,BE4))</f>
        <v/>
      </c>
      <c r="K31" s="423" t="str">
        <f>IF(COUNTIF(Year3Range,BE4)=0,"",COUNTIF(Year3Range,BE4))</f>
        <v/>
      </c>
      <c r="L31" s="423" t="str">
        <f>IF(COUNTIF(Year4Range,BE4)=0,"",COUNTIF(Year4Range,BE4))</f>
        <v/>
      </c>
      <c r="M31" s="423" t="str">
        <f>IF(COUNTIF(Year5Range,BE4)=0,"",COUNTIF(Year5Range,BE4))</f>
        <v/>
      </c>
      <c r="N31" s="423" t="str">
        <f>IF(COUNTIF(Year6Range,BE4)=0,"",COUNTIF(Year6Range,BE4))</f>
        <v/>
      </c>
      <c r="O31" s="423" t="str">
        <f>IF(COUNTIF(Year7Range,BE4)=0,"",COUNTIF(Year7Range,BE4))</f>
        <v/>
      </c>
      <c r="P31" s="423" t="str">
        <f>IF(COUNTIF(Year8Range,BE4)=0,"",COUNTIF(Year8Range,BE4))</f>
        <v/>
      </c>
      <c r="Q31" s="423" t="str">
        <f>IF(COUNTIF(Year9Range,BE4)=0,"",COUNTIF(Year9Range,BE4))</f>
        <v/>
      </c>
      <c r="R31" s="423" t="str">
        <f>IF(COUNTIF(Year10Range,BE4)=0,"",COUNTIF(Year10Range,BE4))</f>
        <v/>
      </c>
      <c r="S31" s="359"/>
      <c r="T31" s="359"/>
      <c r="U31" s="359"/>
      <c r="V31" s="359"/>
      <c r="W31" s="359"/>
      <c r="X31" s="359"/>
      <c r="Y31" s="423">
        <f>COUNTIF(Year1Expected,$BE$4)</f>
        <v>0</v>
      </c>
      <c r="Z31" s="423" t="str">
        <f>IF(COUNTIF(Year2Expected,$BE$4)=0,"",COUNTIF(Year2Expected,$BE$4))</f>
        <v/>
      </c>
      <c r="AA31" s="423" t="str">
        <f>IF(COUNTIF(Year3Expected,$BE$4)=0,"",COUNTIF(Year3Expected,$BE$4))</f>
        <v/>
      </c>
      <c r="AB31" s="423" t="str">
        <f>IF(COUNTIF(Year4Expected,$BE$4)=0,"",COUNTIF(Year4Expected,$BE$4))</f>
        <v/>
      </c>
      <c r="AC31" s="423" t="str">
        <f>IF(COUNTIF(Year5Expected,$BE$4)=0,"",COUNTIF(Year5Expected,$BE$4))</f>
        <v/>
      </c>
      <c r="AD31" s="423" t="str">
        <f>IF(COUNTIF(Year6Expected,$BE$4)=0,"",COUNTIF(Year6Expected,$BE$4))</f>
        <v/>
      </c>
      <c r="AE31" s="423" t="str">
        <f>IF(COUNTIF(Year7Expected,$BE$4)=0,"",COUNTIF(Year7Expected,$BE$4))</f>
        <v/>
      </c>
      <c r="AF31" s="423" t="str">
        <f>IF(COUNTIF(Year8Expected,$BE$4)=0,"",COUNTIF(Year8Expected,$BE$4))</f>
        <v/>
      </c>
      <c r="AG31" s="423" t="str">
        <f>IF(COUNTIF(Year9Expected,$BE$4)=0,"",COUNTIF(Year9Expected,$BE$4))</f>
        <v/>
      </c>
      <c r="AH31" s="423" t="str">
        <f>IF(COUNTIF(Year10Expected,$BE$4)=0,"",COUNTIF(Year10Expected,$BE$4))</f>
        <v/>
      </c>
      <c r="AK31" s="359"/>
      <c r="AL31" s="359"/>
      <c r="AM31" s="359"/>
      <c r="AN31" s="359"/>
      <c r="AO31" s="359"/>
      <c r="AP31" s="359"/>
      <c r="AQ31" s="359"/>
      <c r="AR31" s="359"/>
      <c r="AS31" s="359"/>
      <c r="AT31" s="359"/>
      <c r="AU31" s="359"/>
      <c r="AV31" s="359"/>
      <c r="AW31" s="359"/>
      <c r="AX31" s="359" t="e">
        <f>LOOKUP(2,1/(H34:R34&lt;&gt;""),H$2:R$2)</f>
        <v>#N/A</v>
      </c>
      <c r="AY31" s="359"/>
      <c r="AZ31" s="359" t="e">
        <f>AX31</f>
        <v>#N/A</v>
      </c>
      <c r="BA31" s="359"/>
      <c r="BB31" s="359"/>
      <c r="BC31" s="359"/>
      <c r="BD31" s="359"/>
      <c r="BE31" s="359"/>
      <c r="BF31" s="359"/>
      <c r="BG31" s="359"/>
      <c r="BH31" s="359"/>
      <c r="BI31" s="404" t="s">
        <v>165</v>
      </c>
      <c r="BJ31" s="424">
        <f>COUNTIF(BJ3:BJ30,1)</f>
        <v>0</v>
      </c>
      <c r="BK31" s="424">
        <f>COUNTIF(BK3:BK30,1)</f>
        <v>0</v>
      </c>
      <c r="BL31" s="424">
        <f>COUNTIF(BL3:BL30,1)</f>
        <v>0</v>
      </c>
      <c r="BM31" s="424">
        <f>COUNTIF(BM3:BM30,1)</f>
        <v>0</v>
      </c>
      <c r="BN31" s="424">
        <f>COUNTIF(BN3:BN30,1)</f>
        <v>0</v>
      </c>
      <c r="BO31" s="424">
        <f>COUNTIF(BO3:BO30,1)</f>
        <v>0</v>
      </c>
      <c r="BP31" s="424">
        <f>COUNTIF(BP3:BP30,1)</f>
        <v>0</v>
      </c>
      <c r="BQ31" s="424">
        <f>COUNTIF(BQ3:BQ30,1)</f>
        <v>0</v>
      </c>
      <c r="BR31" s="424">
        <f>COUNTIF(BR3:BR30,1)</f>
        <v>0</v>
      </c>
      <c r="BS31" s="424">
        <f>COUNTIF(BS3:BS30,1)</f>
        <v>0</v>
      </c>
      <c r="BT31" s="424">
        <f>COUNTIF(BT3:BT30,1)</f>
        <v>0</v>
      </c>
      <c r="BU31" s="404" t="s">
        <v>165</v>
      </c>
      <c r="BV31" s="425">
        <f>COUNTIF(BV3:BV30,1)</f>
        <v>0</v>
      </c>
      <c r="BW31" s="425">
        <f>COUNTIF(BW3:BW30,1)</f>
        <v>0</v>
      </c>
      <c r="BX31" s="425">
        <f>COUNTIF(BX3:BX30,1)</f>
        <v>0</v>
      </c>
      <c r="BY31" s="425">
        <f>COUNTIF(BY3:BY30,1)</f>
        <v>0</v>
      </c>
      <c r="BZ31" s="425">
        <f>COUNTIF(BZ3:BZ30,1)</f>
        <v>0</v>
      </c>
      <c r="CA31" s="425">
        <f>COUNTIF(CA3:CA30,1)</f>
        <v>0</v>
      </c>
      <c r="CB31" s="425">
        <f>COUNTIF(CB3:CB30,1)</f>
        <v>0</v>
      </c>
      <c r="CC31" s="425">
        <f>COUNTIF(CC3:CC30,1)</f>
        <v>0</v>
      </c>
      <c r="CD31" s="425">
        <f>COUNTIF(CD3:CD30,1)</f>
        <v>0</v>
      </c>
      <c r="CE31" s="425">
        <f>COUNTIF(CE3:CE30,1)</f>
        <v>0</v>
      </c>
      <c r="CG31" s="359"/>
      <c r="CI31" s="359"/>
      <c r="CK31" s="359"/>
      <c r="CM31" s="359"/>
    </row>
    <row r="32" spans="2:91" s="360" customFormat="1" ht="13.5" customHeight="1" thickBot="1" x14ac:dyDescent="0.4">
      <c r="B32" s="420" t="s">
        <v>166</v>
      </c>
      <c r="C32" s="421"/>
      <c r="D32" s="421"/>
      <c r="E32" s="421"/>
      <c r="F32" s="421"/>
      <c r="G32" s="422"/>
      <c r="H32" s="423">
        <f>COUNTIF(Year0Range,BE5)</f>
        <v>0</v>
      </c>
      <c r="I32" s="426" t="str">
        <f>IF(COUNTIF(Year1Range,BE5)=0,"",COUNTIF(Year1Range,BE5))</f>
        <v/>
      </c>
      <c r="J32" s="426" t="str">
        <f>IF(COUNTIF(Year2Range,BE5)=0,"",COUNTIF(Year2Range,BE5))</f>
        <v/>
      </c>
      <c r="K32" s="426" t="str">
        <f>IF(COUNTIF(Year3Range,BE5)=0,"",COUNTIF(Year3Range,BE5))</f>
        <v/>
      </c>
      <c r="L32" s="426" t="str">
        <f>IF(COUNTIF(Year4Range,BE5)=0,"",COUNTIF(Year4Range,BE5))</f>
        <v/>
      </c>
      <c r="M32" s="426" t="str">
        <f>IF(COUNTIF(Year5Range,BE5)=0,"",COUNTIF(Year5Range,BE5))</f>
        <v/>
      </c>
      <c r="N32" s="426" t="str">
        <f>IF(COUNTIF(Year6Range,BE5)=0,"",COUNTIF(Year6Range,BE5))</f>
        <v/>
      </c>
      <c r="O32" s="426" t="str">
        <f>IF(COUNTIF(Year7Range,BE5)=0,"",COUNTIF(Year7Range,BE5))</f>
        <v/>
      </c>
      <c r="P32" s="426" t="str">
        <f>IF(COUNTIF(Year8Range,BE5)=0,"",COUNTIF(Year8Range,BE5))</f>
        <v/>
      </c>
      <c r="Q32" s="426" t="str">
        <f>IF(COUNTIF(Year9Range,BE5)=0,"",COUNTIF(Year9Range,BE5))</f>
        <v/>
      </c>
      <c r="R32" s="426" t="str">
        <f>IF(COUNTIF(Year10Range,BE5)=0,"",COUNTIF(Year10Range,BE5))</f>
        <v/>
      </c>
      <c r="S32" s="359"/>
      <c r="T32" s="359"/>
      <c r="U32" s="359"/>
      <c r="V32" s="359"/>
      <c r="W32" s="359"/>
      <c r="X32" s="359"/>
      <c r="Y32" s="423">
        <f>COUNTIF(Year1Expected,$BE$5)</f>
        <v>0</v>
      </c>
      <c r="Z32" s="423" t="str">
        <f>IF(COUNTIF(Year2Expected,$BE$5)=0,"",COUNTIF(Year2Expected,$BE$5))</f>
        <v/>
      </c>
      <c r="AA32" s="423" t="str">
        <f>IF(COUNTIF(Year3Expected,$BE$5)=0,"",COUNTIF(Year3Expected,$BE$5))</f>
        <v/>
      </c>
      <c r="AB32" s="423" t="str">
        <f>IF(COUNTIF(Year4Expected,$BE$5)=0,"",COUNTIF(Year4Expected,$BE$5))</f>
        <v/>
      </c>
      <c r="AC32" s="423" t="str">
        <f>IF(COUNTIF(Year5Expected,$BE$5)=0,"",COUNTIF(Year5Expected,$BE$5))</f>
        <v/>
      </c>
      <c r="AD32" s="423" t="str">
        <f>IF(COUNTIF(Year6Expected,$BE$5)=0,"",COUNTIF(Year6Expected,$BE$5))</f>
        <v/>
      </c>
      <c r="AE32" s="423" t="str">
        <f>IF(COUNTIF(Year7Expected,$BE$5)=0,"",COUNTIF(Year7Expected,$BE$5))</f>
        <v/>
      </c>
      <c r="AF32" s="423" t="str">
        <f>IF(COUNTIF(Year8Expected,$BE$5)=0,"",COUNTIF(Year8Expected,$BE$5))</f>
        <v/>
      </c>
      <c r="AG32" s="423" t="str">
        <f>IF(COUNTIF(Year9Expected,$BE$5)=0,"",COUNTIF(Year9Expected,$BE$5))</f>
        <v/>
      </c>
      <c r="AH32" s="423" t="str">
        <f>IF(COUNTIF(Year10Expected,$BE$5)=0,"",COUNTIF(Year10Expected,$BE$5))</f>
        <v/>
      </c>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404" t="s">
        <v>167</v>
      </c>
      <c r="BJ32" s="424">
        <f>COUNTIF(BJ3:BJ30,0.5)</f>
        <v>0</v>
      </c>
      <c r="BK32" s="424">
        <f>COUNTIF(BK3:BK30,0.5)</f>
        <v>0</v>
      </c>
      <c r="BL32" s="424">
        <f>COUNTIF(BL3:BL30,0.5)</f>
        <v>0</v>
      </c>
      <c r="BM32" s="424">
        <f>COUNTIF(BM3:BM30,0.5)</f>
        <v>0</v>
      </c>
      <c r="BN32" s="424">
        <f>COUNTIF(BN3:BN30,0.5)</f>
        <v>0</v>
      </c>
      <c r="BO32" s="424">
        <f>COUNTIF(BO3:BO30,0.5)</f>
        <v>0</v>
      </c>
      <c r="BP32" s="424">
        <f>COUNTIF(BP3:BP30,0.5)</f>
        <v>0</v>
      </c>
      <c r="BQ32" s="424">
        <f>COUNTIF(BQ3:BQ30,0.5)</f>
        <v>0</v>
      </c>
      <c r="BR32" s="424">
        <f>COUNTIF(BR3:BR30,0.5)</f>
        <v>0</v>
      </c>
      <c r="BS32" s="424">
        <f>COUNTIF(BS3:BS30,0.5)</f>
        <v>0</v>
      </c>
      <c r="BT32" s="424">
        <f>COUNTIF(BT3:BT30,0.5)</f>
        <v>0</v>
      </c>
      <c r="BU32" s="404" t="s">
        <v>167</v>
      </c>
      <c r="BV32" s="425">
        <f>COUNTIF(BV3:BV30,0.5)</f>
        <v>0</v>
      </c>
      <c r="BW32" s="425">
        <f>COUNTIF(BW3:BW30,0.5)</f>
        <v>0</v>
      </c>
      <c r="BX32" s="425">
        <f>COUNTIF(BX3:BX30,0.5)</f>
        <v>0</v>
      </c>
      <c r="BY32" s="425">
        <f>COUNTIF(BY3:BY30,0.5)</f>
        <v>0</v>
      </c>
      <c r="BZ32" s="425">
        <f>COUNTIF(BZ3:BZ30,0.5)</f>
        <v>0</v>
      </c>
      <c r="CA32" s="425">
        <f>COUNTIF(CA3:CA30,0.5)</f>
        <v>0</v>
      </c>
      <c r="CB32" s="425">
        <f>COUNTIF(CB3:CB30,0.5)</f>
        <v>0</v>
      </c>
      <c r="CC32" s="425">
        <f>COUNTIF(CC3:CC30,0.5)</f>
        <v>0</v>
      </c>
      <c r="CD32" s="425">
        <f>COUNTIF(CD3:CD30,0.5)</f>
        <v>0</v>
      </c>
      <c r="CE32" s="425">
        <f>COUNTIF(CE3:CE30,0.5)</f>
        <v>0</v>
      </c>
      <c r="CG32" s="359"/>
      <c r="CI32" s="359"/>
      <c r="CK32" s="359"/>
      <c r="CM32" s="359"/>
    </row>
    <row r="33" spans="1:92" ht="13.5" customHeight="1" thickBot="1" x14ac:dyDescent="0.4">
      <c r="B33" s="420" t="s">
        <v>168</v>
      </c>
      <c r="C33" s="421"/>
      <c r="D33" s="421"/>
      <c r="E33" s="421"/>
      <c r="F33" s="421"/>
      <c r="G33" s="422"/>
      <c r="H33" s="423">
        <f>COUNTIF(Year0Range,"*60")</f>
        <v>0</v>
      </c>
      <c r="I33" s="426" t="str">
        <f>IF(COUNTIF(Year1Range,"*60")=0,"",COUNTIF(Year1Range,"*60"))</f>
        <v/>
      </c>
      <c r="J33" s="426" t="str">
        <f>IF(COUNTIF(Year2Range,"*60")=0,"",COUNTIF(Year2Range,"*60"))</f>
        <v/>
      </c>
      <c r="K33" s="426" t="str">
        <f>IF(COUNTIF(Year3Range,"*60")=0,"",COUNTIF(Year3Range,"*60"))</f>
        <v/>
      </c>
      <c r="L33" s="426" t="str">
        <f>IF(COUNTIF(Year4Range,"*60")=0,"",COUNTIF(Year4Range,"*60"))</f>
        <v/>
      </c>
      <c r="M33" s="426" t="str">
        <f>IF(COUNTIF(Year5Range,"*60")=0,"",COUNTIF(Year5Range,"*60"))</f>
        <v/>
      </c>
      <c r="N33" s="426" t="str">
        <f>IF(COUNTIF(Year6Range,"*60")=0,"",COUNTIF(Year6Range,"*60"))</f>
        <v/>
      </c>
      <c r="O33" s="426" t="str">
        <f>IF(COUNTIF(Year7Range,"*60")=0,"",COUNTIF(Year7Range,"*60"))</f>
        <v/>
      </c>
      <c r="P33" s="426" t="str">
        <f>IF(COUNTIF(Year8Range,"*60")=0,"",COUNTIF(Year8Range,"*60"))</f>
        <v/>
      </c>
      <c r="Q33" s="426" t="str">
        <f>IF(COUNTIF(Year9Range,"*60")=0,"",COUNTIF(Year9Range,"*60"))</f>
        <v/>
      </c>
      <c r="R33" s="426" t="str">
        <f>IF(COUNTIF(Year10Range,"*60")=0,"",COUNTIF(Year10Range,"*60"))</f>
        <v/>
      </c>
      <c r="Y33" s="423">
        <f>COUNTIF(Year1Expected,"*60")</f>
        <v>0</v>
      </c>
      <c r="Z33" s="423" t="str">
        <f>IF(COUNTIF(Year2Expected,"*60")=0,"",COUNTIF(Year2Expected,"*60"))</f>
        <v/>
      </c>
      <c r="AA33" s="423" t="str">
        <f>IF(COUNTIF(Year3Expected,"*60")=0,"",COUNTIF(Year3Expected,"*60"))</f>
        <v/>
      </c>
      <c r="AB33" s="423" t="str">
        <f>IF(COUNTIF(Year4Expected,"*60")=0,"",COUNTIF(Year4Expected,"*60"))</f>
        <v/>
      </c>
      <c r="AC33" s="423" t="str">
        <f>IF(COUNTIF(Year5Expected,"*60")=0,"",COUNTIF(Year5Expected,"*60"))</f>
        <v/>
      </c>
      <c r="AD33" s="423" t="str">
        <f>IF(COUNTIF(Year6Expected,"*60")=0,"",COUNTIF(Year6Expected,"*60"))</f>
        <v/>
      </c>
      <c r="AE33" s="423" t="str">
        <f>IF(COUNTIF(Year7Expected,"*60")=0,"",COUNTIF(Year7Expected,"*60"))</f>
        <v/>
      </c>
      <c r="AF33" s="423" t="str">
        <f>IF(COUNTIF(Year8Expected,"*60")=0,"",COUNTIF(Year8Expected,"*60"))</f>
        <v/>
      </c>
      <c r="AG33" s="423" t="str">
        <f>IF(COUNTIF(Year9Expected,"*60")=0,"",COUNTIF(Year9Expected,"*60"))</f>
        <v/>
      </c>
      <c r="AH33" s="423" t="str">
        <f>IF(COUNTIF(Year10Expected,"*60")=0,"",COUNTIF(Year10Expected,"*60"))</f>
        <v/>
      </c>
      <c r="BI33" s="404" t="s">
        <v>169</v>
      </c>
      <c r="BJ33" s="424">
        <f>COUNTIF(BJ3:BJ30,0)</f>
        <v>0</v>
      </c>
      <c r="BK33" s="424">
        <f>COUNTIF(BK3:BK30,0)</f>
        <v>0</v>
      </c>
      <c r="BL33" s="424">
        <f>COUNTIF(BL3:BL30,0)</f>
        <v>0</v>
      </c>
      <c r="BM33" s="424">
        <f>COUNTIF(BM3:BM30,0)</f>
        <v>0</v>
      </c>
      <c r="BN33" s="424">
        <f>COUNTIF(BN3:BN30,0)</f>
        <v>0</v>
      </c>
      <c r="BO33" s="424">
        <f>COUNTIF(BO3:BO30,0)</f>
        <v>0</v>
      </c>
      <c r="BP33" s="424">
        <f>COUNTIF(BP3:BP30,0)</f>
        <v>0</v>
      </c>
      <c r="BQ33" s="424">
        <f>COUNTIF(BQ3:BQ30,0)</f>
        <v>0</v>
      </c>
      <c r="BR33" s="424">
        <f>COUNTIF(BR3:BR30,0)</f>
        <v>0</v>
      </c>
      <c r="BS33" s="424">
        <f>COUNTIF(BS3:BS30,0)</f>
        <v>0</v>
      </c>
      <c r="BT33" s="424">
        <f>COUNTIF(BT3:BT30,0)</f>
        <v>0</v>
      </c>
      <c r="BU33" s="404" t="s">
        <v>169</v>
      </c>
      <c r="BV33" s="425">
        <f>COUNTIF(BV3:BV30,0)</f>
        <v>0</v>
      </c>
      <c r="BW33" s="425">
        <f>COUNTIF(BW3:BW30,0)</f>
        <v>0</v>
      </c>
      <c r="BX33" s="425">
        <f>COUNTIF(BX3:BX30,0)</f>
        <v>0</v>
      </c>
      <c r="BY33" s="425">
        <f>COUNTIF(BY3:BY30,0)</f>
        <v>0</v>
      </c>
      <c r="BZ33" s="425">
        <f>COUNTIF(BZ3:BZ30,0)</f>
        <v>0</v>
      </c>
      <c r="CA33" s="425">
        <f>COUNTIF(CA3:CA30,0)</f>
        <v>0</v>
      </c>
      <c r="CB33" s="425">
        <f>COUNTIF(CB3:CB30,0)</f>
        <v>0</v>
      </c>
      <c r="CC33" s="425">
        <f>COUNTIF(CC3:CC30,0)</f>
        <v>0</v>
      </c>
      <c r="CD33" s="425">
        <f>COUNTIF(CD3:CD30,0)</f>
        <v>0</v>
      </c>
      <c r="CE33" s="425">
        <f>COUNTIF(CE3:CE30,0)</f>
        <v>0</v>
      </c>
    </row>
    <row r="34" spans="1:92" ht="13.5" customHeight="1" thickBot="1" x14ac:dyDescent="0.4">
      <c r="B34" s="427" t="s">
        <v>170</v>
      </c>
      <c r="C34" s="428"/>
      <c r="D34" s="428"/>
      <c r="E34" s="428"/>
      <c r="F34" s="429"/>
      <c r="G34" s="430"/>
      <c r="H34" s="431" t="str">
        <f>IF(ISERROR(AVERAGE(BJ24:BJ30,BJ9:BJ23, BJ3:BJ8)),"",AVERAGE(BJ24:BJ30,BJ9:BJ23, BJ3:BJ8))</f>
        <v/>
      </c>
      <c r="I34" s="431" t="str">
        <f>IF(ISERROR(AVERAGE(BK24:BK30,BK9:BK23, BK3:BK8)),"",AVERAGE(BK24:BK30,BK9:BK23, BK3:BK8))</f>
        <v/>
      </c>
      <c r="J34" s="431" t="str">
        <f>IF(ISERROR(AVERAGE(BL24:BL30,BL9:BL23, BL3:BL8)),"",AVERAGE(BL24:BL30,BL9:BL23, BL3:BL8))</f>
        <v/>
      </c>
      <c r="K34" s="431" t="str">
        <f>IF(ISERROR(AVERAGE(BM24:BM30,BM9:BM23, BM3:BM8)),"",AVERAGE(BM24:BM30,BM9:BM23, BM3:BM8))</f>
        <v/>
      </c>
      <c r="L34" s="431" t="str">
        <f>IF(ISERROR(AVERAGE(BN24:BN30,BN9:BN23, BN3:BN8)),"",AVERAGE(BN24:BN30,BN9:BN23, BN3:BN8))</f>
        <v/>
      </c>
      <c r="M34" s="431" t="str">
        <f>IF(ISERROR(AVERAGE(BO24:BO30,BO9:BO23, BO3:BO8)),"",AVERAGE(BO24:BO30,BO9:BO23, BO3:BO8))</f>
        <v/>
      </c>
      <c r="N34" s="431" t="str">
        <f>IF(ISERROR(AVERAGE(BP24:BP30,BP9:BP23, BP3:BP8)),"",AVERAGE(BP24:BP30,BP9:BP23, BP3:BP8))</f>
        <v/>
      </c>
      <c r="O34" s="431" t="str">
        <f>IF(ISERROR(AVERAGE(BQ24:BQ30,BQ9:BQ23, BQ3:BQ8)),"",AVERAGE(BQ24:BQ30,BQ9:BQ23, BQ3:BQ8))</f>
        <v/>
      </c>
      <c r="P34" s="431" t="str">
        <f>IF(ISERROR(AVERAGE(BR24:BR30,BR9:BR23, BR3:BR8)),"",AVERAGE(BR24:BR30,BR9:BR23, BR3:BR8))</f>
        <v/>
      </c>
      <c r="Q34" s="431" t="str">
        <f>IF(ISERROR(AVERAGE(BS24:BS30,BS9:BS23, BS3:BS8)),"",AVERAGE(BS24:BS30,BS9:BS23, BS3:BS8))</f>
        <v/>
      </c>
      <c r="R34" s="431" t="str">
        <f>IF(ISERROR(AVERAGE(BT24:BT30,BT9:BT23, BT3:BT8)),"",AVERAGE(BT24:BT30,BT9:BT23, BT3:BT8))</f>
        <v/>
      </c>
      <c r="Y34" s="431" t="str">
        <f>IF(ISERROR(AVERAGE(BV24:BV30,BV9:BV23, BV3:BV8)),"",AVERAGE(BV24:BV30,BV9:BV23, BV3:BV8))</f>
        <v/>
      </c>
      <c r="Z34" s="431" t="str">
        <f>IF(ISERROR(AVERAGE(BW24:BW30,BW9:BW23, BW3:BW8)),"",AVERAGE(BW24:BW30,BW9:BW23, BW3:BW8))</f>
        <v/>
      </c>
      <c r="AA34" s="431" t="str">
        <f>IF(ISERROR(AVERAGE(BX24:BX30,BX9:BX23, BX3:BX8)),"",AVERAGE(BX24:BX30,BX9:BX23, BX3:BX8))</f>
        <v/>
      </c>
      <c r="AB34" s="431" t="str">
        <f>IF(ISERROR(AVERAGE(BY24:BY30,BY9:BY23, BY3:BY8)),"",AVERAGE(BY24:BY30,BY9:BY23, BY3:BY8))</f>
        <v/>
      </c>
      <c r="AC34" s="431" t="str">
        <f>IF(ISERROR(AVERAGE(BZ24:BZ30,BZ9:BZ23, BZ3:BZ8)),"",AVERAGE(BZ24:BZ30,BZ9:BZ23, BZ3:BZ8))</f>
        <v/>
      </c>
      <c r="AD34" s="431" t="str">
        <f>IF(ISERROR(AVERAGE(CA24:CA30,CA9:CA23, CA3:CA8)),"",AVERAGE(CA24:CA30,CA9:CA23, CA3:CA8))</f>
        <v/>
      </c>
      <c r="AE34" s="431" t="str">
        <f>IF(ISERROR(AVERAGE(CB24:CB30,CB9:CB23, CB3:CB8)),"",AVERAGE(CB24:CB30,CB9:CB23, CB3:CB8))</f>
        <v/>
      </c>
      <c r="AF34" s="431" t="str">
        <f>IF(ISERROR(AVERAGE(CC24:CC30,CC9:CC23, CC3:CC8)),"",AVERAGE(CC24:CC30,CC9:CC23, CC3:CC8))</f>
        <v/>
      </c>
      <c r="AG34" s="431" t="str">
        <f>IF(ISERROR(AVERAGE(CD24:CD30,CD9:CD23, CD3:CD8)),"",AVERAGE(CD24:CD30,CD9:CD23, CD3:CD8))</f>
        <v/>
      </c>
      <c r="AH34" s="431" t="str">
        <f>IF(ISERROR(AVERAGE(CE24:CE30,CE9:CE23, CE3:CE8)),"",AVERAGE(CE24:CE30,CE9:CE23, CE3:CE8))</f>
        <v/>
      </c>
      <c r="AI34" s="359"/>
      <c r="AJ34" s="359"/>
      <c r="BB34" s="432"/>
      <c r="BC34" s="432"/>
      <c r="BD34" s="432"/>
      <c r="BE34" s="432"/>
      <c r="BG34" s="360"/>
      <c r="BH34" s="360"/>
      <c r="BI34" s="404" t="s">
        <v>170</v>
      </c>
      <c r="BJ34" s="433" t="str">
        <f>IF(ISERROR(AVERAGE(BJ24:BJ30,BJ9:BJ23,BJ3:BJ8)),"",(AVERAGE(BJ24:BJ30,BJ9:BJ23,BJ3:BJ8)))</f>
        <v/>
      </c>
      <c r="BK34" s="433" t="str">
        <f>IF(ISERROR(AVERAGE(BK24:BK30,BK9:BK23,BK3:BK8)),"",(AVERAGE(BK24:BK30,BK9:BK23,BK3:BK8)))</f>
        <v/>
      </c>
      <c r="BL34" s="433" t="str">
        <f>IF(ISERROR(AVERAGE(BL24:BL30,BL9:BL23,BL3:BL8)),"",(AVERAGE(BL24:BL30,BL9:BL23,BL3:BL8)))</f>
        <v/>
      </c>
      <c r="BM34" s="433" t="str">
        <f>IF(ISERROR(AVERAGE(BM24:BM30,BM9:BM23,BM3:BM8)),"",(AVERAGE(BM24:BM30,BM9:BM23,BM3:BM8)))</f>
        <v/>
      </c>
      <c r="BN34" s="433" t="str">
        <f>IF(ISERROR(AVERAGE(BN24:BN30,BN9:BN23,BN3:BN8)),"",(AVERAGE(BN24:BN30,BN9:BN23,BN3:BN8)))</f>
        <v/>
      </c>
      <c r="BO34" s="433" t="str">
        <f>IF(ISERROR(AVERAGE(BO24:BO30,BO9:BO23,BO3:BO8)),"",(AVERAGE(BO24:BO30,BO9:BO23,BO3:BO8)))</f>
        <v/>
      </c>
      <c r="BP34" s="433" t="str">
        <f>IF(ISERROR(AVERAGE(BP24:BP30,BP9:BP23,BP3:BP8)),"",(AVERAGE(BP24:BP30,BP9:BP23,BP3:BP8)))</f>
        <v/>
      </c>
      <c r="BQ34" s="433" t="str">
        <f>IF(ISERROR(AVERAGE(BQ24:BQ30,BQ9:BQ23,BQ3:BQ8)),"",(AVERAGE(BQ24:BQ30,BQ9:BQ23,BQ3:BQ8)))</f>
        <v/>
      </c>
      <c r="BR34" s="433" t="str">
        <f>IF(ISERROR(AVERAGE(BR24:BR30,BR9:BR23,BR3:BR8)),"",(AVERAGE(BR24:BR30,BR9:BR23,BR3:BR8)))</f>
        <v/>
      </c>
      <c r="BS34" s="433" t="str">
        <f>IF(ISERROR(AVERAGE(BS24:BS30,BS9:BS23,BS3:BS8)),"",(AVERAGE(BS24:BS30,BS9:BS23,BS3:BS8)))</f>
        <v/>
      </c>
      <c r="BT34" s="433" t="str">
        <f>IF(ISERROR(AVERAGE(BT24:BT30,BT9:BT23,BT3:BT8)),"",(AVERAGE(BT24:BT30,BT9:BT23,BT3:BT8)))</f>
        <v/>
      </c>
      <c r="BU34" s="404" t="s">
        <v>170</v>
      </c>
      <c r="BV34" s="433" t="str">
        <f>IF(ISERROR(AVERAGE(BV24:BV30,BV9:BV23,BV3:BV8)),"",(AVERAGE(BV24:BV30,BV9:BV23,BV3:BV8)))</f>
        <v/>
      </c>
      <c r="BW34" s="433" t="str">
        <f>IF(ISERROR(AVERAGE(BW24:BW30,BW9:BW23,BW3:BW8)),"",(AVERAGE(BW24:BW30,BW9:BW23,BW3:BW8)))</f>
        <v/>
      </c>
      <c r="BX34" s="433" t="str">
        <f>IF(ISERROR(AVERAGE(BX24:BX30,BX9:BX23,BX3:BX8)),"",(AVERAGE(BX24:BX30,BX9:BX23,BX3:BX8)))</f>
        <v/>
      </c>
      <c r="BY34" s="433" t="str">
        <f>IF(ISERROR(AVERAGE(BY24:BY30,BY9:BY23,BY3:BY8)),"",(AVERAGE(BY24:BY30,BY9:BY23,BY3:BY8)))</f>
        <v/>
      </c>
      <c r="BZ34" s="433" t="str">
        <f>IF(ISERROR(AVERAGE(BZ24:BZ30,BZ9:BZ23,BZ3:BZ8)),"",(AVERAGE(BZ24:BZ30,BZ9:BZ23,BZ3:BZ8)))</f>
        <v/>
      </c>
      <c r="CA34" s="433" t="str">
        <f>IF(ISERROR(AVERAGE(CA24:CA30,CA9:CA23,CA3:CA8)),"",(AVERAGE(CA24:CA30,CA9:CA23,CA3:CA8)))</f>
        <v/>
      </c>
      <c r="CB34" s="433" t="str">
        <f>IF(ISERROR(AVERAGE(CB24:CB30,CB9:CB23,CB3:CB8)),"",(AVERAGE(CB24:CB30,CB9:CB23,CB3:CB8)))</f>
        <v/>
      </c>
      <c r="CC34" s="433" t="str">
        <f>IF(ISERROR(AVERAGE(CC24:CC30,CC9:CC23,CC3:CC8)),"",(AVERAGE(CC24:CC30,CC9:CC23,CC3:CC8)))</f>
        <v/>
      </c>
      <c r="CD34" s="433" t="str">
        <f>IF(ISERROR(AVERAGE(CD24:CD30,CD9:CD23,CD3:CD8)),"",(AVERAGE(CD24:CD30,CD9:CD23,CD3:CD8)))</f>
        <v/>
      </c>
      <c r="CE34" s="433" t="str">
        <f>IF(ISERROR(AVERAGE(CE24:CE30,CE9:CE23,CE3:CE8)),"",(AVERAGE(CE24:CE30,CE9:CE23,CE3:CE8)))</f>
        <v/>
      </c>
      <c r="CF34" s="359"/>
      <c r="CH34" s="359"/>
      <c r="CJ34" s="359"/>
      <c r="CL34" s="359"/>
      <c r="CN34" s="359"/>
    </row>
    <row r="35" spans="1:92" ht="13.5" customHeight="1" thickBot="1" x14ac:dyDescent="0.4">
      <c r="B35" s="434"/>
      <c r="C35" s="434"/>
      <c r="D35" s="435"/>
      <c r="E35" s="435"/>
      <c r="F35" s="435"/>
      <c r="G35" s="435"/>
      <c r="H35" s="435"/>
      <c r="I35" s="435"/>
      <c r="J35" s="435"/>
      <c r="K35" s="435"/>
      <c r="L35" s="435"/>
      <c r="M35" s="435"/>
      <c r="N35" s="435"/>
      <c r="O35" s="435"/>
      <c r="P35" s="435"/>
      <c r="AA35" s="435"/>
      <c r="AD35" s="435"/>
      <c r="AE35" s="435"/>
      <c r="AF35" s="435"/>
      <c r="AG35" s="435"/>
      <c r="AH35" s="435"/>
      <c r="AI35" s="435"/>
      <c r="AJ35" s="435"/>
      <c r="AX35" s="436" t="s">
        <v>101</v>
      </c>
      <c r="AY35" s="437" t="s">
        <v>105</v>
      </c>
      <c r="AZ35" s="438" t="s">
        <v>108</v>
      </c>
      <c r="BA35" s="359" t="s">
        <v>171</v>
      </c>
      <c r="BI35" s="404" t="s">
        <v>172</v>
      </c>
      <c r="BJ35" s="439" t="str">
        <f>IF(ISERROR(AVERAGE(BJ3:BJ8)),"",(AVERAGE(BJ3:BJ8)))</f>
        <v/>
      </c>
      <c r="BK35" s="439" t="str">
        <f>IF(ISERROR(AVERAGE(BK3:BK8)),"",(AVERAGE(BK3:BK8)))</f>
        <v/>
      </c>
      <c r="BL35" s="439" t="str">
        <f>IF(ISERROR(AVERAGE(BL3:BL8)),"",(AVERAGE(BL3:BL8)))</f>
        <v/>
      </c>
      <c r="BM35" s="439" t="str">
        <f>IF(ISERROR(AVERAGE(BM3:BM8)),"",(AVERAGE(BM3:BM8)))</f>
        <v/>
      </c>
      <c r="BN35" s="439" t="str">
        <f>IF(ISERROR(AVERAGE(BN3:BN8)),"",(AVERAGE(BN3:BN8)))</f>
        <v/>
      </c>
      <c r="BO35" s="439" t="str">
        <f>IF(ISERROR(AVERAGE(BO3:BO8)),"",(AVERAGE(BO3:BO8)))</f>
        <v/>
      </c>
      <c r="BP35" s="439" t="str">
        <f>IF(ISERROR(AVERAGE(BP3:BP8)),"",(AVERAGE(BP3:BP8)))</f>
        <v/>
      </c>
      <c r="BQ35" s="439" t="str">
        <f>IF(ISERROR(AVERAGE(BQ3:BQ8)),"",(AVERAGE(BQ3:BQ8)))</f>
        <v/>
      </c>
      <c r="BR35" s="439" t="str">
        <f>IF(ISERROR(AVERAGE(BR3:BR8)),"",(AVERAGE(BR3:BR8)))</f>
        <v/>
      </c>
      <c r="BS35" s="439" t="str">
        <f>IF(ISERROR(AVERAGE(BS3:BS8)),"",(AVERAGE(BS3:BS8)))</f>
        <v/>
      </c>
      <c r="BT35" s="439" t="str">
        <f>IF(ISERROR(AVERAGE(BT3:BT8)),"",(AVERAGE(BT3:BT8)))</f>
        <v/>
      </c>
      <c r="BU35" s="404" t="s">
        <v>172</v>
      </c>
      <c r="BV35" s="439" t="str">
        <f>IF(ISERROR(AVERAGE(BV3:BV8)),"",(AVERAGE(BV3:BV8)))</f>
        <v/>
      </c>
      <c r="BW35" s="439" t="str">
        <f>IF(ISERROR(AVERAGE(BW3:BW8)),"",(AVERAGE(BW3:BW8)))</f>
        <v/>
      </c>
      <c r="BX35" s="439" t="str">
        <f>IF(ISERROR(AVERAGE(BX3:BX8)),"",(AVERAGE(BX3:BX8)))</f>
        <v/>
      </c>
      <c r="BY35" s="439" t="str">
        <f>IF(ISERROR(AVERAGE(BY3:BY8)),"",(AVERAGE(BY3:BY8)))</f>
        <v/>
      </c>
      <c r="BZ35" s="439" t="str">
        <f>IF(ISERROR(AVERAGE(BZ3:BZ8)),"",(AVERAGE(BZ3:BZ8)))</f>
        <v/>
      </c>
      <c r="CA35" s="439" t="str">
        <f>IF(ISERROR(AVERAGE(CA3:CA8)),"",(AVERAGE(CA3:CA8)))</f>
        <v/>
      </c>
      <c r="CB35" s="439" t="str">
        <f>IF(ISERROR(AVERAGE(CB3:CB8)),"",(AVERAGE(CB3:CB8)))</f>
        <v/>
      </c>
      <c r="CC35" s="439" t="str">
        <f>IF(ISERROR(AVERAGE(CC3:CC8)),"",(AVERAGE(CC3:CC8)))</f>
        <v/>
      </c>
      <c r="CD35" s="439" t="str">
        <f>IF(ISERROR(AVERAGE(CD3:CD8)),"",(AVERAGE(CD3:CD8)))</f>
        <v/>
      </c>
      <c r="CE35" s="439" t="str">
        <f>IF(ISERROR(AVERAGE(CE3:CE8)),"",(AVERAGE(CE3:CE8)))</f>
        <v/>
      </c>
      <c r="CF35" s="435"/>
      <c r="CH35" s="435"/>
      <c r="CJ35" s="435"/>
      <c r="CL35" s="435"/>
      <c r="CN35" s="435"/>
    </row>
    <row r="36" spans="1:92" ht="15" thickBot="1" x14ac:dyDescent="0.4">
      <c r="B36" s="440" t="s">
        <v>173</v>
      </c>
      <c r="C36" s="440"/>
      <c r="M36" s="435"/>
      <c r="N36" s="435"/>
      <c r="O36" s="435"/>
      <c r="P36" s="435"/>
      <c r="AA36" s="435"/>
      <c r="AD36" s="435"/>
      <c r="AE36" s="435"/>
      <c r="AF36" s="435"/>
      <c r="AG36" s="435"/>
      <c r="AH36" s="435"/>
      <c r="AI36" s="435"/>
      <c r="AJ36" s="435"/>
      <c r="AW36" s="441" t="s">
        <v>174</v>
      </c>
      <c r="AX36" s="406">
        <f>COUNTIF(AY3:AY8,BF4)</f>
        <v>0</v>
      </c>
      <c r="AY36" s="406">
        <f>VALUE(COUNTIF(AY3:AY8,BF5))</f>
        <v>0</v>
      </c>
      <c r="AZ36" s="406">
        <f>VALUE(COUNTIF(AY3:AY8,0))</f>
        <v>0</v>
      </c>
      <c r="BA36" s="406" t="e">
        <f>AVERAGEIF(AY3:AY8,"&gt;=0")</f>
        <v>#DIV/0!</v>
      </c>
      <c r="BI36" s="404" t="s">
        <v>175</v>
      </c>
      <c r="BJ36" s="442" t="str">
        <f>IF(ISERROR(AVERAGE(BJ9:BJ23)),"",(AVERAGE(BJ9:BJ23)))</f>
        <v/>
      </c>
      <c r="BK36" s="442" t="str">
        <f>IF(ISERROR(AVERAGE(BK9:BK23)),"",(AVERAGE(BK9:BK23)))</f>
        <v/>
      </c>
      <c r="BL36" s="442" t="str">
        <f>IF(ISERROR(AVERAGE(BL9:BL23)),"",(AVERAGE(BL9:BL23)))</f>
        <v/>
      </c>
      <c r="BM36" s="442" t="str">
        <f>IF(ISERROR(AVERAGE(BM9:BM23)),"",(AVERAGE(BM9:BM23)))</f>
        <v/>
      </c>
      <c r="BN36" s="442" t="str">
        <f>IF(ISERROR(AVERAGE(BN9:BN23)),"",(AVERAGE(BN9:BN23)))</f>
        <v/>
      </c>
      <c r="BO36" s="442" t="str">
        <f>IF(ISERROR(AVERAGE(BO9:BO23)),"",(AVERAGE(BO9:BO23)))</f>
        <v/>
      </c>
      <c r="BP36" s="442" t="str">
        <f>IF(ISERROR(AVERAGE(BP9:BP23)),"",(AVERAGE(BP9:BP23)))</f>
        <v/>
      </c>
      <c r="BQ36" s="442" t="str">
        <f>IF(ISERROR(AVERAGE(BQ9:BQ23)),"",(AVERAGE(BQ9:BQ23)))</f>
        <v/>
      </c>
      <c r="BR36" s="442" t="str">
        <f>IF(ISERROR(AVERAGE(BR9:BR23)),"",(AVERAGE(BR9:BR23)))</f>
        <v/>
      </c>
      <c r="BS36" s="442" t="str">
        <f>IF(ISERROR(AVERAGE(BS9:BS23)),"",(AVERAGE(BS9:BS23)))</f>
        <v/>
      </c>
      <c r="BT36" s="442" t="str">
        <f>IF(ISERROR(AVERAGE(BT9:BT23)),"",(AVERAGE(BT9:BT23)))</f>
        <v/>
      </c>
      <c r="BU36" s="404" t="s">
        <v>175</v>
      </c>
      <c r="BV36" s="442" t="str">
        <f>IF(ISERROR(AVERAGE(BV9:BV23)),"",(AVERAGE(BV9:BV23)))</f>
        <v/>
      </c>
      <c r="BW36" s="442" t="str">
        <f>IF(ISERROR(AVERAGE(BW9:BW23)),"",(AVERAGE(BW9:BW23)))</f>
        <v/>
      </c>
      <c r="BX36" s="442" t="str">
        <f>IF(ISERROR(AVERAGE(BX9:BX23)),"",(AVERAGE(BX9:BX23)))</f>
        <v/>
      </c>
      <c r="BY36" s="442" t="str">
        <f>IF(ISERROR(AVERAGE(BY9:BY23)),"",(AVERAGE(BY9:BY23)))</f>
        <v/>
      </c>
      <c r="BZ36" s="442" t="str">
        <f>IF(ISERROR(AVERAGE(BZ9:BZ23)),"",(AVERAGE(BZ9:BZ23)))</f>
        <v/>
      </c>
      <c r="CA36" s="442" t="str">
        <f>IF(ISERROR(AVERAGE(CA9:CA23)),"",(AVERAGE(CA9:CA23)))</f>
        <v/>
      </c>
      <c r="CB36" s="442" t="str">
        <f>IF(ISERROR(AVERAGE(CB9:CB23)),"",(AVERAGE(CB9:CB23)))</f>
        <v/>
      </c>
      <c r="CC36" s="442" t="str">
        <f>IF(ISERROR(AVERAGE(CC9:CC23)),"",(AVERAGE(CC9:CC23)))</f>
        <v/>
      </c>
      <c r="CD36" s="442" t="str">
        <f>IF(ISERROR(AVERAGE(CD9:CD23)),"",(AVERAGE(CD9:CD23)))</f>
        <v/>
      </c>
      <c r="CE36" s="442" t="str">
        <f>IF(ISERROR(AVERAGE(CE9:CE23)),"",(AVERAGE(CE9:CE23)))</f>
        <v/>
      </c>
      <c r="CF36" s="435"/>
      <c r="CH36" s="435"/>
      <c r="CJ36" s="435"/>
      <c r="CL36" s="435"/>
      <c r="CN36" s="435"/>
    </row>
    <row r="37" spans="1:92" ht="13.5" customHeight="1" thickBot="1" x14ac:dyDescent="0.4">
      <c r="B37" s="440"/>
      <c r="C37" s="440"/>
      <c r="D37" s="443"/>
      <c r="E37" s="443"/>
      <c r="F37" s="360"/>
      <c r="G37" s="360"/>
      <c r="AW37" s="441" t="s">
        <v>176</v>
      </c>
      <c r="AX37" s="406">
        <f>COUNTIF(AY9:AY23,BF4)</f>
        <v>0</v>
      </c>
      <c r="AY37" s="406">
        <f>VALUE(COUNTIF(AY9:AY23,BF5))</f>
        <v>0</v>
      </c>
      <c r="AZ37" s="406">
        <f>VALUE(COUNTIF(AY9:AY23,0))</f>
        <v>0</v>
      </c>
      <c r="BA37" s="406" t="e">
        <f>AVERAGEIF(AY9:AY23,"&gt;=0")</f>
        <v>#DIV/0!</v>
      </c>
      <c r="BI37" s="404" t="s">
        <v>177</v>
      </c>
      <c r="BJ37" s="444" t="str">
        <f>IF(ISERROR(AVERAGE(BJ24:BJ30)),"",(AVERAGE(BJ24:BJ30)))</f>
        <v/>
      </c>
      <c r="BK37" s="444" t="str">
        <f>IF(ISERROR(AVERAGE(BK24:BK30)),"",(AVERAGE(BK24:BK30)))</f>
        <v/>
      </c>
      <c r="BL37" s="444" t="str">
        <f>IF(ISERROR(AVERAGE(BL24:BL30)),"",(AVERAGE(BL24:BL30)))</f>
        <v/>
      </c>
      <c r="BM37" s="444" t="str">
        <f>IF(ISERROR(AVERAGE(BM24:BM30)),"",(AVERAGE(BM24:BM30)))</f>
        <v/>
      </c>
      <c r="BN37" s="444" t="str">
        <f>IF(ISERROR(AVERAGE(BN24:BN30)),"",(AVERAGE(BN24:BN30)))</f>
        <v/>
      </c>
      <c r="BO37" s="444" t="str">
        <f>IF(ISERROR(AVERAGE(BO24:BO30)),"",(AVERAGE(BO24:BO30)))</f>
        <v/>
      </c>
      <c r="BP37" s="444" t="str">
        <f>IF(ISERROR(AVERAGE(BP24:BP30)),"",(AVERAGE(BP24:BP30)))</f>
        <v/>
      </c>
      <c r="BQ37" s="444" t="str">
        <f>IF(ISERROR(AVERAGE(BQ24:BQ30)),"",(AVERAGE(BQ24:BQ30)))</f>
        <v/>
      </c>
      <c r="BR37" s="444" t="str">
        <f>IF(ISERROR(AVERAGE(BR24:BR30)),"",(AVERAGE(BR24:BR30)))</f>
        <v/>
      </c>
      <c r="BS37" s="444" t="str">
        <f>IF(ISERROR(AVERAGE(BS24:BS30)),"",(AVERAGE(BS24:BS30)))</f>
        <v/>
      </c>
      <c r="BT37" s="444" t="str">
        <f>IF(ISERROR(AVERAGE(BT24:BT30)),"",(AVERAGE(BT24:BT30)))</f>
        <v/>
      </c>
      <c r="BU37" s="404" t="s">
        <v>177</v>
      </c>
      <c r="BV37" s="444" t="str">
        <f>IF(ISERROR(AVERAGE(BV24:BV30)),"",(AVERAGE(BV24:BV30)))</f>
        <v/>
      </c>
      <c r="BW37" s="444" t="str">
        <f>IF(ISERROR(AVERAGE(BW24:BW30)),"",(AVERAGE(BW24:BW30)))</f>
        <v/>
      </c>
      <c r="BX37" s="444" t="str">
        <f>IF(ISERROR(AVERAGE(BX24:BX30)),"",(AVERAGE(BX24:BX30)))</f>
        <v/>
      </c>
      <c r="BY37" s="444" t="str">
        <f>IF(ISERROR(AVERAGE(BY24:BY30)),"",(AVERAGE(BY24:BY30)))</f>
        <v/>
      </c>
      <c r="BZ37" s="444" t="str">
        <f>IF(ISERROR(AVERAGE(BZ24:BZ30)),"",(AVERAGE(BZ24:BZ30)))</f>
        <v/>
      </c>
      <c r="CA37" s="444" t="str">
        <f>IF(ISERROR(AVERAGE(CA24:CA30)),"",(AVERAGE(CA24:CA30)))</f>
        <v/>
      </c>
      <c r="CB37" s="444" t="str">
        <f>IF(ISERROR(AVERAGE(CB24:CB30)),"",(AVERAGE(CB24:CB30)))</f>
        <v/>
      </c>
      <c r="CC37" s="444" t="str">
        <f>IF(ISERROR(AVERAGE(CC24:CC30)),"",(AVERAGE(CC24:CC30)))</f>
        <v/>
      </c>
      <c r="CD37" s="444" t="str">
        <f>IF(ISERROR(AVERAGE(CD24:CD30)),"",(AVERAGE(CD24:CD30)))</f>
        <v/>
      </c>
      <c r="CE37" s="444" t="str">
        <f>IF(ISERROR(AVERAGE(CE24:CE30)),"",(AVERAGE(CE24:CE30)))</f>
        <v/>
      </c>
    </row>
    <row r="38" spans="1:92" ht="22.9" customHeight="1" x14ac:dyDescent="0.35">
      <c r="B38" s="445" t="s">
        <v>178</v>
      </c>
      <c r="C38" s="446"/>
      <c r="D38" s="446"/>
      <c r="E38" s="446"/>
      <c r="F38" s="446"/>
      <c r="G38" s="446"/>
      <c r="H38" s="446"/>
      <c r="I38" s="446"/>
      <c r="J38" s="446"/>
      <c r="K38" s="447"/>
      <c r="AW38" s="441" t="s">
        <v>179</v>
      </c>
      <c r="AX38" s="406">
        <f>COUNTIF(AY24:AY30,BF4)</f>
        <v>0</v>
      </c>
      <c r="AY38" s="406">
        <f>COUNTIF(AY24:AY30,BF5)</f>
        <v>0</v>
      </c>
      <c r="AZ38" s="406">
        <f>VALUE(COUNTIF(AY24:AY30,0))</f>
        <v>0</v>
      </c>
      <c r="BA38" s="406" t="e">
        <f>AVERAGEIF(AY24:AY30,"&gt;=0")</f>
        <v>#DIV/0!</v>
      </c>
      <c r="BG38" s="360"/>
      <c r="BH38" s="360"/>
      <c r="BI38" s="360"/>
      <c r="BJ38" s="360"/>
      <c r="BK38" s="360"/>
      <c r="BO38" s="359"/>
      <c r="BP38" s="359"/>
      <c r="BQ38" s="359"/>
      <c r="BR38" s="359"/>
      <c r="BS38" s="359"/>
      <c r="BT38" s="359"/>
      <c r="CB38" s="359"/>
    </row>
    <row r="39" spans="1:92" ht="21" customHeight="1" x14ac:dyDescent="0.35">
      <c r="A39" s="360"/>
      <c r="B39" s="448" t="s">
        <v>8</v>
      </c>
      <c r="C39" s="449"/>
      <c r="D39" s="450"/>
      <c r="E39" s="451" t="s">
        <v>9</v>
      </c>
      <c r="F39" s="452"/>
      <c r="G39" s="452"/>
      <c r="H39" s="453"/>
      <c r="I39" s="451" t="s">
        <v>10</v>
      </c>
      <c r="J39" s="452"/>
      <c r="K39" s="453"/>
      <c r="AW39" s="359" t="s">
        <v>180</v>
      </c>
      <c r="AX39" s="406">
        <f>VALUE(SUM(AX36:AX38))</f>
        <v>0</v>
      </c>
      <c r="AY39" s="406">
        <f>VALUE(SUM(AY36:AY38))</f>
        <v>0</v>
      </c>
      <c r="AZ39" s="406">
        <f>VALUE(SUM(AZ36:AZ38))</f>
        <v>0</v>
      </c>
      <c r="BA39" s="406" t="e">
        <f>AVERAGEIF(AY3:AY30,"&gt;=0")</f>
        <v>#DIV/0!</v>
      </c>
    </row>
    <row r="40" spans="1:92" ht="22.15" customHeight="1" x14ac:dyDescent="0.35">
      <c r="A40" s="360"/>
      <c r="B40" s="454"/>
      <c r="C40" s="455"/>
      <c r="D40" s="456"/>
      <c r="E40" s="457"/>
      <c r="F40" s="458"/>
      <c r="G40" s="458"/>
      <c r="H40" s="459"/>
      <c r="I40" s="460"/>
      <c r="J40" s="458"/>
      <c r="K40" s="459"/>
      <c r="AW40" s="441" t="s">
        <v>181</v>
      </c>
      <c r="BA40" s="406" t="str">
        <f>IF(ISERROR(AVERAGE(AY24:AY30,AY9:AY23,AY3:AY8)),"",(AVERAGE(AY24:AY30,AY9:AY23,AY3:AY8)))</f>
        <v/>
      </c>
      <c r="BK40" s="360"/>
      <c r="CB40" s="359"/>
    </row>
    <row r="41" spans="1:92" x14ac:dyDescent="0.35">
      <c r="A41" s="360"/>
      <c r="B41" s="360"/>
      <c r="C41" s="360"/>
      <c r="D41" s="360"/>
      <c r="E41" s="360"/>
      <c r="F41" s="360"/>
      <c r="G41" s="360"/>
      <c r="AK41" s="441"/>
      <c r="AX41" s="436" t="s">
        <v>101</v>
      </c>
      <c r="AY41" s="437" t="s">
        <v>105</v>
      </c>
      <c r="AZ41" s="438" t="s">
        <v>108</v>
      </c>
      <c r="BA41" s="359" t="s">
        <v>171</v>
      </c>
      <c r="BK41" s="360"/>
      <c r="CB41" s="359"/>
    </row>
    <row r="42" spans="1:92" ht="19.149999999999999" customHeight="1" x14ac:dyDescent="0.35">
      <c r="B42" s="461" t="s">
        <v>182</v>
      </c>
      <c r="C42" s="462"/>
      <c r="D42" s="463"/>
      <c r="E42" s="463"/>
      <c r="F42" s="463"/>
      <c r="G42" s="463"/>
      <c r="H42" s="463"/>
      <c r="AW42" s="441" t="s">
        <v>183</v>
      </c>
      <c r="AX42" s="406">
        <f>COUNTIF(BA3:BA8,BF4)</f>
        <v>0</v>
      </c>
      <c r="AY42" s="406">
        <f>COUNTIF(BA3:BA8,BF5)</f>
        <v>0</v>
      </c>
      <c r="AZ42" s="406">
        <f>COUNTIF(BA3:BA8,0)</f>
        <v>0</v>
      </c>
      <c r="BA42" s="406" t="e">
        <f>AVERAGEIF(AY9:AY14,"&gt;=0")</f>
        <v>#DIV/0!</v>
      </c>
      <c r="BK42" s="360"/>
      <c r="CB42" s="359"/>
    </row>
    <row r="43" spans="1:92" ht="16.5" thickBot="1" x14ac:dyDescent="0.4">
      <c r="B43" s="464" t="s">
        <v>184</v>
      </c>
      <c r="C43" s="464"/>
      <c r="D43" s="465" t="str">
        <f>_xlfn.IFNA(AX31,"")</f>
        <v/>
      </c>
      <c r="E43" s="465"/>
      <c r="F43" s="463"/>
      <c r="G43" s="466"/>
      <c r="H43" s="466"/>
      <c r="AW43" s="441" t="s">
        <v>185</v>
      </c>
      <c r="AX43" s="406">
        <f>COUNTIF(BA9:BA23,BF4)</f>
        <v>0</v>
      </c>
      <c r="AY43" s="406">
        <f>COUNTIF(BA9:BA23,BF5)</f>
        <v>0</v>
      </c>
      <c r="AZ43" s="406">
        <f>COUNTIF(BA9:BA23,0)</f>
        <v>0</v>
      </c>
      <c r="BA43" s="406" t="e">
        <f>AVERAGEIF(BA9:BA23,"&gt;=0")</f>
        <v>#DIV/0!</v>
      </c>
      <c r="BK43" s="360"/>
      <c r="CB43" s="359"/>
    </row>
    <row r="44" spans="1:92" ht="16" x14ac:dyDescent="0.35">
      <c r="B44" s="467"/>
      <c r="C44" s="468"/>
      <c r="D44" s="469" t="s">
        <v>186</v>
      </c>
      <c r="E44" s="470"/>
      <c r="F44" s="471" t="s">
        <v>187</v>
      </c>
      <c r="G44" s="472"/>
      <c r="H44" s="471" t="s">
        <v>188</v>
      </c>
      <c r="I44" s="472"/>
      <c r="J44" s="471" t="s">
        <v>189</v>
      </c>
      <c r="K44" s="473"/>
      <c r="AW44" s="441" t="s">
        <v>190</v>
      </c>
      <c r="AX44" s="406">
        <f>COUNTIF(BA24:BA30,BF4)</f>
        <v>0</v>
      </c>
      <c r="AY44" s="406">
        <f>COUNTIF(BA24:BA30,BF5)</f>
        <v>0</v>
      </c>
      <c r="AZ44" s="406">
        <f>COUNTIF(BA24:BA30,0)</f>
        <v>0</v>
      </c>
      <c r="BA44" s="406" t="e">
        <f>AVERAGEIF(BA24:BA30,"&gt;=0")</f>
        <v>#DIV/0!</v>
      </c>
      <c r="BK44" s="360"/>
      <c r="CB44" s="359"/>
    </row>
    <row r="45" spans="1:92" ht="16" x14ac:dyDescent="0.35">
      <c r="B45" s="474" t="s">
        <v>191</v>
      </c>
      <c r="C45" s="475"/>
      <c r="D45" s="476"/>
      <c r="E45" s="477"/>
      <c r="F45" s="478" t="s">
        <v>192</v>
      </c>
      <c r="G45" s="479"/>
      <c r="H45" s="478" t="s">
        <v>192</v>
      </c>
      <c r="I45" s="479"/>
      <c r="J45" s="478" t="s">
        <v>192</v>
      </c>
      <c r="K45" s="480"/>
      <c r="AW45" s="359" t="s">
        <v>193</v>
      </c>
      <c r="AX45" s="406">
        <f>SUM(AX42:AX44)</f>
        <v>0</v>
      </c>
      <c r="AY45" s="406">
        <f>SUM(AY42:AY44)</f>
        <v>0</v>
      </c>
      <c r="AZ45" s="406">
        <f>SUM(AZ42:AZ44)</f>
        <v>0</v>
      </c>
      <c r="BA45" s="406"/>
      <c r="BK45" s="360"/>
      <c r="CB45" s="359"/>
    </row>
    <row r="46" spans="1:92" ht="16" x14ac:dyDescent="0.35">
      <c r="B46" s="481" t="str">
        <f>BE4</f>
        <v>≥80</v>
      </c>
      <c r="C46" s="482"/>
      <c r="D46" s="483" t="e">
        <f>IF(AX39=0,NA(),AX39)</f>
        <v>#N/A</v>
      </c>
      <c r="E46" s="483"/>
      <c r="F46" s="483" t="e">
        <f>IF(AX36=0,NA(),AX36)</f>
        <v>#N/A</v>
      </c>
      <c r="G46" s="483"/>
      <c r="H46" s="483" t="e">
        <f>IF(AX37=0,NA(),AX37)</f>
        <v>#N/A</v>
      </c>
      <c r="I46" s="483"/>
      <c r="J46" s="483" t="e">
        <f>IF(AX38=0,NA(),AX38)</f>
        <v>#N/A</v>
      </c>
      <c r="K46" s="483"/>
      <c r="AW46" s="441" t="s">
        <v>194</v>
      </c>
      <c r="AX46" s="406"/>
      <c r="AY46" s="406"/>
      <c r="AZ46" s="406"/>
      <c r="BA46" s="406" t="str">
        <f>IF(ISERROR(AVERAGE(BA24:BA30,BA9:BA23,BA3:BA8)),"",(AVERAGE(BA24:BA30,BA9:BA23,BA3:BA8)))</f>
        <v/>
      </c>
      <c r="BK46" s="360"/>
      <c r="CB46" s="359"/>
    </row>
    <row r="47" spans="1:92" ht="16" x14ac:dyDescent="0.35">
      <c r="B47" s="484" t="str">
        <f>BE5</f>
        <v>60-79</v>
      </c>
      <c r="C47" s="485"/>
      <c r="D47" s="483" t="e">
        <f>IF(AY39=0,NA(),AY39)</f>
        <v>#N/A</v>
      </c>
      <c r="E47" s="483"/>
      <c r="F47" s="483" t="e">
        <f>IF(AY36=0,NA(),AY36)</f>
        <v>#N/A</v>
      </c>
      <c r="G47" s="483"/>
      <c r="H47" s="483" t="e">
        <f>IF(AY37=0,NA(),AY37)</f>
        <v>#N/A</v>
      </c>
      <c r="I47" s="483"/>
      <c r="J47" s="483" t="e">
        <f>IF(AY38=0,NA(),AY38)</f>
        <v>#N/A</v>
      </c>
      <c r="K47" s="483"/>
      <c r="AQ47" s="360"/>
      <c r="BK47" s="360"/>
      <c r="CB47" s="359"/>
    </row>
    <row r="48" spans="1:92" ht="16" x14ac:dyDescent="0.35">
      <c r="B48" s="486" t="str">
        <f>BE6</f>
        <v>&lt;60</v>
      </c>
      <c r="C48" s="487"/>
      <c r="D48" s="483" t="e">
        <f>IF(AZ39=0,NA(),AZ39)</f>
        <v>#N/A</v>
      </c>
      <c r="E48" s="483"/>
      <c r="F48" s="483" t="e">
        <f>IF(AZ36=0,NA(),AZ36)</f>
        <v>#N/A</v>
      </c>
      <c r="G48" s="483"/>
      <c r="H48" s="483" t="e">
        <f>IF(AZ37=0,NA(),AZ37)</f>
        <v>#N/A</v>
      </c>
      <c r="I48" s="483"/>
      <c r="J48" s="483" t="e">
        <f>IF(AZ38=0,NA(),AZ38)</f>
        <v>#N/A</v>
      </c>
      <c r="K48" s="483"/>
      <c r="AQ48" s="360"/>
      <c r="BK48" s="360"/>
      <c r="CB48" s="359"/>
    </row>
    <row r="49" spans="2:91" s="360" customFormat="1" ht="16.5" thickBot="1" x14ac:dyDescent="0.4">
      <c r="B49" s="488" t="s">
        <v>195</v>
      </c>
      <c r="C49" s="489"/>
      <c r="D49" s="490" t="str">
        <f>IFERROR(BA39,"n/a")</f>
        <v>n/a</v>
      </c>
      <c r="E49" s="491"/>
      <c r="F49" s="490" t="str">
        <f>IFERROR(BA36,"n/a")</f>
        <v>n/a</v>
      </c>
      <c r="G49" s="491"/>
      <c r="H49" s="490" t="str">
        <f>IFERROR(BA37,"n/a")</f>
        <v>n/a</v>
      </c>
      <c r="I49" s="491"/>
      <c r="J49" s="490" t="str">
        <f>IFERROR(BA38,"n/a")</f>
        <v>n/a</v>
      </c>
      <c r="K49" s="492"/>
      <c r="Q49" s="359"/>
      <c r="R49" s="359"/>
      <c r="S49" s="359"/>
      <c r="T49" s="359"/>
      <c r="U49" s="359"/>
      <c r="V49" s="359"/>
      <c r="W49" s="359"/>
      <c r="X49" s="359"/>
      <c r="Y49" s="359"/>
      <c r="Z49" s="359"/>
      <c r="AB49" s="359"/>
      <c r="AC49" s="359"/>
      <c r="AK49" s="359"/>
      <c r="AL49" s="359"/>
      <c r="AM49" s="359"/>
      <c r="AN49" s="359"/>
      <c r="AO49" s="359"/>
      <c r="AP49" s="359"/>
      <c r="AR49" s="359"/>
      <c r="AS49" s="359"/>
      <c r="AT49" s="359"/>
      <c r="AU49" s="359"/>
      <c r="AV49" s="359"/>
      <c r="AW49" s="359"/>
      <c r="AX49" s="359"/>
      <c r="AY49" s="359"/>
      <c r="AZ49" s="359"/>
      <c r="BA49" s="359"/>
      <c r="BB49" s="359"/>
      <c r="BC49" s="359"/>
      <c r="BD49" s="359"/>
      <c r="BE49" s="359"/>
      <c r="BF49" s="359"/>
      <c r="BG49" s="359"/>
      <c r="BH49" s="359"/>
      <c r="BI49" s="359"/>
      <c r="BJ49" s="359"/>
      <c r="CB49" s="359"/>
      <c r="CG49" s="359"/>
      <c r="CI49" s="359"/>
      <c r="CK49" s="359"/>
      <c r="CM49" s="359"/>
    </row>
    <row r="50" spans="2:91" s="360" customFormat="1" x14ac:dyDescent="0.35">
      <c r="B50" s="435"/>
      <c r="C50" s="435"/>
      <c r="D50" s="359"/>
      <c r="E50" s="359"/>
      <c r="F50" s="359"/>
      <c r="G50" s="359"/>
      <c r="L50" s="435"/>
      <c r="Q50" s="359"/>
      <c r="R50" s="359"/>
      <c r="S50" s="359"/>
      <c r="T50" s="359"/>
      <c r="U50" s="359"/>
      <c r="V50" s="359"/>
      <c r="W50" s="359"/>
      <c r="X50" s="359"/>
      <c r="Y50" s="359"/>
      <c r="Z50" s="359"/>
      <c r="AB50" s="359"/>
      <c r="AC50" s="359"/>
      <c r="AK50" s="359"/>
      <c r="AL50" s="359"/>
      <c r="AM50" s="359"/>
      <c r="AN50" s="359"/>
      <c r="AO50" s="359"/>
      <c r="AP50" s="359"/>
      <c r="AR50" s="359"/>
      <c r="AS50" s="359"/>
      <c r="AT50" s="359"/>
      <c r="AU50" s="359"/>
      <c r="AV50" s="359"/>
      <c r="AW50" s="359"/>
      <c r="AX50" s="359"/>
      <c r="AY50" s="359"/>
      <c r="AZ50" s="359"/>
      <c r="BA50" s="359"/>
      <c r="BB50" s="359"/>
      <c r="BC50" s="359"/>
      <c r="BD50" s="359"/>
      <c r="BE50" s="359"/>
      <c r="BF50" s="359"/>
      <c r="BG50" s="359"/>
      <c r="BH50" s="359"/>
      <c r="BI50" s="359"/>
      <c r="BJ50" s="359"/>
      <c r="CB50" s="359"/>
      <c r="CG50" s="359"/>
      <c r="CI50" s="359"/>
      <c r="CK50" s="359"/>
      <c r="CM50" s="359"/>
    </row>
    <row r="51" spans="2:91" s="360" customFormat="1" x14ac:dyDescent="0.35">
      <c r="B51" s="359"/>
      <c r="C51" s="359"/>
      <c r="D51" s="359"/>
      <c r="E51" s="359"/>
      <c r="F51" s="359"/>
      <c r="G51" s="359"/>
      <c r="Q51" s="359"/>
      <c r="R51" s="359"/>
      <c r="S51" s="359"/>
      <c r="T51" s="359"/>
      <c r="U51" s="359"/>
      <c r="V51" s="359"/>
      <c r="W51" s="359"/>
      <c r="X51" s="359"/>
      <c r="Y51" s="359"/>
      <c r="Z51" s="359"/>
      <c r="AB51" s="359"/>
      <c r="AC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CB51" s="359"/>
      <c r="CG51" s="359"/>
      <c r="CI51" s="359"/>
      <c r="CK51" s="359"/>
      <c r="CM51" s="359"/>
    </row>
    <row r="52" spans="2:91" s="360" customFormat="1" x14ac:dyDescent="0.35">
      <c r="B52" s="359"/>
      <c r="C52" s="359"/>
      <c r="D52" s="359"/>
      <c r="E52" s="359"/>
      <c r="F52" s="359"/>
      <c r="G52" s="359"/>
      <c r="Q52" s="359"/>
      <c r="R52" s="359"/>
      <c r="S52" s="359"/>
      <c r="T52" s="359"/>
      <c r="U52" s="359"/>
      <c r="V52" s="359"/>
      <c r="W52" s="359"/>
      <c r="X52" s="359"/>
      <c r="Y52" s="359"/>
      <c r="Z52" s="359"/>
      <c r="AB52" s="359"/>
      <c r="AC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CB52" s="359"/>
      <c r="CG52" s="359"/>
      <c r="CI52" s="359"/>
      <c r="CK52" s="359"/>
      <c r="CM52" s="359"/>
    </row>
    <row r="53" spans="2:91" s="360" customFormat="1" x14ac:dyDescent="0.35">
      <c r="B53" s="359"/>
      <c r="C53" s="359"/>
      <c r="D53" s="359"/>
      <c r="E53" s="359"/>
      <c r="F53" s="359"/>
      <c r="G53" s="359"/>
      <c r="Q53" s="359"/>
      <c r="R53" s="359"/>
      <c r="S53" s="359"/>
      <c r="T53" s="359"/>
      <c r="U53" s="359"/>
      <c r="V53" s="359"/>
      <c r="W53" s="359"/>
      <c r="X53" s="359"/>
      <c r="Y53" s="359"/>
      <c r="Z53" s="359"/>
      <c r="AB53" s="359"/>
      <c r="AC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CB53" s="359"/>
      <c r="CG53" s="359"/>
      <c r="CI53" s="359"/>
      <c r="CK53" s="359"/>
      <c r="CM53" s="359"/>
    </row>
    <row r="54" spans="2:91" s="360" customFormat="1" x14ac:dyDescent="0.35">
      <c r="B54" s="359"/>
      <c r="C54" s="359"/>
      <c r="D54" s="359"/>
      <c r="E54" s="359"/>
      <c r="F54" s="359"/>
      <c r="G54" s="359"/>
      <c r="Q54" s="359"/>
      <c r="R54" s="359"/>
      <c r="S54" s="359"/>
      <c r="T54" s="359"/>
      <c r="U54" s="359"/>
      <c r="V54" s="359"/>
      <c r="W54" s="359"/>
      <c r="X54" s="359"/>
      <c r="Y54" s="359"/>
      <c r="Z54" s="359"/>
      <c r="AB54" s="359"/>
      <c r="AC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CB54" s="359"/>
      <c r="CG54" s="359"/>
      <c r="CI54" s="359"/>
      <c r="CK54" s="359"/>
      <c r="CM54" s="359"/>
    </row>
    <row r="55" spans="2:91" s="360" customFormat="1" x14ac:dyDescent="0.35">
      <c r="B55" s="359"/>
      <c r="C55" s="359"/>
      <c r="D55" s="359"/>
      <c r="E55" s="359"/>
      <c r="F55" s="359"/>
      <c r="G55" s="359"/>
      <c r="Q55" s="359"/>
      <c r="R55" s="359"/>
      <c r="S55" s="359"/>
      <c r="T55" s="359"/>
      <c r="U55" s="359"/>
      <c r="V55" s="359"/>
      <c r="W55" s="359"/>
      <c r="X55" s="359"/>
      <c r="Y55" s="441"/>
      <c r="Z55" s="359"/>
      <c r="AA55" s="359"/>
      <c r="AB55" s="359"/>
      <c r="AC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CB55" s="359"/>
      <c r="CG55" s="359"/>
      <c r="CI55" s="359"/>
      <c r="CK55" s="359"/>
      <c r="CM55" s="359"/>
    </row>
    <row r="56" spans="2:91" s="360" customFormat="1" x14ac:dyDescent="0.35">
      <c r="B56" s="359"/>
      <c r="C56" s="359"/>
      <c r="D56" s="359"/>
      <c r="E56" s="359"/>
      <c r="F56" s="359"/>
      <c r="G56" s="359"/>
      <c r="Q56" s="359"/>
      <c r="R56" s="359"/>
      <c r="S56" s="359"/>
      <c r="T56" s="359"/>
      <c r="U56" s="359"/>
      <c r="V56" s="359"/>
      <c r="W56" s="359"/>
      <c r="X56" s="359"/>
      <c r="Y56" s="359"/>
      <c r="Z56" s="359"/>
      <c r="AB56" s="359"/>
      <c r="AC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CB56" s="359"/>
      <c r="CG56" s="359"/>
      <c r="CI56" s="359"/>
      <c r="CK56" s="359"/>
      <c r="CM56" s="359"/>
    </row>
    <row r="57" spans="2:91" s="360" customFormat="1" x14ac:dyDescent="0.35">
      <c r="B57" s="359"/>
      <c r="C57" s="359"/>
      <c r="D57" s="359"/>
      <c r="E57" s="359"/>
      <c r="F57" s="359"/>
      <c r="G57" s="359"/>
      <c r="Q57" s="359"/>
      <c r="R57" s="359"/>
      <c r="S57" s="359"/>
      <c r="T57" s="359"/>
      <c r="U57" s="359"/>
      <c r="V57" s="359"/>
      <c r="W57" s="359"/>
      <c r="X57" s="359"/>
      <c r="Y57" s="359"/>
      <c r="Z57" s="359"/>
      <c r="AB57" s="359"/>
      <c r="AC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CB57" s="359"/>
      <c r="CG57" s="359"/>
      <c r="CI57" s="359"/>
      <c r="CK57" s="359"/>
      <c r="CM57" s="359"/>
    </row>
    <row r="58" spans="2:91" s="360" customFormat="1" x14ac:dyDescent="0.35">
      <c r="B58" s="359"/>
      <c r="C58" s="359"/>
      <c r="F58" s="359"/>
      <c r="G58" s="359"/>
      <c r="H58" s="359"/>
      <c r="I58" s="359"/>
      <c r="J58" s="359"/>
      <c r="K58" s="359"/>
      <c r="Q58" s="359"/>
      <c r="R58" s="359"/>
      <c r="S58" s="359"/>
      <c r="T58" s="359"/>
      <c r="U58" s="359"/>
      <c r="V58" s="359"/>
      <c r="W58" s="359"/>
      <c r="X58" s="359"/>
      <c r="Y58" s="359"/>
      <c r="Z58" s="359"/>
      <c r="AB58" s="359"/>
      <c r="AC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CB58" s="359"/>
      <c r="CG58" s="359"/>
      <c r="CI58" s="359"/>
      <c r="CK58" s="359"/>
      <c r="CM58" s="359"/>
    </row>
    <row r="59" spans="2:91" s="360" customFormat="1" x14ac:dyDescent="0.35">
      <c r="B59" s="359"/>
      <c r="C59" s="359"/>
      <c r="I59" s="359"/>
      <c r="J59" s="359"/>
      <c r="K59" s="359"/>
      <c r="L59" s="359"/>
      <c r="M59" s="359"/>
      <c r="Q59" s="359"/>
      <c r="R59" s="359"/>
      <c r="S59" s="359"/>
      <c r="T59" s="359"/>
      <c r="U59" s="359"/>
      <c r="V59" s="359"/>
      <c r="W59" s="359"/>
      <c r="X59" s="359"/>
      <c r="Y59" s="359"/>
      <c r="Z59" s="359"/>
      <c r="AB59" s="359"/>
      <c r="AC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CB59" s="359"/>
      <c r="CG59" s="359"/>
      <c r="CI59" s="359"/>
      <c r="CK59" s="359"/>
      <c r="CM59" s="359"/>
    </row>
    <row r="60" spans="2:91" s="360" customFormat="1" x14ac:dyDescent="0.35">
      <c r="B60" s="359"/>
      <c r="C60" s="359"/>
      <c r="I60" s="359"/>
      <c r="J60" s="359"/>
      <c r="K60" s="359"/>
      <c r="L60" s="359"/>
      <c r="M60" s="359"/>
      <c r="Q60" s="359"/>
      <c r="R60" s="359"/>
      <c r="S60" s="359"/>
      <c r="T60" s="359"/>
      <c r="U60" s="359"/>
      <c r="V60" s="359"/>
      <c r="W60" s="359"/>
      <c r="X60" s="359"/>
      <c r="Y60" s="359"/>
      <c r="Z60" s="359"/>
      <c r="AB60" s="359"/>
      <c r="AC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CB60" s="359"/>
      <c r="CG60" s="359"/>
      <c r="CI60" s="359"/>
      <c r="CK60" s="359"/>
      <c r="CM60" s="359"/>
    </row>
    <row r="61" spans="2:91" s="360" customFormat="1" ht="18.5" x14ac:dyDescent="0.45">
      <c r="B61" s="359"/>
      <c r="C61" s="359"/>
      <c r="F61" s="493"/>
      <c r="G61" s="493"/>
      <c r="H61" s="359"/>
      <c r="Q61" s="359"/>
      <c r="R61" s="359"/>
      <c r="S61" s="359"/>
      <c r="T61" s="359"/>
      <c r="U61" s="359"/>
      <c r="V61" s="359"/>
      <c r="W61" s="359"/>
      <c r="X61" s="359"/>
      <c r="Y61" s="359"/>
      <c r="Z61" s="359"/>
      <c r="AB61" s="359"/>
      <c r="AC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CB61" s="359"/>
      <c r="CG61" s="359"/>
      <c r="CI61" s="359"/>
      <c r="CK61" s="359"/>
      <c r="CM61" s="359"/>
    </row>
    <row r="62" spans="2:91" s="360" customFormat="1" x14ac:dyDescent="0.35">
      <c r="B62" s="359"/>
      <c r="C62" s="359"/>
      <c r="F62" s="359"/>
      <c r="G62" s="359"/>
      <c r="H62" s="359"/>
      <c r="Q62" s="359"/>
      <c r="R62" s="359"/>
      <c r="S62" s="359"/>
      <c r="T62" s="359"/>
      <c r="U62" s="359"/>
      <c r="V62" s="359"/>
      <c r="W62" s="359"/>
      <c r="X62" s="359"/>
      <c r="Y62" s="359"/>
      <c r="Z62" s="359"/>
      <c r="AB62" s="359"/>
      <c r="AC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CB62" s="359"/>
      <c r="CG62" s="359"/>
      <c r="CI62" s="359"/>
      <c r="CK62" s="359"/>
      <c r="CM62" s="359"/>
    </row>
    <row r="63" spans="2:91" s="360" customFormat="1" x14ac:dyDescent="0.35">
      <c r="B63" s="359"/>
      <c r="C63" s="359"/>
      <c r="F63" s="359"/>
      <c r="G63" s="359"/>
      <c r="H63" s="359"/>
      <c r="Q63" s="359"/>
      <c r="R63" s="359"/>
      <c r="S63" s="359"/>
      <c r="T63" s="359"/>
      <c r="U63" s="359"/>
      <c r="V63" s="359"/>
      <c r="W63" s="359"/>
      <c r="X63" s="359"/>
      <c r="Y63" s="359"/>
      <c r="Z63" s="359"/>
      <c r="AB63" s="359"/>
      <c r="AC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CB63" s="359"/>
      <c r="CG63" s="359"/>
      <c r="CI63" s="359"/>
      <c r="CK63" s="359"/>
      <c r="CM63" s="359"/>
    </row>
    <row r="64" spans="2:91" s="360" customFormat="1" x14ac:dyDescent="0.35">
      <c r="B64" s="359"/>
      <c r="C64" s="359"/>
      <c r="F64" s="359"/>
      <c r="G64" s="359"/>
      <c r="H64" s="359"/>
      <c r="Q64" s="359"/>
      <c r="R64" s="359"/>
      <c r="S64" s="359"/>
      <c r="T64" s="359"/>
      <c r="U64" s="359"/>
      <c r="V64" s="359"/>
      <c r="W64" s="359"/>
      <c r="X64" s="359"/>
      <c r="Y64" s="359"/>
      <c r="Z64" s="359"/>
      <c r="AB64" s="359"/>
      <c r="AC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CB64" s="359"/>
      <c r="CG64" s="359"/>
      <c r="CI64" s="359"/>
      <c r="CK64" s="359"/>
      <c r="CM64" s="359"/>
    </row>
    <row r="65" spans="2:91" s="360" customFormat="1" x14ac:dyDescent="0.35">
      <c r="B65" s="359"/>
      <c r="C65" s="359"/>
      <c r="F65" s="359"/>
      <c r="G65" s="359"/>
      <c r="H65" s="359"/>
      <c r="Q65" s="359"/>
      <c r="R65" s="359"/>
      <c r="S65" s="359"/>
      <c r="T65" s="359"/>
      <c r="U65" s="359"/>
      <c r="V65" s="359"/>
      <c r="W65" s="359"/>
      <c r="X65" s="359"/>
      <c r="Y65" s="359"/>
      <c r="Z65" s="359"/>
      <c r="AB65" s="359"/>
      <c r="AC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CB65" s="359"/>
      <c r="CG65" s="359"/>
      <c r="CI65" s="359"/>
      <c r="CK65" s="359"/>
      <c r="CM65" s="359"/>
    </row>
    <row r="66" spans="2:91" s="360" customFormat="1" x14ac:dyDescent="0.35">
      <c r="B66" s="359"/>
      <c r="C66" s="359"/>
      <c r="F66" s="359"/>
      <c r="G66" s="359"/>
      <c r="H66" s="359"/>
      <c r="Q66" s="359"/>
      <c r="R66" s="359"/>
      <c r="S66" s="359"/>
      <c r="T66" s="359"/>
      <c r="U66" s="359"/>
      <c r="V66" s="359"/>
      <c r="W66" s="359"/>
      <c r="X66" s="359"/>
      <c r="Y66" s="359"/>
      <c r="Z66" s="359"/>
      <c r="AB66" s="359"/>
      <c r="AC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CB66" s="359"/>
      <c r="CG66" s="359"/>
      <c r="CI66" s="359"/>
      <c r="CK66" s="359"/>
      <c r="CM66" s="359"/>
    </row>
    <row r="67" spans="2:91" s="360" customFormat="1" x14ac:dyDescent="0.35">
      <c r="B67" s="359"/>
      <c r="C67" s="359"/>
      <c r="F67" s="359"/>
      <c r="G67" s="359"/>
      <c r="H67" s="359"/>
      <c r="Q67" s="359"/>
      <c r="R67" s="359"/>
      <c r="S67" s="359"/>
      <c r="T67" s="359"/>
      <c r="U67" s="359"/>
      <c r="V67" s="359"/>
      <c r="W67" s="359"/>
      <c r="X67" s="359"/>
      <c r="Y67" s="359"/>
      <c r="Z67" s="359"/>
      <c r="AB67" s="359"/>
      <c r="AC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CK67" s="359"/>
      <c r="CM67" s="359"/>
    </row>
    <row r="68" spans="2:91" s="360" customFormat="1" x14ac:dyDescent="0.35">
      <c r="B68" s="359"/>
      <c r="C68" s="359"/>
      <c r="F68" s="359"/>
      <c r="G68" s="359"/>
      <c r="H68" s="359"/>
      <c r="Q68" s="359"/>
      <c r="R68" s="359"/>
      <c r="S68" s="359"/>
      <c r="T68" s="359"/>
      <c r="U68" s="359"/>
      <c r="V68" s="359"/>
      <c r="W68" s="359"/>
      <c r="X68" s="359"/>
      <c r="Y68" s="359"/>
      <c r="Z68" s="359"/>
      <c r="AB68" s="359"/>
      <c r="AC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CK68" s="359"/>
      <c r="CM68" s="359"/>
    </row>
    <row r="69" spans="2:91" s="360" customFormat="1" x14ac:dyDescent="0.35">
      <c r="B69" s="359"/>
      <c r="C69" s="359"/>
      <c r="F69" s="359"/>
      <c r="G69" s="359"/>
      <c r="H69" s="359"/>
      <c r="Q69" s="359"/>
      <c r="R69" s="359"/>
      <c r="S69" s="359"/>
      <c r="T69" s="359"/>
      <c r="U69" s="359"/>
      <c r="V69" s="359"/>
      <c r="W69" s="359"/>
      <c r="X69" s="359"/>
      <c r="Y69" s="359"/>
      <c r="Z69" s="359"/>
      <c r="AB69" s="359"/>
      <c r="AC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CK69" s="359"/>
      <c r="CM69" s="359"/>
    </row>
    <row r="70" spans="2:91" s="360" customFormat="1" x14ac:dyDescent="0.35">
      <c r="B70" s="359"/>
      <c r="C70" s="359"/>
      <c r="F70" s="359"/>
      <c r="G70" s="359"/>
      <c r="H70" s="359"/>
      <c r="Q70" s="359"/>
      <c r="R70" s="359"/>
      <c r="S70" s="359"/>
      <c r="T70" s="359"/>
      <c r="U70" s="359"/>
      <c r="V70" s="359"/>
      <c r="W70" s="359"/>
      <c r="X70" s="359"/>
      <c r="Y70" s="359"/>
      <c r="Z70" s="359"/>
      <c r="AB70" s="359"/>
      <c r="AC70" s="359"/>
      <c r="AK70" s="359"/>
      <c r="AL70" s="359"/>
      <c r="AM70" s="359"/>
      <c r="AN70" s="359"/>
      <c r="AO70" s="359"/>
      <c r="AP70" s="359"/>
      <c r="AR70" s="359"/>
      <c r="AS70" s="359"/>
      <c r="AT70" s="359"/>
      <c r="AU70" s="441"/>
      <c r="AV70" s="441"/>
      <c r="AW70" s="441"/>
      <c r="AX70" s="359"/>
      <c r="AY70" s="359"/>
      <c r="AZ70" s="359"/>
      <c r="BA70" s="359"/>
      <c r="BB70" s="359"/>
      <c r="BC70" s="359"/>
      <c r="BD70" s="494"/>
      <c r="BE70" s="359"/>
      <c r="BF70" s="359"/>
      <c r="BG70" s="359"/>
      <c r="BH70" s="359"/>
      <c r="BI70" s="359"/>
      <c r="BJ70" s="359"/>
      <c r="BK70" s="359"/>
      <c r="CK70" s="359"/>
      <c r="CM70" s="359"/>
    </row>
    <row r="71" spans="2:91" s="360" customFormat="1" x14ac:dyDescent="0.35">
      <c r="B71" s="359"/>
      <c r="C71" s="359"/>
      <c r="F71" s="359"/>
      <c r="G71" s="359"/>
      <c r="H71" s="359"/>
      <c r="Q71" s="359"/>
      <c r="R71" s="359"/>
      <c r="S71" s="359"/>
      <c r="T71" s="359"/>
      <c r="U71" s="359"/>
      <c r="V71" s="359"/>
      <c r="W71" s="359"/>
      <c r="X71" s="359"/>
      <c r="Y71" s="359"/>
      <c r="Z71" s="359"/>
      <c r="AB71" s="359"/>
      <c r="AC71" s="359"/>
      <c r="AK71" s="359"/>
      <c r="AL71" s="359"/>
      <c r="AM71" s="359"/>
      <c r="AN71" s="359"/>
      <c r="AO71" s="359"/>
      <c r="AP71" s="359"/>
      <c r="AR71" s="359"/>
      <c r="AS71" s="359"/>
      <c r="AT71" s="359"/>
      <c r="AU71" s="406"/>
      <c r="AV71" s="359"/>
      <c r="AW71" s="359"/>
      <c r="AX71" s="359"/>
      <c r="AY71" s="359"/>
      <c r="AZ71" s="494"/>
      <c r="BA71" s="494"/>
      <c r="BB71" s="494"/>
      <c r="BC71" s="494"/>
      <c r="BD71" s="494"/>
      <c r="BE71" s="359"/>
      <c r="BF71" s="359"/>
      <c r="BG71" s="359"/>
      <c r="BH71" s="359"/>
      <c r="BI71" s="359"/>
      <c r="BJ71" s="359"/>
      <c r="BK71" s="359"/>
      <c r="CK71" s="359"/>
      <c r="CM71" s="359"/>
    </row>
    <row r="72" spans="2:91" s="360" customFormat="1" x14ac:dyDescent="0.35">
      <c r="B72" s="359"/>
      <c r="C72" s="359"/>
      <c r="F72" s="359"/>
      <c r="G72" s="359"/>
      <c r="H72" s="359"/>
      <c r="Q72" s="359"/>
      <c r="R72" s="359"/>
      <c r="S72" s="359"/>
      <c r="T72" s="359"/>
      <c r="U72" s="359"/>
      <c r="V72" s="359"/>
      <c r="W72" s="359"/>
      <c r="X72" s="359"/>
      <c r="Y72" s="359"/>
      <c r="Z72" s="359"/>
      <c r="AB72" s="359"/>
      <c r="AC72" s="359"/>
      <c r="AK72" s="359"/>
      <c r="AL72" s="359"/>
      <c r="AM72" s="359"/>
      <c r="AN72" s="359"/>
      <c r="AO72" s="359"/>
      <c r="AP72" s="359"/>
      <c r="AR72" s="359"/>
      <c r="AS72" s="359"/>
      <c r="AT72" s="359"/>
      <c r="AU72" s="406"/>
      <c r="AV72" s="359"/>
      <c r="AW72" s="359"/>
      <c r="AX72" s="359"/>
      <c r="AY72" s="359"/>
      <c r="AZ72" s="359"/>
      <c r="BA72" s="359"/>
      <c r="BB72" s="359"/>
      <c r="BC72" s="359"/>
      <c r="BD72" s="359"/>
      <c r="BE72" s="359"/>
      <c r="BF72" s="359"/>
      <c r="BG72" s="359"/>
      <c r="BH72" s="359"/>
      <c r="BI72" s="359"/>
      <c r="BJ72" s="359"/>
      <c r="BK72" s="359"/>
      <c r="CK72" s="359"/>
      <c r="CM72" s="359"/>
    </row>
    <row r="73" spans="2:91" s="360" customFormat="1" x14ac:dyDescent="0.35">
      <c r="B73" s="359"/>
      <c r="C73" s="359"/>
      <c r="F73" s="359"/>
      <c r="G73" s="359"/>
      <c r="H73" s="359"/>
      <c r="Q73" s="359"/>
      <c r="R73" s="359"/>
      <c r="S73" s="359"/>
      <c r="T73" s="359"/>
      <c r="U73" s="359"/>
      <c r="V73" s="359"/>
      <c r="W73" s="359"/>
      <c r="X73" s="359"/>
      <c r="Y73" s="359"/>
      <c r="Z73" s="359"/>
      <c r="AB73" s="359"/>
      <c r="AC73" s="359"/>
      <c r="AK73" s="359"/>
      <c r="AL73" s="359"/>
      <c r="AM73" s="359"/>
      <c r="AN73" s="359"/>
      <c r="AO73" s="359"/>
      <c r="AP73" s="359"/>
      <c r="AR73" s="359"/>
      <c r="AS73" s="359"/>
      <c r="AT73" s="359"/>
      <c r="AU73" s="406"/>
      <c r="AV73" s="359"/>
      <c r="AW73" s="359"/>
      <c r="AX73" s="359"/>
      <c r="AY73" s="359"/>
      <c r="AZ73" s="359"/>
      <c r="BA73" s="359"/>
      <c r="BB73" s="359"/>
      <c r="BC73" s="359"/>
      <c r="BD73" s="359"/>
      <c r="BE73" s="359"/>
      <c r="BF73" s="359"/>
      <c r="BG73" s="359"/>
      <c r="BH73" s="359"/>
      <c r="BI73" s="359"/>
      <c r="BJ73" s="359"/>
      <c r="BK73" s="359"/>
      <c r="CK73" s="359"/>
      <c r="CM73" s="359"/>
    </row>
    <row r="74" spans="2:91" s="360" customFormat="1" ht="19" thickBot="1" x14ac:dyDescent="0.4">
      <c r="B74" s="461" t="s">
        <v>196</v>
      </c>
      <c r="C74" s="462"/>
      <c r="D74" s="463"/>
      <c r="E74" s="463"/>
      <c r="F74" s="463"/>
      <c r="G74" s="463"/>
      <c r="H74" s="463"/>
      <c r="I74" s="463"/>
      <c r="J74" s="463"/>
      <c r="Q74" s="359"/>
      <c r="R74" s="359"/>
      <c r="S74" s="359"/>
      <c r="T74" s="359"/>
      <c r="U74" s="359"/>
      <c r="V74" s="359"/>
      <c r="W74" s="359"/>
      <c r="X74" s="359"/>
      <c r="Y74" s="359"/>
      <c r="Z74" s="359"/>
      <c r="AA74" s="359"/>
      <c r="AB74" s="359"/>
      <c r="AC74" s="359"/>
      <c r="AK74" s="359"/>
      <c r="AL74" s="359"/>
      <c r="AM74" s="359"/>
      <c r="AN74" s="359"/>
      <c r="AO74" s="359"/>
      <c r="AP74" s="359"/>
      <c r="AR74" s="359"/>
      <c r="AS74" s="359"/>
      <c r="AT74" s="359"/>
      <c r="AU74" s="406"/>
      <c r="AV74" s="359"/>
      <c r="AW74" s="359"/>
      <c r="AX74" s="359"/>
      <c r="AY74" s="359"/>
      <c r="AZ74" s="359"/>
      <c r="BA74" s="359"/>
      <c r="BB74" s="359"/>
      <c r="BC74" s="359"/>
      <c r="BD74" s="359"/>
      <c r="BE74" s="359"/>
      <c r="BF74" s="359"/>
      <c r="BG74" s="359"/>
      <c r="BH74" s="359"/>
      <c r="BI74" s="359"/>
      <c r="BJ74" s="359"/>
      <c r="BK74" s="359"/>
      <c r="CG74" s="359"/>
      <c r="CI74" s="359"/>
      <c r="CK74" s="359"/>
      <c r="CM74" s="359"/>
    </row>
    <row r="75" spans="2:91" s="360" customFormat="1" ht="16" x14ac:dyDescent="0.35">
      <c r="B75" s="495"/>
      <c r="C75" s="496"/>
      <c r="D75" s="496"/>
      <c r="E75" s="497" t="s">
        <v>197</v>
      </c>
      <c r="F75" s="496"/>
      <c r="G75" s="498" t="s">
        <v>195</v>
      </c>
      <c r="H75" s="498"/>
      <c r="I75" s="498"/>
      <c r="J75" s="498"/>
      <c r="K75" s="499"/>
      <c r="Q75" s="359"/>
      <c r="R75" s="359"/>
      <c r="S75" s="359"/>
      <c r="T75" s="359"/>
      <c r="U75" s="359"/>
      <c r="V75" s="359"/>
      <c r="W75" s="359"/>
      <c r="X75" s="359"/>
      <c r="Y75" s="359"/>
      <c r="Z75" s="359"/>
      <c r="AA75" s="359"/>
      <c r="AB75" s="359"/>
      <c r="AC75" s="359"/>
      <c r="AK75" s="359"/>
      <c r="AL75" s="359"/>
      <c r="AM75" s="359"/>
      <c r="AN75" s="359"/>
      <c r="AO75" s="359"/>
      <c r="AP75" s="359"/>
      <c r="AR75" s="359"/>
      <c r="AS75" s="359"/>
      <c r="AT75" s="359"/>
      <c r="AU75" s="406"/>
      <c r="AV75" s="359"/>
      <c r="AW75" s="359"/>
      <c r="AX75" s="359"/>
      <c r="AY75" s="359"/>
      <c r="AZ75" s="359"/>
      <c r="BA75" s="359"/>
      <c r="BB75" s="359"/>
      <c r="BC75" s="359"/>
      <c r="BD75" s="359"/>
      <c r="CG75" s="359"/>
      <c r="CI75" s="359"/>
      <c r="CK75" s="359"/>
      <c r="CM75" s="359"/>
    </row>
    <row r="76" spans="2:91" s="360" customFormat="1" ht="16" x14ac:dyDescent="0.35">
      <c r="B76" s="500"/>
      <c r="C76" s="501"/>
      <c r="D76" s="502"/>
      <c r="E76" s="503"/>
      <c r="F76" s="503" t="s">
        <v>74</v>
      </c>
      <c r="G76" s="503" t="s">
        <v>75</v>
      </c>
      <c r="H76" s="503" t="s">
        <v>76</v>
      </c>
      <c r="I76" s="503" t="s">
        <v>77</v>
      </c>
      <c r="J76" s="503" t="s">
        <v>78</v>
      </c>
      <c r="K76" s="504" t="s">
        <v>79</v>
      </c>
      <c r="Q76" s="359"/>
      <c r="R76" s="359"/>
      <c r="S76" s="359"/>
      <c r="T76" s="359"/>
      <c r="U76" s="359"/>
      <c r="V76" s="359"/>
      <c r="W76" s="359"/>
      <c r="X76" s="359"/>
      <c r="Y76" s="359"/>
      <c r="Z76" s="359"/>
      <c r="AA76" s="359"/>
      <c r="AB76" s="359"/>
      <c r="AC76" s="359"/>
      <c r="AK76" s="359"/>
      <c r="AL76" s="359"/>
      <c r="AM76" s="359"/>
      <c r="AN76" s="359"/>
      <c r="AO76" s="359"/>
      <c r="AP76" s="359"/>
      <c r="AR76" s="359"/>
      <c r="AS76" s="359"/>
      <c r="AT76" s="359"/>
      <c r="AU76" s="406"/>
      <c r="AV76" s="359"/>
      <c r="AW76" s="359"/>
      <c r="AX76" s="359"/>
      <c r="AY76" s="359"/>
      <c r="AZ76" s="359"/>
      <c r="BA76" s="359"/>
      <c r="BB76" s="359"/>
      <c r="BC76" s="359"/>
      <c r="BD76" s="359"/>
      <c r="CG76" s="359"/>
      <c r="CI76" s="359"/>
      <c r="CK76" s="359"/>
      <c r="CM76" s="359"/>
    </row>
    <row r="77" spans="2:91" s="360" customFormat="1" ht="17.5" customHeight="1" x14ac:dyDescent="0.35">
      <c r="B77" s="505" t="s">
        <v>198</v>
      </c>
      <c r="C77" s="506"/>
      <c r="D77" s="507"/>
      <c r="E77" s="508" t="s">
        <v>199</v>
      </c>
      <c r="F77" s="508" t="str">
        <f>_xlfn.IFNA(S89,"")</f>
        <v/>
      </c>
      <c r="G77" s="508" t="str">
        <f>_xlfn.IFNA(S90,"")</f>
        <v/>
      </c>
      <c r="H77" s="508" t="str">
        <f>_xlfn.IFNA(S91,"")</f>
        <v/>
      </c>
      <c r="I77" s="508" t="str">
        <f>_xlfn.IFNA(S92,"")</f>
        <v/>
      </c>
      <c r="J77" s="508" t="str">
        <f>_xlfn.IFNA(S93,"")</f>
        <v/>
      </c>
      <c r="K77" s="508" t="str">
        <f>_xlfn.IFNA(S94,"")</f>
        <v/>
      </c>
      <c r="Q77" s="359"/>
      <c r="R77" s="359"/>
      <c r="S77" s="359"/>
      <c r="T77" s="359"/>
      <c r="U77" s="359"/>
      <c r="V77" s="359"/>
      <c r="W77" s="359"/>
      <c r="X77" s="359"/>
      <c r="Y77" s="359"/>
      <c r="Z77" s="359"/>
      <c r="AA77" s="359"/>
      <c r="AB77" s="359"/>
      <c r="AC77" s="359"/>
      <c r="AK77" s="359"/>
      <c r="AL77" s="359"/>
      <c r="AM77" s="359"/>
      <c r="AN77" s="359"/>
      <c r="AO77" s="359"/>
      <c r="AP77" s="359"/>
      <c r="AQ77" s="359"/>
      <c r="AR77" s="359"/>
      <c r="AT77" s="359"/>
      <c r="CG77" s="359"/>
      <c r="CI77" s="359"/>
      <c r="CK77" s="359"/>
      <c r="CM77" s="359"/>
    </row>
    <row r="78" spans="2:91" s="360" customFormat="1" ht="17.5" customHeight="1" x14ac:dyDescent="0.35">
      <c r="B78" s="509"/>
      <c r="C78" s="510"/>
      <c r="D78" s="511"/>
      <c r="E78" s="512" t="s">
        <v>68</v>
      </c>
      <c r="F78" s="512"/>
      <c r="G78" s="513" t="str">
        <f>_xlfn.IFNA(R90,"")</f>
        <v/>
      </c>
      <c r="H78" s="513" t="str">
        <f>_xlfn.IFNA(R91,"")</f>
        <v/>
      </c>
      <c r="I78" s="513" t="str">
        <f>_xlfn.IFNA(R92,"")</f>
        <v/>
      </c>
      <c r="J78" s="513" t="str">
        <f>_xlfn.IFNA(R93,"")</f>
        <v/>
      </c>
      <c r="K78" s="513" t="str">
        <f>_xlfn.IFNA(R94,"")</f>
        <v/>
      </c>
      <c r="Q78" s="359"/>
      <c r="R78" s="359"/>
      <c r="S78" s="359"/>
      <c r="T78" s="359"/>
      <c r="U78" s="359"/>
      <c r="V78" s="359"/>
      <c r="W78" s="359"/>
      <c r="X78" s="359"/>
      <c r="Y78" s="359"/>
      <c r="Z78" s="359"/>
      <c r="AA78" s="359"/>
      <c r="AB78" s="359"/>
      <c r="AC78" s="359"/>
      <c r="AK78" s="359"/>
      <c r="AL78" s="359"/>
      <c r="AO78" s="359"/>
      <c r="AP78" s="359"/>
      <c r="AQ78" s="359"/>
      <c r="AR78" s="359"/>
      <c r="AS78" s="359"/>
      <c r="AT78" s="359"/>
      <c r="CG78" s="359"/>
      <c r="CI78" s="359"/>
      <c r="CK78" s="359"/>
      <c r="CM78" s="359"/>
    </row>
    <row r="79" spans="2:91" s="360" customFormat="1" ht="17.5" customHeight="1" x14ac:dyDescent="0.35">
      <c r="B79" s="505" t="s">
        <v>200</v>
      </c>
      <c r="C79" s="506"/>
      <c r="D79" s="507"/>
      <c r="E79" s="514" t="s">
        <v>199</v>
      </c>
      <c r="F79" s="508" t="str">
        <f>_xlfn.IFNA(U89,"")</f>
        <v/>
      </c>
      <c r="G79" s="508" t="str">
        <f>_xlfn.IFNA(U90,"")</f>
        <v/>
      </c>
      <c r="H79" s="508" t="str">
        <f>_xlfn.IFNA(U91,"")</f>
        <v/>
      </c>
      <c r="I79" s="508" t="str">
        <f>_xlfn.IFNA(U92,"")</f>
        <v/>
      </c>
      <c r="J79" s="508" t="str">
        <f>_xlfn.IFNA(U93,"")</f>
        <v/>
      </c>
      <c r="K79" s="508" t="str">
        <f>_xlfn.IFNA(U94,"")</f>
        <v/>
      </c>
      <c r="Q79" s="359"/>
      <c r="R79" s="359"/>
      <c r="S79" s="359"/>
      <c r="T79" s="359"/>
      <c r="U79" s="359"/>
      <c r="V79" s="359"/>
      <c r="W79" s="359"/>
      <c r="X79" s="359"/>
      <c r="Y79" s="359"/>
      <c r="Z79" s="359"/>
      <c r="AA79" s="359"/>
      <c r="AB79" s="359"/>
      <c r="AC79" s="359"/>
      <c r="AK79" s="359"/>
      <c r="AL79" s="359"/>
      <c r="AO79" s="359"/>
      <c r="AP79" s="359"/>
      <c r="AQ79" s="359"/>
      <c r="AR79" s="359"/>
      <c r="AS79" s="359"/>
      <c r="AT79" s="359"/>
      <c r="CG79" s="359"/>
      <c r="CI79" s="359"/>
      <c r="CK79" s="359"/>
      <c r="CM79" s="359"/>
    </row>
    <row r="80" spans="2:91" s="360" customFormat="1" ht="17.5" customHeight="1" x14ac:dyDescent="0.35">
      <c r="B80" s="509"/>
      <c r="C80" s="510"/>
      <c r="D80" s="511"/>
      <c r="E80" s="512" t="s">
        <v>68</v>
      </c>
      <c r="F80" s="512"/>
      <c r="G80" s="513" t="str">
        <f>_xlfn.IFNA(T90,"")</f>
        <v/>
      </c>
      <c r="H80" s="513" t="str">
        <f>_xlfn.IFNA(T91,"")</f>
        <v/>
      </c>
      <c r="I80" s="513" t="str">
        <f>_xlfn.IFNA(T92,"")</f>
        <v/>
      </c>
      <c r="J80" s="513" t="str">
        <f>_xlfn.IFNA(T93,"")</f>
        <v/>
      </c>
      <c r="K80" s="513" t="str">
        <f>_xlfn.IFNA(T94,"")</f>
        <v/>
      </c>
      <c r="Q80" s="359"/>
      <c r="R80" s="359"/>
      <c r="S80" s="359"/>
      <c r="T80" s="359"/>
      <c r="U80" s="359"/>
      <c r="V80" s="359"/>
      <c r="W80" s="359"/>
      <c r="X80" s="359"/>
      <c r="Y80" s="359"/>
      <c r="Z80" s="359"/>
      <c r="AA80" s="359"/>
      <c r="AB80" s="359"/>
      <c r="AC80" s="359"/>
      <c r="AK80" s="359"/>
      <c r="AL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CG80" s="359"/>
      <c r="CI80" s="359"/>
      <c r="CK80" s="359"/>
      <c r="CM80" s="359"/>
    </row>
    <row r="81" spans="2:43" ht="17.5" customHeight="1" x14ac:dyDescent="0.35">
      <c r="B81" s="505" t="s">
        <v>201</v>
      </c>
      <c r="C81" s="506"/>
      <c r="D81" s="507"/>
      <c r="E81" s="514" t="s">
        <v>199</v>
      </c>
      <c r="F81" s="508" t="str">
        <f>_xlfn.IFNA(W89,"")</f>
        <v/>
      </c>
      <c r="G81" s="508" t="str">
        <f>_xlfn.IFNA(W90,"")</f>
        <v/>
      </c>
      <c r="H81" s="508" t="str">
        <f>_xlfn.IFNA(W91,"")</f>
        <v/>
      </c>
      <c r="I81" s="508" t="str">
        <f>_xlfn.IFNA(W92,"")</f>
        <v/>
      </c>
      <c r="J81" s="508" t="str">
        <f>_xlfn.IFNA(W93,"")</f>
        <v/>
      </c>
      <c r="K81" s="508" t="str">
        <f>_xlfn.IFNA(W94,"")</f>
        <v/>
      </c>
      <c r="AA81" s="359"/>
      <c r="AM81" s="360"/>
      <c r="AN81" s="360"/>
    </row>
    <row r="82" spans="2:43" ht="17.5" customHeight="1" x14ac:dyDescent="0.35">
      <c r="B82" s="509"/>
      <c r="C82" s="506"/>
      <c r="D82" s="515"/>
      <c r="E82" s="512" t="s">
        <v>68</v>
      </c>
      <c r="F82" s="512"/>
      <c r="G82" s="513" t="str">
        <f>_xlfn.IFNA(V90,"")</f>
        <v/>
      </c>
      <c r="H82" s="513" t="str">
        <f>_xlfn.IFNA(V91,"")</f>
        <v/>
      </c>
      <c r="I82" s="513" t="str">
        <f>_xlfn.IFNA(V92,"")</f>
        <v/>
      </c>
      <c r="J82" s="513" t="str">
        <f>_xlfn.IFNA(V93,"")</f>
        <v/>
      </c>
      <c r="K82" s="513" t="str">
        <f>_xlfn.IFNA(V94,"")</f>
        <v/>
      </c>
      <c r="AA82" s="359"/>
      <c r="AM82" s="360"/>
      <c r="AN82" s="360"/>
    </row>
    <row r="83" spans="2:43" ht="17.5" customHeight="1" x14ac:dyDescent="0.35">
      <c r="B83" s="516" t="s">
        <v>202</v>
      </c>
      <c r="C83" s="517"/>
      <c r="D83" s="518"/>
      <c r="E83" s="519" t="s">
        <v>199</v>
      </c>
      <c r="F83" s="508" t="str">
        <f>_xlfn.IFNA(Q89,"")</f>
        <v/>
      </c>
      <c r="G83" s="508" t="str">
        <f>_xlfn.IFNA(Q90,"")</f>
        <v/>
      </c>
      <c r="H83" s="508" t="str">
        <f>_xlfn.IFNA(Q91,"")</f>
        <v/>
      </c>
      <c r="I83" s="508" t="str">
        <f>_xlfn.IFNA(Q92,"")</f>
        <v/>
      </c>
      <c r="J83" s="508" t="str">
        <f>_xlfn.IFNA(Q93,"")</f>
        <v/>
      </c>
      <c r="K83" s="508" t="str">
        <f>_xlfn.IFNA(Q94,"")</f>
        <v/>
      </c>
      <c r="AA83" s="359"/>
      <c r="AM83" s="360"/>
      <c r="AN83" s="360"/>
    </row>
    <row r="84" spans="2:43" ht="17.5" customHeight="1" x14ac:dyDescent="0.35">
      <c r="B84" s="520"/>
      <c r="C84" s="521"/>
      <c r="D84" s="517"/>
      <c r="E84" s="522" t="s">
        <v>68</v>
      </c>
      <c r="F84" s="512"/>
      <c r="G84" s="523" t="str">
        <f>_xlfn.IFNA(P90,"")</f>
        <v/>
      </c>
      <c r="H84" s="523" t="str">
        <f>_xlfn.IFNA(P91,"")</f>
        <v/>
      </c>
      <c r="I84" s="523" t="str">
        <f>_xlfn.IFNA(P92,"")</f>
        <v/>
      </c>
      <c r="J84" s="523" t="str">
        <f>_xlfn.IFNA(P93,"")</f>
        <v/>
      </c>
      <c r="K84" s="523" t="str">
        <f>_xlfn.IFNA(P94,"")</f>
        <v/>
      </c>
      <c r="AA84" s="359"/>
      <c r="AM84" s="360"/>
      <c r="AN84" s="360"/>
      <c r="AO84" s="360"/>
      <c r="AP84" s="360"/>
      <c r="AQ84" s="360"/>
    </row>
    <row r="85" spans="2:43" x14ac:dyDescent="0.35">
      <c r="AA85" s="359"/>
      <c r="AM85" s="360"/>
      <c r="AN85" s="360"/>
      <c r="AO85" s="360"/>
      <c r="AP85" s="360"/>
      <c r="AQ85" s="360"/>
    </row>
    <row r="86" spans="2:43" x14ac:dyDescent="0.35">
      <c r="AA86" s="359"/>
      <c r="AM86" s="360"/>
      <c r="AN86" s="360"/>
      <c r="AO86" s="360"/>
      <c r="AP86" s="360"/>
      <c r="AQ86" s="360"/>
    </row>
    <row r="87" spans="2:43" x14ac:dyDescent="0.35">
      <c r="O87" s="524" t="s">
        <v>203</v>
      </c>
      <c r="P87" s="364"/>
      <c r="Q87" s="364"/>
      <c r="R87" s="364"/>
      <c r="S87" s="364"/>
      <c r="T87" s="364"/>
      <c r="U87" s="365"/>
      <c r="V87" s="364"/>
      <c r="W87" s="364"/>
      <c r="AA87" s="359"/>
    </row>
    <row r="88" spans="2:43" x14ac:dyDescent="0.35">
      <c r="O88" s="525" t="s">
        <v>71</v>
      </c>
      <c r="P88" s="525" t="s">
        <v>204</v>
      </c>
      <c r="Q88" s="525" t="s">
        <v>205</v>
      </c>
      <c r="R88" s="525" t="s">
        <v>206</v>
      </c>
      <c r="S88" s="525" t="s">
        <v>207</v>
      </c>
      <c r="T88" s="525" t="s">
        <v>208</v>
      </c>
      <c r="U88" s="526" t="s">
        <v>209</v>
      </c>
      <c r="V88" s="525" t="s">
        <v>210</v>
      </c>
      <c r="W88" s="525" t="s">
        <v>211</v>
      </c>
    </row>
    <row r="89" spans="2:43" x14ac:dyDescent="0.35">
      <c r="O89" s="525" t="s">
        <v>74</v>
      </c>
      <c r="P89" s="527"/>
      <c r="Q89" s="528" t="e">
        <f>IF(BJ34="",NA(),BJ34)</f>
        <v>#N/A</v>
      </c>
      <c r="R89" s="529"/>
      <c r="S89" s="528" t="e">
        <f>IF(BJ35="",NA(),BJ35)</f>
        <v>#N/A</v>
      </c>
      <c r="T89" s="529"/>
      <c r="U89" s="528" t="e">
        <f>IF(BJ36="",NA(),BJ36)</f>
        <v>#N/A</v>
      </c>
      <c r="V89" s="529"/>
      <c r="W89" s="528" t="e">
        <f>IF(BJ37="",NA(),BJ37)</f>
        <v>#N/A</v>
      </c>
    </row>
    <row r="90" spans="2:43" x14ac:dyDescent="0.35">
      <c r="O90" s="525" t="s">
        <v>75</v>
      </c>
      <c r="P90" s="530" t="e">
        <f>IF(BV34="",NA(),BV34)</f>
        <v>#N/A</v>
      </c>
      <c r="Q90" s="528" t="e">
        <f>IF(BK34="",NA(),BK34)</f>
        <v>#N/A</v>
      </c>
      <c r="R90" s="530" t="e">
        <f>IF(BV35="",NA(),BV35)</f>
        <v>#N/A</v>
      </c>
      <c r="S90" s="528" t="e">
        <f>IF(BK35="",NA(),BK35)</f>
        <v>#N/A</v>
      </c>
      <c r="T90" s="530" t="e">
        <f>IF(BV36="",NA(),BV36)</f>
        <v>#N/A</v>
      </c>
      <c r="U90" s="528" t="e">
        <f>IF(BK36="",NA(),BK36)</f>
        <v>#N/A</v>
      </c>
      <c r="V90" s="530" t="e">
        <f>IF(BV37="",NA(),BV37)</f>
        <v>#N/A</v>
      </c>
      <c r="W90" s="528" t="e">
        <f>IF(BK37="",NA(),BK37)</f>
        <v>#N/A</v>
      </c>
    </row>
    <row r="91" spans="2:43" x14ac:dyDescent="0.35">
      <c r="O91" s="525" t="s">
        <v>76</v>
      </c>
      <c r="P91" s="530" t="e">
        <f>IF(BW34="",NA(),BW34)</f>
        <v>#N/A</v>
      </c>
      <c r="Q91" s="528" t="e">
        <f>IF(BL34="",NA(),BL34)</f>
        <v>#N/A</v>
      </c>
      <c r="R91" s="530" t="e">
        <f>IF(BW35="",NA(),BW35)</f>
        <v>#N/A</v>
      </c>
      <c r="S91" s="528" t="e">
        <f>IF(BL35="",NA(),BL35)</f>
        <v>#N/A</v>
      </c>
      <c r="T91" s="530" t="e">
        <f>IF(BW36="",NA(),BW36)</f>
        <v>#N/A</v>
      </c>
      <c r="U91" s="528" t="e">
        <f>IF(BL36="",NA(),BL36)</f>
        <v>#N/A</v>
      </c>
      <c r="V91" s="530" t="e">
        <f>IF(BW37="",NA(),BW37)</f>
        <v>#N/A</v>
      </c>
      <c r="W91" s="528" t="e">
        <f>IF(BL37="",NA(),BL37)</f>
        <v>#N/A</v>
      </c>
    </row>
    <row r="92" spans="2:43" x14ac:dyDescent="0.35">
      <c r="O92" s="525" t="s">
        <v>77</v>
      </c>
      <c r="P92" s="530" t="e">
        <f>IF(BX34="",NA(),BX34)</f>
        <v>#N/A</v>
      </c>
      <c r="Q92" s="528" t="e">
        <f>IF(BM34="",NA(),BM34)</f>
        <v>#N/A</v>
      </c>
      <c r="R92" s="531" t="e">
        <f>IF(BX35="",NA(),BX35)</f>
        <v>#N/A</v>
      </c>
      <c r="S92" s="528" t="e">
        <f>IF(BM35="",NA(),BM35)</f>
        <v>#N/A</v>
      </c>
      <c r="T92" s="531" t="e">
        <f>IF(BX36="",NA(),BX36)</f>
        <v>#N/A</v>
      </c>
      <c r="U92" s="528" t="e">
        <f>IF(BM36="",NA(),BM36)</f>
        <v>#N/A</v>
      </c>
      <c r="V92" s="531" t="e">
        <f>IF(BX37="",NA(),BX37)</f>
        <v>#N/A</v>
      </c>
      <c r="W92" s="528" t="e">
        <f>IF(BM37="",NA(),BM37)</f>
        <v>#N/A</v>
      </c>
    </row>
    <row r="93" spans="2:43" x14ac:dyDescent="0.35">
      <c r="O93" s="525" t="s">
        <v>78</v>
      </c>
      <c r="P93" s="530" t="e">
        <f>IF(BY34="",NA(),BY34)</f>
        <v>#N/A</v>
      </c>
      <c r="Q93" s="528" t="e">
        <f>IF(BN34="",NA(),BN34)</f>
        <v>#N/A</v>
      </c>
      <c r="R93" s="531" t="e">
        <f>IF(BY35="",NA(),BY35)</f>
        <v>#N/A</v>
      </c>
      <c r="S93" s="528" t="e">
        <f>IF(BN35="",NA(),BN35)</f>
        <v>#N/A</v>
      </c>
      <c r="T93" s="531" t="e">
        <f>IF(BY36="",NA(),BY36)</f>
        <v>#N/A</v>
      </c>
      <c r="U93" s="528" t="e">
        <f>IF(BN36="",NA(),BN36)</f>
        <v>#N/A</v>
      </c>
      <c r="V93" s="531" t="e">
        <f>IF(BY37="",NA(),BY37)</f>
        <v>#N/A</v>
      </c>
      <c r="W93" s="528" t="e">
        <f>IF(BN37="",NA(),BN37)</f>
        <v>#N/A</v>
      </c>
    </row>
    <row r="94" spans="2:43" x14ac:dyDescent="0.35">
      <c r="O94" s="525" t="s">
        <v>79</v>
      </c>
      <c r="P94" s="530" t="e">
        <f>IF(BZ34="",NA(),BZ34)</f>
        <v>#N/A</v>
      </c>
      <c r="Q94" s="528" t="e">
        <f>IF(BO34="",NA(),BO34)</f>
        <v>#N/A</v>
      </c>
      <c r="R94" s="531" t="e">
        <f>IF(BZ35="",NA(),BZ35)</f>
        <v>#N/A</v>
      </c>
      <c r="S94" s="528" t="e">
        <f>IF(BO35="",NA(),BO35)</f>
        <v>#N/A</v>
      </c>
      <c r="T94" s="531" t="e">
        <f>IF(BZ36="",NA(),BZ36)</f>
        <v>#N/A</v>
      </c>
      <c r="U94" s="528" t="e">
        <f>IF(BO36="",NA(),BO36)</f>
        <v>#N/A</v>
      </c>
      <c r="V94" s="531" t="e">
        <f>IF(BZ37="",NA(),BZ37)</f>
        <v>#N/A</v>
      </c>
      <c r="W94" s="528" t="e">
        <f>IF(BO37="",NA(),BO37)</f>
        <v>#N/A</v>
      </c>
    </row>
    <row r="95" spans="2:43" x14ac:dyDescent="0.35">
      <c r="O95" s="525" t="s">
        <v>80</v>
      </c>
      <c r="P95" s="530" t="e">
        <f>IF(CA34="",NA(),CA34)</f>
        <v>#N/A</v>
      </c>
      <c r="Q95" s="528" t="e">
        <f>IF(BP34="",NA(),BP34)</f>
        <v>#N/A</v>
      </c>
      <c r="R95" s="531" t="e">
        <f>IF(CA35="",NA(),CA35)</f>
        <v>#N/A</v>
      </c>
      <c r="S95" s="528" t="e">
        <f>IF(BP35="",NA(),BP35)</f>
        <v>#N/A</v>
      </c>
      <c r="T95" s="531" t="e">
        <f>IF(CA36="",NA(),CA36)</f>
        <v>#N/A</v>
      </c>
      <c r="U95" s="528" t="e">
        <f>IF(BP36="",NA(),BP36)</f>
        <v>#N/A</v>
      </c>
      <c r="V95" s="531" t="e">
        <f>IF(CA37="",NA(),CA37)</f>
        <v>#N/A</v>
      </c>
      <c r="W95" s="528" t="e">
        <f>IF(BP37="",NA(),BP37)</f>
        <v>#N/A</v>
      </c>
    </row>
    <row r="96" spans="2:43" x14ac:dyDescent="0.35">
      <c r="O96" s="525" t="s">
        <v>81</v>
      </c>
      <c r="P96" s="530" t="e">
        <f>IF(CB34="",NA(),CB34)</f>
        <v>#N/A</v>
      </c>
      <c r="Q96" s="528" t="e">
        <f>IF(BQ34="",NA(),BQ34)</f>
        <v>#N/A</v>
      </c>
      <c r="R96" s="531" t="e">
        <f>IF(CB35="",NA(),CB35)</f>
        <v>#N/A</v>
      </c>
      <c r="S96" s="528" t="e">
        <f>IF(BQ35="",NA(),BQ35)</f>
        <v>#N/A</v>
      </c>
      <c r="T96" s="531" t="e">
        <f>IF(CB36="",NA(),CB36)</f>
        <v>#N/A</v>
      </c>
      <c r="U96" s="528" t="e">
        <f>IF(BQ36="",NA(),BQ36)</f>
        <v>#N/A</v>
      </c>
      <c r="V96" s="531" t="e">
        <f>IF(CB37="",NA(),CB37)</f>
        <v>#N/A</v>
      </c>
      <c r="W96" s="528" t="e">
        <f>IF(BQ37="",NA(),BQ37)</f>
        <v>#N/A</v>
      </c>
    </row>
    <row r="97" spans="2:91" s="360" customFormat="1" x14ac:dyDescent="0.35">
      <c r="B97" s="359"/>
      <c r="C97" s="359"/>
      <c r="D97" s="359"/>
      <c r="E97" s="359"/>
      <c r="F97" s="359"/>
      <c r="G97" s="359"/>
      <c r="O97" s="525" t="s">
        <v>82</v>
      </c>
      <c r="P97" s="530" t="e">
        <f>IF(CC34="",NA(),CC34)</f>
        <v>#N/A</v>
      </c>
      <c r="Q97" s="528" t="e">
        <f>IF(BR34="",NA(),BR34)</f>
        <v>#N/A</v>
      </c>
      <c r="R97" s="531" t="e">
        <f>IF(CC35="",NA(),CC35)</f>
        <v>#N/A</v>
      </c>
      <c r="S97" s="528" t="e">
        <f>IF(BR35="",NA(),BR35)</f>
        <v>#N/A</v>
      </c>
      <c r="T97" s="531" t="e">
        <f>IF(CC36="",NA(),CC36)</f>
        <v>#N/A</v>
      </c>
      <c r="U97" s="528" t="e">
        <f>IF(BR36="",NA(),BR36)</f>
        <v>#N/A</v>
      </c>
      <c r="V97" s="531" t="e">
        <f>IF(CC37="",NA(),CC37)</f>
        <v>#N/A</v>
      </c>
      <c r="W97" s="528" t="e">
        <f>IF(BR37="",NA(),BR37)</f>
        <v>#N/A</v>
      </c>
      <c r="X97" s="359"/>
      <c r="Y97" s="359"/>
      <c r="Z97" s="359"/>
      <c r="AB97" s="359"/>
      <c r="AC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CG97" s="359"/>
      <c r="CI97" s="359"/>
      <c r="CK97" s="359"/>
      <c r="CM97" s="359"/>
    </row>
    <row r="98" spans="2:91" s="360" customFormat="1" x14ac:dyDescent="0.35">
      <c r="B98" s="359"/>
      <c r="C98" s="359"/>
      <c r="D98" s="359"/>
      <c r="E98" s="359"/>
      <c r="F98" s="359"/>
      <c r="G98" s="359"/>
      <c r="O98" s="525" t="s">
        <v>83</v>
      </c>
      <c r="P98" s="530" t="e">
        <f>IF(CD34="",NA(),CD34)</f>
        <v>#N/A</v>
      </c>
      <c r="Q98" s="528" t="e">
        <f>IF(BS34="",NA(),BS34)</f>
        <v>#N/A</v>
      </c>
      <c r="R98" s="531" t="e">
        <f>IF(CD35="",NA(),CD35)</f>
        <v>#N/A</v>
      </c>
      <c r="S98" s="528" t="e">
        <f>IF(BS35="",NA(),BS35)</f>
        <v>#N/A</v>
      </c>
      <c r="T98" s="531" t="e">
        <f>IF(CD36="",NA(),CD36)</f>
        <v>#N/A</v>
      </c>
      <c r="U98" s="528" t="e">
        <f>IF(BS36="",NA(),BS36)</f>
        <v>#N/A</v>
      </c>
      <c r="V98" s="531" t="e">
        <f>IF(CD37="",NA(),CD37)</f>
        <v>#N/A</v>
      </c>
      <c r="W98" s="528" t="e">
        <f>IF(BS37="",NA(),BS37)</f>
        <v>#N/A</v>
      </c>
      <c r="X98" s="359"/>
      <c r="Y98" s="359"/>
      <c r="Z98" s="359"/>
      <c r="AB98" s="359"/>
      <c r="AC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CG98" s="359"/>
      <c r="CI98" s="359"/>
      <c r="CK98" s="359"/>
      <c r="CM98" s="359"/>
    </row>
    <row r="99" spans="2:91" s="360" customFormat="1" x14ac:dyDescent="0.35">
      <c r="B99" s="359"/>
      <c r="C99" s="359"/>
      <c r="D99" s="359"/>
      <c r="E99" s="359"/>
      <c r="F99" s="359"/>
      <c r="G99" s="359"/>
      <c r="O99" s="525" t="s">
        <v>84</v>
      </c>
      <c r="P99" s="530" t="e">
        <f>IF(CE34="",NA(),BWK34)</f>
        <v>#N/A</v>
      </c>
      <c r="Q99" s="528" t="e">
        <f>IF(BT34="",NA(),BT34)</f>
        <v>#N/A</v>
      </c>
      <c r="R99" s="531" t="e">
        <f>IF(CE35="",NA(),CE35)</f>
        <v>#N/A</v>
      </c>
      <c r="S99" s="528" t="e">
        <f>IF(BT35="",NA(),BT35)</f>
        <v>#N/A</v>
      </c>
      <c r="T99" s="531" t="e">
        <f>IF(CE36="",NA(),CE36)</f>
        <v>#N/A</v>
      </c>
      <c r="U99" s="528" t="e">
        <f>IF(BT36="",NA(),BT36)</f>
        <v>#N/A</v>
      </c>
      <c r="V99" s="531" t="e">
        <f>IF(CE37="",NA(),CE37)</f>
        <v>#N/A</v>
      </c>
      <c r="W99" s="528" t="e">
        <f>IF(BT37="",NA(),BT37)</f>
        <v>#N/A</v>
      </c>
      <c r="X99" s="359"/>
      <c r="Y99" s="359"/>
      <c r="Z99" s="359"/>
      <c r="AB99" s="359"/>
      <c r="AC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CG99" s="359"/>
      <c r="CI99" s="359"/>
      <c r="CK99" s="359"/>
      <c r="CM99" s="359"/>
    </row>
    <row r="102" spans="2:91" s="360" customFormat="1" ht="15" customHeight="1" x14ac:dyDescent="0.35">
      <c r="B102" s="359"/>
      <c r="C102" s="359"/>
      <c r="D102" s="359"/>
      <c r="E102" s="359"/>
      <c r="F102" s="359"/>
      <c r="G102" s="359"/>
      <c r="Q102" s="359"/>
      <c r="R102" s="359"/>
      <c r="S102" s="359"/>
      <c r="T102" s="359"/>
      <c r="U102" s="359"/>
      <c r="V102" s="359"/>
      <c r="W102" s="359"/>
      <c r="X102" s="359"/>
      <c r="Y102" s="359"/>
      <c r="Z102" s="359"/>
      <c r="AB102" s="359"/>
      <c r="AC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CG102" s="359"/>
      <c r="CI102" s="359"/>
      <c r="CK102" s="359"/>
      <c r="CM102" s="359"/>
    </row>
    <row r="103" spans="2:91" s="360" customFormat="1" ht="15" customHeight="1" x14ac:dyDescent="0.35">
      <c r="B103" s="359"/>
      <c r="C103" s="359"/>
      <c r="D103" s="359"/>
      <c r="E103" s="359"/>
      <c r="F103" s="359"/>
      <c r="G103" s="359"/>
      <c r="Q103" s="359"/>
      <c r="R103" s="359"/>
      <c r="S103" s="359"/>
      <c r="T103" s="359"/>
      <c r="U103" s="359"/>
      <c r="V103" s="359"/>
      <c r="W103" s="359"/>
      <c r="X103" s="359"/>
      <c r="Y103" s="359"/>
      <c r="Z103" s="359"/>
      <c r="AB103" s="359"/>
      <c r="AC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CG103" s="359"/>
      <c r="CI103" s="359"/>
      <c r="CK103" s="359"/>
      <c r="CM103" s="359"/>
    </row>
    <row r="104" spans="2:91" s="360" customFormat="1" ht="15" customHeight="1" x14ac:dyDescent="0.35">
      <c r="B104" s="359"/>
      <c r="C104" s="359"/>
      <c r="D104" s="359"/>
      <c r="E104" s="359"/>
      <c r="F104" s="359"/>
      <c r="G104" s="359"/>
      <c r="Q104" s="359"/>
      <c r="R104" s="359"/>
      <c r="S104" s="359"/>
      <c r="T104" s="359"/>
      <c r="U104" s="359"/>
      <c r="V104" s="359"/>
      <c r="W104" s="359"/>
      <c r="X104" s="359"/>
      <c r="Y104" s="359"/>
      <c r="Z104" s="359"/>
      <c r="AB104" s="359"/>
      <c r="AC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CG104" s="359"/>
      <c r="CI104" s="359"/>
      <c r="CK104" s="359"/>
      <c r="CM104" s="359"/>
    </row>
    <row r="105" spans="2:91" s="360" customFormat="1" ht="15" customHeight="1" x14ac:dyDescent="0.35">
      <c r="B105" s="359"/>
      <c r="C105" s="359"/>
      <c r="D105" s="359"/>
      <c r="E105" s="359"/>
      <c r="F105" s="359"/>
      <c r="G105" s="359"/>
      <c r="Q105" s="359"/>
      <c r="R105" s="359"/>
      <c r="S105" s="359"/>
      <c r="T105" s="359"/>
      <c r="U105" s="359"/>
      <c r="V105" s="359"/>
      <c r="W105" s="359"/>
      <c r="X105" s="359"/>
      <c r="Y105" s="359"/>
      <c r="Z105" s="359"/>
      <c r="AB105" s="359"/>
      <c r="AC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CG105" s="359"/>
      <c r="CI105" s="359"/>
      <c r="CK105" s="359"/>
      <c r="CM105" s="359"/>
    </row>
    <row r="106" spans="2:91" s="360" customFormat="1" ht="15" customHeight="1" x14ac:dyDescent="0.35">
      <c r="B106" s="359"/>
      <c r="C106" s="359"/>
      <c r="D106" s="359"/>
      <c r="E106" s="359"/>
      <c r="F106" s="359"/>
      <c r="G106" s="359"/>
      <c r="Q106" s="359"/>
      <c r="R106" s="359"/>
      <c r="S106" s="359"/>
      <c r="T106" s="359"/>
      <c r="U106" s="359"/>
      <c r="V106" s="359"/>
      <c r="W106" s="359"/>
      <c r="X106" s="359"/>
      <c r="Y106" s="359"/>
      <c r="Z106" s="359"/>
      <c r="AB106" s="359"/>
      <c r="AC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CG106" s="359"/>
      <c r="CI106" s="359"/>
      <c r="CK106" s="359"/>
      <c r="CM106" s="359"/>
    </row>
    <row r="107" spans="2:91" s="360" customFormat="1" ht="15" customHeight="1" x14ac:dyDescent="0.35">
      <c r="B107" s="359"/>
      <c r="C107" s="359"/>
      <c r="D107" s="359"/>
      <c r="E107" s="359"/>
      <c r="F107" s="359"/>
      <c r="G107" s="359"/>
      <c r="Q107" s="359"/>
      <c r="R107" s="359"/>
      <c r="S107" s="359"/>
      <c r="T107" s="359"/>
      <c r="U107" s="359"/>
      <c r="V107" s="359"/>
      <c r="W107" s="359"/>
      <c r="X107" s="359"/>
      <c r="Y107" s="359"/>
      <c r="Z107" s="359"/>
      <c r="AB107" s="359"/>
      <c r="AC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CG107" s="359"/>
      <c r="CI107" s="359"/>
      <c r="CK107" s="359"/>
      <c r="CM107" s="359"/>
    </row>
    <row r="108" spans="2:91" s="360" customFormat="1" ht="15.65" customHeight="1" x14ac:dyDescent="0.35">
      <c r="B108" s="359"/>
      <c r="C108" s="359"/>
      <c r="D108" s="359"/>
      <c r="E108" s="359"/>
      <c r="F108" s="359"/>
      <c r="G108" s="359"/>
      <c r="Q108" s="359"/>
      <c r="R108" s="359"/>
      <c r="S108" s="359"/>
      <c r="T108" s="359"/>
      <c r="U108" s="359"/>
      <c r="V108" s="359"/>
      <c r="W108" s="359"/>
      <c r="X108" s="359"/>
      <c r="Y108" s="359"/>
      <c r="Z108" s="359"/>
      <c r="AB108" s="359"/>
      <c r="AC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CG108" s="359"/>
      <c r="CI108" s="359"/>
      <c r="CK108" s="359"/>
      <c r="CM108" s="359"/>
    </row>
    <row r="109" spans="2:91" s="360" customFormat="1" ht="15.65" customHeight="1" x14ac:dyDescent="0.35">
      <c r="B109" s="359"/>
      <c r="C109" s="359"/>
      <c r="D109" s="359"/>
      <c r="E109" s="359"/>
      <c r="F109" s="359"/>
      <c r="G109" s="359"/>
      <c r="Q109" s="359"/>
      <c r="R109" s="359"/>
      <c r="S109" s="359"/>
      <c r="T109" s="359"/>
      <c r="U109" s="359"/>
      <c r="V109" s="359"/>
      <c r="W109" s="359"/>
      <c r="X109" s="359"/>
      <c r="Y109" s="359"/>
      <c r="Z109" s="359"/>
      <c r="AB109" s="359"/>
      <c r="AC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CG109" s="359"/>
      <c r="CI109" s="359"/>
      <c r="CK109" s="359"/>
      <c r="CM109" s="359"/>
    </row>
    <row r="111" spans="2:91" s="360" customFormat="1" x14ac:dyDescent="0.35">
      <c r="B111" s="359"/>
      <c r="C111" s="359"/>
      <c r="D111" s="359"/>
      <c r="E111" s="359"/>
      <c r="F111" s="359"/>
      <c r="G111" s="359"/>
      <c r="Q111" s="359"/>
      <c r="R111" s="359"/>
      <c r="S111" s="359"/>
      <c r="T111" s="359"/>
      <c r="U111" s="359"/>
      <c r="V111" s="359"/>
      <c r="W111" s="359"/>
      <c r="X111" s="359"/>
      <c r="Y111" s="359"/>
      <c r="Z111" s="359"/>
      <c r="AB111" s="359"/>
      <c r="AC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59"/>
      <c r="BX111" s="359"/>
      <c r="BY111" s="359"/>
      <c r="BZ111" s="359"/>
      <c r="CG111" s="359"/>
      <c r="CI111" s="359"/>
      <c r="CK111" s="359"/>
      <c r="CM111" s="359"/>
    </row>
    <row r="112" spans="2:91" s="360" customFormat="1" ht="19" thickBot="1" x14ac:dyDescent="0.5">
      <c r="B112" s="493" t="s">
        <v>212</v>
      </c>
      <c r="C112" s="493"/>
      <c r="D112" s="359"/>
      <c r="E112" s="359"/>
      <c r="Q112" s="359"/>
      <c r="R112" s="359"/>
      <c r="S112" s="359"/>
      <c r="T112" s="359"/>
      <c r="U112" s="359"/>
      <c r="V112" s="359"/>
      <c r="W112" s="359"/>
      <c r="X112" s="359"/>
      <c r="Y112" s="359"/>
      <c r="Z112" s="359"/>
      <c r="AB112" s="359"/>
      <c r="AC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G112" s="359"/>
      <c r="CI112" s="359"/>
      <c r="CK112" s="359"/>
      <c r="CM112" s="359"/>
    </row>
    <row r="113" spans="2:91" s="360" customFormat="1" ht="62.65" customHeight="1" thickBot="1" x14ac:dyDescent="0.4">
      <c r="B113" s="532" t="s">
        <v>31</v>
      </c>
      <c r="C113" s="533" t="s">
        <v>32</v>
      </c>
      <c r="D113" s="534"/>
      <c r="E113" s="535" t="s">
        <v>33</v>
      </c>
      <c r="F113" s="536"/>
      <c r="G113" s="537"/>
      <c r="H113" s="532" t="s">
        <v>213</v>
      </c>
      <c r="I113" s="532" t="s">
        <v>214</v>
      </c>
      <c r="J113" s="532" t="s">
        <v>70</v>
      </c>
      <c r="K113" s="532" t="s">
        <v>215</v>
      </c>
      <c r="Q113" s="359"/>
      <c r="R113" s="359"/>
      <c r="S113" s="359"/>
      <c r="T113" s="359"/>
      <c r="U113" s="359"/>
      <c r="V113" s="359"/>
      <c r="W113" s="359"/>
      <c r="X113" s="359"/>
      <c r="Y113" s="359"/>
      <c r="Z113" s="359"/>
      <c r="AB113" s="359"/>
      <c r="AC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c r="BV113" s="359"/>
      <c r="BW113" s="359"/>
      <c r="BX113" s="359"/>
      <c r="BY113" s="359"/>
      <c r="BZ113" s="359"/>
      <c r="CG113" s="359"/>
      <c r="CI113" s="359"/>
      <c r="CK113" s="359"/>
      <c r="CM113" s="359"/>
    </row>
    <row r="114" spans="2:91" s="360" customFormat="1" ht="16.5" thickBot="1" x14ac:dyDescent="0.4">
      <c r="B114" s="538">
        <v>1</v>
      </c>
      <c r="C114" s="539" t="s">
        <v>95</v>
      </c>
      <c r="D114" s="540"/>
      <c r="E114" s="541" t="s">
        <v>96</v>
      </c>
      <c r="F114" s="542"/>
      <c r="G114" s="543"/>
      <c r="H114" s="544" t="str">
        <f>AZ3</f>
        <v>---</v>
      </c>
      <c r="I114" s="544" t="str">
        <f>AX3</f>
        <v>---</v>
      </c>
      <c r="J114" s="544" t="str">
        <f>BB3</f>
        <v>---</v>
      </c>
      <c r="K114" s="544" t="str">
        <f>RIGHT(BC3,6)</f>
        <v>---</v>
      </c>
      <c r="Q114" s="359"/>
      <c r="R114" s="359"/>
      <c r="S114" s="359"/>
      <c r="T114" s="359"/>
      <c r="U114" s="359"/>
      <c r="V114" s="359"/>
      <c r="W114" s="359"/>
      <c r="X114" s="359"/>
      <c r="Y114" s="359"/>
      <c r="Z114" s="359"/>
      <c r="AB114" s="359"/>
      <c r="AC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c r="BV114" s="359"/>
      <c r="BW114" s="359"/>
      <c r="BX114" s="359"/>
      <c r="BY114" s="359"/>
      <c r="BZ114" s="359"/>
      <c r="CG114" s="359"/>
      <c r="CI114" s="359"/>
      <c r="CK114" s="359"/>
      <c r="CM114" s="359"/>
    </row>
    <row r="115" spans="2:91" s="360" customFormat="1" ht="15.65" customHeight="1" thickBot="1" x14ac:dyDescent="0.4">
      <c r="B115" s="545"/>
      <c r="C115" s="546"/>
      <c r="D115" s="547"/>
      <c r="E115" s="541" t="s">
        <v>216</v>
      </c>
      <c r="F115" s="542"/>
      <c r="G115" s="548"/>
      <c r="H115" s="544" t="str">
        <f>AZ4</f>
        <v>---</v>
      </c>
      <c r="I115" s="544" t="str">
        <f>AX4</f>
        <v>---</v>
      </c>
      <c r="J115" s="544" t="str">
        <f>BB4</f>
        <v>---</v>
      </c>
      <c r="K115" s="544" t="str">
        <f>RIGHT(BC4,6)</f>
        <v>---</v>
      </c>
      <c r="Q115" s="359"/>
      <c r="R115" s="359"/>
      <c r="S115" s="359"/>
      <c r="T115" s="359"/>
      <c r="U115" s="359"/>
      <c r="V115" s="359"/>
      <c r="W115" s="359"/>
      <c r="X115" s="359"/>
      <c r="Y115" s="359"/>
      <c r="Z115" s="359"/>
      <c r="AB115" s="359"/>
      <c r="AC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G115" s="359"/>
      <c r="CI115" s="359"/>
      <c r="CK115" s="359"/>
      <c r="CM115" s="359"/>
    </row>
    <row r="116" spans="2:91" s="360" customFormat="1" ht="15.65" customHeight="1" thickBot="1" x14ac:dyDescent="0.4">
      <c r="B116" s="545"/>
      <c r="C116" s="539" t="s">
        <v>102</v>
      </c>
      <c r="D116" s="540"/>
      <c r="E116" s="541" t="s">
        <v>103</v>
      </c>
      <c r="F116" s="542"/>
      <c r="G116" s="548"/>
      <c r="H116" s="544" t="str">
        <f>AZ5</f>
        <v>---</v>
      </c>
      <c r="I116" s="544" t="str">
        <f>AX5</f>
        <v>---</v>
      </c>
      <c r="J116" s="544" t="str">
        <f>BB5</f>
        <v>---</v>
      </c>
      <c r="K116" s="544" t="str">
        <f>RIGHT(BC5,6)</f>
        <v>---</v>
      </c>
      <c r="Q116" s="359"/>
      <c r="R116" s="359"/>
      <c r="S116" s="359"/>
      <c r="T116" s="359"/>
      <c r="U116" s="359"/>
      <c r="V116" s="359"/>
      <c r="W116" s="359"/>
      <c r="X116" s="359"/>
      <c r="Y116" s="359"/>
      <c r="Z116" s="359"/>
      <c r="AB116" s="359"/>
      <c r="AC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G116" s="359"/>
      <c r="CI116" s="359"/>
      <c r="CK116" s="359"/>
      <c r="CM116" s="359"/>
    </row>
    <row r="117" spans="2:91" s="360" customFormat="1" ht="15.65" customHeight="1" thickBot="1" x14ac:dyDescent="0.4">
      <c r="B117" s="545"/>
      <c r="C117" s="549"/>
      <c r="D117" s="550"/>
      <c r="E117" s="541" t="s">
        <v>106</v>
      </c>
      <c r="F117" s="542"/>
      <c r="G117" s="548"/>
      <c r="H117" s="544" t="str">
        <f>AZ6</f>
        <v>---</v>
      </c>
      <c r="I117" s="544" t="str">
        <f>AX6</f>
        <v>---</v>
      </c>
      <c r="J117" s="544" t="str">
        <f>BB6</f>
        <v>---</v>
      </c>
      <c r="K117" s="544" t="str">
        <f>RIGHT(BC6,6)</f>
        <v>---</v>
      </c>
      <c r="Q117" s="359"/>
      <c r="R117" s="359"/>
      <c r="S117" s="359"/>
      <c r="T117" s="359"/>
      <c r="U117" s="359"/>
      <c r="V117" s="359"/>
      <c r="W117" s="359"/>
      <c r="X117" s="359"/>
      <c r="Y117" s="359"/>
      <c r="Z117" s="359"/>
      <c r="AB117" s="359"/>
      <c r="AC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c r="BV117" s="359"/>
      <c r="BW117" s="359"/>
      <c r="BX117" s="359"/>
      <c r="BY117" s="359"/>
      <c r="BZ117" s="359"/>
      <c r="CG117" s="359"/>
      <c r="CI117" s="359"/>
      <c r="CK117" s="359"/>
      <c r="CM117" s="359"/>
    </row>
    <row r="118" spans="2:91" s="360" customFormat="1" ht="15.65" customHeight="1" thickBot="1" x14ac:dyDescent="0.4">
      <c r="B118" s="545"/>
      <c r="C118" s="549"/>
      <c r="D118" s="550"/>
      <c r="E118" s="541" t="s">
        <v>109</v>
      </c>
      <c r="F118" s="542"/>
      <c r="G118" s="548"/>
      <c r="H118" s="544" t="str">
        <f>AZ7</f>
        <v>---</v>
      </c>
      <c r="I118" s="544" t="str">
        <f>AX7</f>
        <v>---</v>
      </c>
      <c r="J118" s="544" t="str">
        <f>BB7</f>
        <v>---</v>
      </c>
      <c r="K118" s="544" t="str">
        <f>RIGHT(BC7,6)</f>
        <v>---</v>
      </c>
      <c r="Q118" s="359"/>
      <c r="R118" s="359"/>
      <c r="S118" s="359"/>
      <c r="T118" s="359"/>
      <c r="U118" s="359"/>
      <c r="V118" s="359"/>
      <c r="W118" s="359"/>
      <c r="X118" s="359"/>
      <c r="Y118" s="359"/>
      <c r="Z118" s="359"/>
      <c r="AB118" s="359"/>
      <c r="AC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c r="BV118" s="359"/>
      <c r="BW118" s="359"/>
      <c r="BX118" s="359"/>
      <c r="BY118" s="359"/>
      <c r="BZ118" s="359"/>
      <c r="CG118" s="359"/>
      <c r="CI118" s="359"/>
      <c r="CK118" s="359"/>
      <c r="CM118" s="359"/>
    </row>
    <row r="119" spans="2:91" s="360" customFormat="1" ht="15.65" customHeight="1" thickBot="1" x14ac:dyDescent="0.4">
      <c r="B119" s="551"/>
      <c r="C119" s="546"/>
      <c r="D119" s="547"/>
      <c r="E119" s="541" t="s">
        <v>111</v>
      </c>
      <c r="F119" s="542"/>
      <c r="G119" s="548"/>
      <c r="H119" s="544" t="str">
        <f>AZ8</f>
        <v>---</v>
      </c>
      <c r="I119" s="544" t="str">
        <f>AX8</f>
        <v>---</v>
      </c>
      <c r="J119" s="544" t="str">
        <f>BB8</f>
        <v>---</v>
      </c>
      <c r="K119" s="544" t="str">
        <f>RIGHT(BC8,6)</f>
        <v>---</v>
      </c>
      <c r="Q119" s="359"/>
      <c r="R119" s="359"/>
      <c r="S119" s="359"/>
      <c r="T119" s="359"/>
      <c r="U119" s="359"/>
      <c r="V119" s="359"/>
      <c r="W119" s="359"/>
      <c r="X119" s="359"/>
      <c r="Y119" s="359"/>
      <c r="Z119" s="359"/>
      <c r="AB119" s="359"/>
      <c r="AC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59"/>
      <c r="BV119" s="359"/>
      <c r="BW119" s="359"/>
      <c r="BX119" s="359"/>
      <c r="BY119" s="359"/>
      <c r="BZ119" s="359"/>
      <c r="CG119" s="359"/>
      <c r="CI119" s="359"/>
      <c r="CK119" s="359"/>
      <c r="CM119" s="359"/>
    </row>
    <row r="120" spans="2:91" s="360" customFormat="1" ht="15.65" customHeight="1" thickBot="1" x14ac:dyDescent="0.4">
      <c r="B120" s="538">
        <v>2</v>
      </c>
      <c r="C120" s="539" t="s">
        <v>113</v>
      </c>
      <c r="D120" s="540"/>
      <c r="E120" s="541" t="s">
        <v>114</v>
      </c>
      <c r="F120" s="542"/>
      <c r="G120" s="548"/>
      <c r="H120" s="544" t="str">
        <f>AZ9</f>
        <v>---</v>
      </c>
      <c r="I120" s="544" t="str">
        <f>AX9</f>
        <v>---</v>
      </c>
      <c r="J120" s="544" t="str">
        <f>BB9</f>
        <v>---</v>
      </c>
      <c r="K120" s="544" t="str">
        <f>RIGHT(BC9,6)</f>
        <v>---</v>
      </c>
      <c r="Q120" s="359"/>
      <c r="R120" s="359"/>
      <c r="S120" s="359"/>
      <c r="T120" s="359"/>
      <c r="U120" s="359"/>
      <c r="V120" s="359"/>
      <c r="W120" s="359"/>
      <c r="X120" s="359"/>
      <c r="Y120" s="359"/>
      <c r="Z120" s="359"/>
      <c r="AB120" s="359"/>
      <c r="AC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c r="BV120" s="359"/>
      <c r="BW120" s="359"/>
      <c r="BX120" s="359"/>
      <c r="BY120" s="359"/>
      <c r="BZ120" s="359"/>
      <c r="CG120" s="359"/>
      <c r="CI120" s="359"/>
      <c r="CK120" s="359"/>
      <c r="CM120" s="359"/>
    </row>
    <row r="121" spans="2:91" s="360" customFormat="1" ht="15.65" customHeight="1" thickBot="1" x14ac:dyDescent="0.4">
      <c r="B121" s="545"/>
      <c r="C121" s="549"/>
      <c r="D121" s="550"/>
      <c r="E121" s="541" t="s">
        <v>116</v>
      </c>
      <c r="F121" s="542"/>
      <c r="G121" s="548"/>
      <c r="H121" s="544" t="str">
        <f>AZ10</f>
        <v>---</v>
      </c>
      <c r="I121" s="544" t="str">
        <f>AX10</f>
        <v>---</v>
      </c>
      <c r="J121" s="544" t="str">
        <f>BB10</f>
        <v>---</v>
      </c>
      <c r="K121" s="544" t="str">
        <f>RIGHT(BC10,6)</f>
        <v>---</v>
      </c>
      <c r="Q121" s="359"/>
      <c r="R121" s="359"/>
      <c r="S121" s="359"/>
      <c r="T121" s="359"/>
      <c r="U121" s="359"/>
      <c r="V121" s="359"/>
      <c r="W121" s="359"/>
      <c r="X121" s="359"/>
      <c r="Y121" s="359"/>
      <c r="Z121" s="359"/>
      <c r="AB121" s="359"/>
      <c r="AC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c r="BR121" s="359"/>
      <c r="BS121" s="359"/>
      <c r="BT121" s="359"/>
      <c r="BU121" s="359"/>
      <c r="BV121" s="359"/>
      <c r="BW121" s="359"/>
      <c r="BX121" s="359"/>
      <c r="BY121" s="359"/>
      <c r="BZ121" s="359"/>
      <c r="CG121" s="359"/>
      <c r="CI121" s="359"/>
      <c r="CK121" s="359"/>
      <c r="CM121" s="359"/>
    </row>
    <row r="122" spans="2:91" s="360" customFormat="1" ht="15.65" customHeight="1" thickBot="1" x14ac:dyDescent="0.4">
      <c r="B122" s="545"/>
      <c r="C122" s="546"/>
      <c r="D122" s="547"/>
      <c r="E122" s="541" t="s">
        <v>118</v>
      </c>
      <c r="F122" s="542"/>
      <c r="G122" s="548"/>
      <c r="H122" s="544" t="str">
        <f>AZ11</f>
        <v>---</v>
      </c>
      <c r="I122" s="544" t="str">
        <f>AX11</f>
        <v>---</v>
      </c>
      <c r="J122" s="544" t="str">
        <f>BB11</f>
        <v>---</v>
      </c>
      <c r="K122" s="544" t="str">
        <f>RIGHT(BC11,6)</f>
        <v>---</v>
      </c>
      <c r="Q122" s="359"/>
      <c r="R122" s="359"/>
      <c r="S122" s="359"/>
      <c r="T122" s="359"/>
      <c r="U122" s="359"/>
      <c r="V122" s="359"/>
      <c r="W122" s="359"/>
      <c r="X122" s="359"/>
      <c r="Y122" s="359"/>
      <c r="Z122" s="359"/>
      <c r="AB122" s="359"/>
      <c r="AC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c r="BT122" s="359"/>
      <c r="BU122" s="359"/>
      <c r="BV122" s="359"/>
      <c r="BW122" s="359"/>
      <c r="BX122" s="359"/>
      <c r="BY122" s="359"/>
      <c r="BZ122" s="359"/>
      <c r="CG122" s="359"/>
      <c r="CI122" s="359"/>
      <c r="CK122" s="359"/>
      <c r="CM122" s="359"/>
    </row>
    <row r="123" spans="2:91" s="360" customFormat="1" ht="15.65" customHeight="1" thickBot="1" x14ac:dyDescent="0.4">
      <c r="B123" s="545"/>
      <c r="C123" s="539" t="s">
        <v>120</v>
      </c>
      <c r="D123" s="540"/>
      <c r="E123" s="541" t="s">
        <v>121</v>
      </c>
      <c r="F123" s="542"/>
      <c r="G123" s="548"/>
      <c r="H123" s="544" t="str">
        <f>AZ12</f>
        <v>---</v>
      </c>
      <c r="I123" s="544" t="str">
        <f>AX12</f>
        <v>---</v>
      </c>
      <c r="J123" s="544" t="str">
        <f>BB12</f>
        <v>---</v>
      </c>
      <c r="K123" s="544" t="str">
        <f>RIGHT(BC12,6)</f>
        <v>---</v>
      </c>
      <c r="Q123" s="359"/>
      <c r="R123" s="359"/>
      <c r="S123" s="359"/>
      <c r="T123" s="359"/>
      <c r="U123" s="359"/>
      <c r="V123" s="359"/>
      <c r="W123" s="359"/>
      <c r="X123" s="359"/>
      <c r="Y123" s="359"/>
      <c r="Z123" s="359"/>
      <c r="AB123" s="359"/>
      <c r="AC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c r="BR123" s="359"/>
      <c r="BS123" s="359"/>
      <c r="BT123" s="359"/>
      <c r="BU123" s="359"/>
      <c r="BV123" s="359"/>
      <c r="BW123" s="359"/>
      <c r="BX123" s="359"/>
      <c r="BY123" s="359"/>
      <c r="BZ123" s="359"/>
      <c r="CG123" s="359"/>
      <c r="CI123" s="359"/>
      <c r="CK123" s="359"/>
      <c r="CM123" s="359"/>
    </row>
    <row r="124" spans="2:91" s="360" customFormat="1" ht="15.65" customHeight="1" thickBot="1" x14ac:dyDescent="0.4">
      <c r="B124" s="545"/>
      <c r="C124" s="549"/>
      <c r="D124" s="550"/>
      <c r="E124" s="541" t="s">
        <v>123</v>
      </c>
      <c r="F124" s="542"/>
      <c r="G124" s="548"/>
      <c r="H124" s="544" t="str">
        <f>AZ13</f>
        <v>---</v>
      </c>
      <c r="I124" s="544" t="str">
        <f>AX13</f>
        <v>---</v>
      </c>
      <c r="J124" s="544" t="str">
        <f>BB13</f>
        <v>---</v>
      </c>
      <c r="K124" s="544" t="str">
        <f>RIGHT(BC13,6)</f>
        <v>---</v>
      </c>
      <c r="Q124" s="359"/>
      <c r="R124" s="359"/>
      <c r="S124" s="359"/>
      <c r="T124" s="359"/>
      <c r="U124" s="359"/>
      <c r="V124" s="359"/>
      <c r="W124" s="359"/>
      <c r="X124" s="359"/>
      <c r="Y124" s="359"/>
      <c r="Z124" s="359"/>
      <c r="AB124" s="359"/>
      <c r="AC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c r="BT124" s="359"/>
      <c r="BU124" s="359"/>
      <c r="BV124" s="359"/>
      <c r="BW124" s="359"/>
      <c r="BX124" s="359"/>
      <c r="BY124" s="359"/>
      <c r="BZ124" s="359"/>
      <c r="CG124" s="359"/>
      <c r="CI124" s="359"/>
      <c r="CK124" s="359"/>
      <c r="CM124" s="359"/>
    </row>
    <row r="125" spans="2:91" s="360" customFormat="1" ht="15.65" customHeight="1" thickBot="1" x14ac:dyDescent="0.4">
      <c r="B125" s="545"/>
      <c r="C125" s="546"/>
      <c r="D125" s="547"/>
      <c r="E125" s="541" t="s">
        <v>125</v>
      </c>
      <c r="F125" s="542"/>
      <c r="G125" s="548"/>
      <c r="H125" s="544" t="str">
        <f>AZ14</f>
        <v>---</v>
      </c>
      <c r="I125" s="544" t="str">
        <f>AX14</f>
        <v>---</v>
      </c>
      <c r="J125" s="544" t="str">
        <f>BB14</f>
        <v>---</v>
      </c>
      <c r="K125" s="544" t="str">
        <f>RIGHT(BC14,6)</f>
        <v>---</v>
      </c>
      <c r="Q125" s="359"/>
      <c r="R125" s="359"/>
      <c r="S125" s="359"/>
      <c r="T125" s="359"/>
      <c r="U125" s="359"/>
      <c r="V125" s="359"/>
      <c r="W125" s="359"/>
      <c r="X125" s="359"/>
      <c r="Y125" s="359"/>
      <c r="Z125" s="359"/>
      <c r="AB125" s="359"/>
      <c r="AC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c r="BR125" s="359"/>
      <c r="BS125" s="359"/>
      <c r="BT125" s="359"/>
      <c r="BU125" s="359"/>
      <c r="BV125" s="359"/>
      <c r="BW125" s="359"/>
      <c r="BX125" s="359"/>
      <c r="BY125" s="359"/>
      <c r="BZ125" s="359"/>
      <c r="CG125" s="359"/>
      <c r="CI125" s="359"/>
      <c r="CK125" s="359"/>
      <c r="CM125" s="359"/>
    </row>
    <row r="126" spans="2:91" s="360" customFormat="1" ht="15.65" customHeight="1" thickBot="1" x14ac:dyDescent="0.4">
      <c r="B126" s="545"/>
      <c r="C126" s="539" t="s">
        <v>127</v>
      </c>
      <c r="D126" s="540"/>
      <c r="E126" s="541" t="s">
        <v>128</v>
      </c>
      <c r="F126" s="542"/>
      <c r="G126" s="548"/>
      <c r="H126" s="544" t="str">
        <f>AZ15</f>
        <v>---</v>
      </c>
      <c r="I126" s="544" t="str">
        <f>AX15</f>
        <v>---</v>
      </c>
      <c r="J126" s="544" t="str">
        <f>BB15</f>
        <v>---</v>
      </c>
      <c r="K126" s="544" t="str">
        <f>RIGHT(BC15,6)</f>
        <v>---</v>
      </c>
      <c r="Q126" s="359"/>
      <c r="R126" s="359"/>
      <c r="S126" s="359"/>
      <c r="T126" s="359"/>
      <c r="U126" s="359"/>
      <c r="V126" s="359"/>
      <c r="W126" s="359"/>
      <c r="X126" s="359"/>
      <c r="Y126" s="359"/>
      <c r="Z126" s="359"/>
      <c r="AB126" s="359"/>
      <c r="AC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c r="BR126" s="359"/>
      <c r="BS126" s="359"/>
      <c r="BT126" s="359"/>
      <c r="BU126" s="359"/>
      <c r="BV126" s="359"/>
      <c r="BW126" s="359"/>
      <c r="BX126" s="359"/>
      <c r="BY126" s="359"/>
      <c r="BZ126" s="359"/>
      <c r="CG126" s="359"/>
      <c r="CI126" s="359"/>
      <c r="CK126" s="359"/>
      <c r="CM126" s="359"/>
    </row>
    <row r="127" spans="2:91" s="360" customFormat="1" ht="16.5" thickBot="1" x14ac:dyDescent="0.4">
      <c r="B127" s="545"/>
      <c r="C127" s="549"/>
      <c r="D127" s="550"/>
      <c r="E127" s="541" t="s">
        <v>130</v>
      </c>
      <c r="F127" s="542"/>
      <c r="G127" s="548"/>
      <c r="H127" s="544" t="str">
        <f>AZ16</f>
        <v>---</v>
      </c>
      <c r="I127" s="544" t="str">
        <f>AX16</f>
        <v>---</v>
      </c>
      <c r="J127" s="544" t="str">
        <f>BB16</f>
        <v>---</v>
      </c>
      <c r="K127" s="544" t="str">
        <f>RIGHT(BC16,6)</f>
        <v>---</v>
      </c>
      <c r="Q127" s="359"/>
      <c r="R127" s="359"/>
      <c r="S127" s="359"/>
      <c r="T127" s="359"/>
      <c r="U127" s="359"/>
      <c r="V127" s="359"/>
      <c r="W127" s="359"/>
      <c r="X127" s="359"/>
      <c r="Y127" s="359"/>
      <c r="Z127" s="359"/>
      <c r="AB127" s="359"/>
      <c r="AC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c r="BR127" s="359"/>
      <c r="BS127" s="359"/>
      <c r="BT127" s="359"/>
      <c r="BU127" s="359"/>
      <c r="BV127" s="359"/>
      <c r="BW127" s="359"/>
      <c r="BX127" s="359"/>
      <c r="BY127" s="359"/>
      <c r="BZ127" s="359"/>
      <c r="CG127" s="359"/>
      <c r="CI127" s="359"/>
      <c r="CK127" s="359"/>
      <c r="CM127" s="359"/>
    </row>
    <row r="128" spans="2:91" s="360" customFormat="1" ht="15.65" customHeight="1" thickBot="1" x14ac:dyDescent="0.4">
      <c r="B128" s="545"/>
      <c r="C128" s="546"/>
      <c r="D128" s="547"/>
      <c r="E128" s="541" t="s">
        <v>132</v>
      </c>
      <c r="F128" s="542"/>
      <c r="G128" s="548"/>
      <c r="H128" s="544" t="str">
        <f>AZ17</f>
        <v>---</v>
      </c>
      <c r="I128" s="544" t="str">
        <f>AX17</f>
        <v>---</v>
      </c>
      <c r="J128" s="544" t="str">
        <f>BB17</f>
        <v>---</v>
      </c>
      <c r="K128" s="544" t="str">
        <f>RIGHT(BC17,6)</f>
        <v>---</v>
      </c>
      <c r="Q128" s="359"/>
      <c r="R128" s="359"/>
      <c r="S128" s="359"/>
      <c r="T128" s="359"/>
      <c r="U128" s="359"/>
      <c r="V128" s="359"/>
      <c r="W128" s="359"/>
      <c r="X128" s="359"/>
      <c r="Y128" s="359"/>
      <c r="Z128" s="359"/>
      <c r="AB128" s="359"/>
      <c r="AC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c r="BR128" s="359"/>
      <c r="BS128" s="359"/>
      <c r="BT128" s="359"/>
      <c r="BU128" s="359"/>
      <c r="BV128" s="359"/>
      <c r="BW128" s="359"/>
      <c r="BX128" s="359"/>
      <c r="BY128" s="359"/>
      <c r="BZ128" s="359"/>
      <c r="CG128" s="359"/>
      <c r="CI128" s="359"/>
      <c r="CK128" s="359"/>
      <c r="CM128" s="359"/>
    </row>
    <row r="129" spans="2:91" s="360" customFormat="1" ht="15.65" customHeight="1" thickBot="1" x14ac:dyDescent="0.4">
      <c r="B129" s="545"/>
      <c r="C129" s="539" t="s">
        <v>134</v>
      </c>
      <c r="D129" s="540"/>
      <c r="E129" s="541" t="s">
        <v>135</v>
      </c>
      <c r="F129" s="542"/>
      <c r="G129" s="548"/>
      <c r="H129" s="544" t="str">
        <f>AZ18</f>
        <v>---</v>
      </c>
      <c r="I129" s="544" t="str">
        <f>AX18</f>
        <v>---</v>
      </c>
      <c r="J129" s="544" t="str">
        <f>BB18</f>
        <v>---</v>
      </c>
      <c r="K129" s="544" t="str">
        <f>RIGHT(BC18,6)</f>
        <v>---</v>
      </c>
      <c r="Q129" s="359"/>
      <c r="R129" s="359"/>
      <c r="S129" s="359"/>
      <c r="T129" s="359"/>
      <c r="U129" s="359"/>
      <c r="V129" s="359"/>
      <c r="W129" s="359"/>
      <c r="X129" s="359"/>
      <c r="Y129" s="359"/>
      <c r="Z129" s="359"/>
      <c r="AB129" s="359"/>
      <c r="AC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c r="BR129" s="359"/>
      <c r="BS129" s="359"/>
      <c r="BT129" s="359"/>
      <c r="BU129" s="359"/>
      <c r="BV129" s="359"/>
      <c r="BW129" s="359"/>
      <c r="BX129" s="359"/>
      <c r="BY129" s="359"/>
      <c r="BZ129" s="359"/>
      <c r="CG129" s="359"/>
      <c r="CI129" s="359"/>
      <c r="CK129" s="359"/>
      <c r="CM129" s="359"/>
    </row>
    <row r="130" spans="2:91" s="360" customFormat="1" ht="15.65" customHeight="1" thickBot="1" x14ac:dyDescent="0.4">
      <c r="B130" s="545"/>
      <c r="C130" s="549"/>
      <c r="D130" s="550"/>
      <c r="E130" s="541" t="s">
        <v>137</v>
      </c>
      <c r="F130" s="542"/>
      <c r="G130" s="548"/>
      <c r="H130" s="544" t="str">
        <f>AZ19</f>
        <v>---</v>
      </c>
      <c r="I130" s="544" t="str">
        <f>AX19</f>
        <v>---</v>
      </c>
      <c r="J130" s="544" t="str">
        <f>BB19</f>
        <v>---</v>
      </c>
      <c r="K130" s="544" t="str">
        <f>RIGHT(BC19,6)</f>
        <v>---</v>
      </c>
      <c r="Q130" s="359"/>
      <c r="R130" s="359"/>
      <c r="S130" s="359"/>
      <c r="T130" s="359"/>
      <c r="U130" s="359"/>
      <c r="V130" s="359"/>
      <c r="W130" s="359"/>
      <c r="X130" s="359"/>
      <c r="Y130" s="359"/>
      <c r="Z130" s="359"/>
      <c r="AB130" s="359"/>
      <c r="AC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c r="BR130" s="359"/>
      <c r="BS130" s="359"/>
      <c r="BT130" s="359"/>
      <c r="BU130" s="359"/>
      <c r="BV130" s="359"/>
      <c r="BW130" s="359"/>
      <c r="BX130" s="359"/>
      <c r="BY130" s="359"/>
      <c r="BZ130" s="359"/>
      <c r="CG130" s="359"/>
      <c r="CI130" s="359"/>
      <c r="CK130" s="359"/>
      <c r="CM130" s="359"/>
    </row>
    <row r="131" spans="2:91" s="360" customFormat="1" ht="15.65" customHeight="1" thickBot="1" x14ac:dyDescent="0.4">
      <c r="B131" s="545"/>
      <c r="C131" s="546"/>
      <c r="D131" s="547"/>
      <c r="E131" s="541" t="s">
        <v>139</v>
      </c>
      <c r="F131" s="542"/>
      <c r="G131" s="548"/>
      <c r="H131" s="544" t="str">
        <f>AZ20</f>
        <v>---</v>
      </c>
      <c r="I131" s="544" t="str">
        <f>AX20</f>
        <v>---</v>
      </c>
      <c r="J131" s="544" t="str">
        <f>BB20</f>
        <v>---</v>
      </c>
      <c r="K131" s="544" t="str">
        <f>RIGHT(BC20,6)</f>
        <v>---</v>
      </c>
      <c r="Q131" s="359"/>
      <c r="R131" s="359"/>
      <c r="S131" s="359"/>
      <c r="T131" s="359"/>
      <c r="U131" s="359"/>
      <c r="V131" s="359"/>
      <c r="W131" s="359"/>
      <c r="X131" s="359"/>
      <c r="Y131" s="359"/>
      <c r="Z131" s="359"/>
      <c r="AB131" s="359"/>
      <c r="AC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c r="BR131" s="359"/>
      <c r="BS131" s="359"/>
      <c r="BT131" s="359"/>
      <c r="BU131" s="359"/>
      <c r="BV131" s="359"/>
      <c r="BW131" s="359"/>
      <c r="BX131" s="359"/>
      <c r="BY131" s="359"/>
      <c r="BZ131" s="359"/>
      <c r="CG131" s="359"/>
      <c r="CI131" s="359"/>
      <c r="CK131" s="359"/>
      <c r="CM131" s="359"/>
    </row>
    <row r="132" spans="2:91" s="360" customFormat="1" ht="15.65" customHeight="1" thickBot="1" x14ac:dyDescent="0.4">
      <c r="B132" s="545"/>
      <c r="C132" s="539" t="s">
        <v>141</v>
      </c>
      <c r="D132" s="540"/>
      <c r="E132" s="541" t="s">
        <v>142</v>
      </c>
      <c r="F132" s="542"/>
      <c r="G132" s="548"/>
      <c r="H132" s="544" t="str">
        <f>AZ21</f>
        <v>---</v>
      </c>
      <c r="I132" s="544" t="str">
        <f>AX21</f>
        <v>---</v>
      </c>
      <c r="J132" s="544" t="str">
        <f>BB21</f>
        <v>---</v>
      </c>
      <c r="K132" s="544" t="str">
        <f>RIGHT(BC21,6)</f>
        <v>---</v>
      </c>
      <c r="Q132" s="359"/>
      <c r="R132" s="359"/>
      <c r="S132" s="359"/>
      <c r="T132" s="359"/>
      <c r="U132" s="359"/>
      <c r="V132" s="359"/>
      <c r="W132" s="359"/>
      <c r="X132" s="359"/>
      <c r="Y132" s="359"/>
      <c r="Z132" s="359"/>
      <c r="AB132" s="359"/>
      <c r="AC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c r="BR132" s="359"/>
      <c r="BS132" s="359"/>
      <c r="BT132" s="359"/>
      <c r="BU132" s="359"/>
      <c r="BV132" s="359"/>
      <c r="BW132" s="359"/>
      <c r="BX132" s="359"/>
      <c r="BY132" s="359"/>
      <c r="BZ132" s="359"/>
      <c r="CG132" s="359"/>
      <c r="CI132" s="359"/>
      <c r="CK132" s="359"/>
      <c r="CM132" s="359"/>
    </row>
    <row r="133" spans="2:91" s="360" customFormat="1" ht="15.65" customHeight="1" thickBot="1" x14ac:dyDescent="0.4">
      <c r="B133" s="545"/>
      <c r="C133" s="549"/>
      <c r="D133" s="550"/>
      <c r="E133" s="541" t="s">
        <v>144</v>
      </c>
      <c r="F133" s="542"/>
      <c r="G133" s="548"/>
      <c r="H133" s="544" t="str">
        <f>AZ22</f>
        <v>---</v>
      </c>
      <c r="I133" s="544" t="str">
        <f>AX22</f>
        <v>---</v>
      </c>
      <c r="J133" s="544" t="str">
        <f>BB22</f>
        <v>---</v>
      </c>
      <c r="K133" s="544" t="str">
        <f>RIGHT(BC22,6)</f>
        <v>---</v>
      </c>
      <c r="Q133" s="359"/>
      <c r="R133" s="359"/>
      <c r="S133" s="359"/>
      <c r="T133" s="359"/>
      <c r="U133" s="359"/>
      <c r="V133" s="359"/>
      <c r="W133" s="359"/>
      <c r="X133" s="359"/>
      <c r="Y133" s="359"/>
      <c r="Z133" s="359"/>
      <c r="AB133" s="359"/>
      <c r="AC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c r="BR133" s="359"/>
      <c r="BS133" s="359"/>
      <c r="BT133" s="359"/>
      <c r="BU133" s="359"/>
      <c r="BV133" s="359"/>
      <c r="BW133" s="359"/>
      <c r="BX133" s="359"/>
      <c r="BY133" s="359"/>
      <c r="BZ133" s="359"/>
      <c r="CG133" s="359"/>
      <c r="CI133" s="359"/>
      <c r="CK133" s="359"/>
      <c r="CM133" s="359"/>
    </row>
    <row r="134" spans="2:91" s="360" customFormat="1" ht="15.65" customHeight="1" thickBot="1" x14ac:dyDescent="0.4">
      <c r="B134" s="551"/>
      <c r="C134" s="546"/>
      <c r="D134" s="547"/>
      <c r="E134" s="541" t="s">
        <v>146</v>
      </c>
      <c r="F134" s="542"/>
      <c r="G134" s="548"/>
      <c r="H134" s="544" t="str">
        <f>AZ23</f>
        <v>---</v>
      </c>
      <c r="I134" s="544" t="str">
        <f>AX23</f>
        <v>---</v>
      </c>
      <c r="J134" s="544" t="str">
        <f>BB23</f>
        <v>---</v>
      </c>
      <c r="K134" s="544" t="str">
        <f>RIGHT(BC23,6)</f>
        <v>---</v>
      </c>
      <c r="Q134" s="359"/>
      <c r="R134" s="359"/>
      <c r="S134" s="359"/>
      <c r="T134" s="359"/>
      <c r="U134" s="359"/>
      <c r="V134" s="359"/>
      <c r="W134" s="359"/>
      <c r="X134" s="359"/>
      <c r="Y134" s="359"/>
      <c r="Z134" s="359"/>
      <c r="AB134" s="359"/>
      <c r="AC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c r="BV134" s="359"/>
      <c r="BW134" s="359"/>
      <c r="BX134" s="359"/>
      <c r="BY134" s="359"/>
      <c r="BZ134" s="359"/>
      <c r="CG134" s="359"/>
      <c r="CI134" s="359"/>
      <c r="CK134" s="359"/>
      <c r="CM134" s="359"/>
    </row>
    <row r="135" spans="2:91" s="360" customFormat="1" ht="15.65" customHeight="1" thickBot="1" x14ac:dyDescent="0.4">
      <c r="B135" s="538">
        <v>3</v>
      </c>
      <c r="C135" s="539" t="s">
        <v>148</v>
      </c>
      <c r="D135" s="540"/>
      <c r="E135" s="541" t="s">
        <v>149</v>
      </c>
      <c r="F135" s="542"/>
      <c r="G135" s="548"/>
      <c r="H135" s="544" t="str">
        <f>AZ24</f>
        <v>---</v>
      </c>
      <c r="I135" s="544" t="str">
        <f>AX24</f>
        <v>---</v>
      </c>
      <c r="J135" s="544" t="str">
        <f>BB24</f>
        <v>---</v>
      </c>
      <c r="K135" s="544" t="str">
        <f>RIGHT(BC24,6)</f>
        <v>---</v>
      </c>
      <c r="Q135" s="359"/>
      <c r="R135" s="359"/>
      <c r="S135" s="359"/>
      <c r="T135" s="359"/>
      <c r="U135" s="359"/>
      <c r="V135" s="359"/>
      <c r="W135" s="359"/>
      <c r="X135" s="359"/>
      <c r="Y135" s="359"/>
      <c r="Z135" s="359"/>
      <c r="AB135" s="359"/>
      <c r="AC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59"/>
      <c r="BT135" s="359"/>
      <c r="BU135" s="359"/>
      <c r="BV135" s="359"/>
      <c r="BW135" s="359"/>
      <c r="BX135" s="359"/>
      <c r="BY135" s="359"/>
      <c r="BZ135" s="359"/>
      <c r="CG135" s="359"/>
      <c r="CI135" s="359"/>
      <c r="CK135" s="359"/>
      <c r="CM135" s="359"/>
    </row>
    <row r="136" spans="2:91" s="360" customFormat="1" ht="15.65" customHeight="1" thickBot="1" x14ac:dyDescent="0.4">
      <c r="B136" s="545"/>
      <c r="C136" s="549"/>
      <c r="D136" s="550"/>
      <c r="E136" s="541" t="s">
        <v>151</v>
      </c>
      <c r="F136" s="542"/>
      <c r="G136" s="548"/>
      <c r="H136" s="544" t="str">
        <f>AZ25</f>
        <v>---</v>
      </c>
      <c r="I136" s="544" t="str">
        <f>AX25</f>
        <v>---</v>
      </c>
      <c r="J136" s="544" t="str">
        <f>BB25</f>
        <v>---</v>
      </c>
      <c r="K136" s="544" t="str">
        <f>RIGHT(BC25,6)</f>
        <v>---</v>
      </c>
      <c r="Q136" s="359"/>
      <c r="R136" s="359"/>
      <c r="S136" s="359"/>
      <c r="T136" s="359"/>
      <c r="U136" s="359"/>
      <c r="V136" s="359"/>
      <c r="W136" s="359"/>
      <c r="X136" s="359"/>
      <c r="Y136" s="359"/>
      <c r="Z136" s="359"/>
      <c r="AB136" s="359"/>
      <c r="AC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c r="BV136" s="359"/>
      <c r="BW136" s="359"/>
      <c r="BX136" s="359"/>
      <c r="BY136" s="359"/>
      <c r="BZ136" s="359"/>
      <c r="CG136" s="359"/>
      <c r="CI136" s="359"/>
      <c r="CK136" s="359"/>
      <c r="CM136" s="359"/>
    </row>
    <row r="137" spans="2:91" s="360" customFormat="1" ht="15.65" customHeight="1" thickBot="1" x14ac:dyDescent="0.4">
      <c r="B137" s="545"/>
      <c r="C137" s="546"/>
      <c r="D137" s="547"/>
      <c r="E137" s="541" t="s">
        <v>153</v>
      </c>
      <c r="F137" s="542"/>
      <c r="G137" s="548"/>
      <c r="H137" s="544" t="str">
        <f>AZ26</f>
        <v>---</v>
      </c>
      <c r="I137" s="544" t="str">
        <f>AX26</f>
        <v>---</v>
      </c>
      <c r="J137" s="544" t="str">
        <f>BB26</f>
        <v>---</v>
      </c>
      <c r="K137" s="544" t="str">
        <f>RIGHT(BC26,6)</f>
        <v>---</v>
      </c>
      <c r="Q137" s="359"/>
      <c r="R137" s="359"/>
      <c r="S137" s="359"/>
      <c r="T137" s="359"/>
      <c r="U137" s="359"/>
      <c r="V137" s="359"/>
      <c r="W137" s="359"/>
      <c r="X137" s="359"/>
      <c r="Y137" s="359"/>
      <c r="Z137" s="359"/>
      <c r="AB137" s="359"/>
      <c r="AC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c r="BV137" s="359"/>
      <c r="BW137" s="359"/>
      <c r="BX137" s="359"/>
      <c r="BY137" s="359"/>
      <c r="BZ137" s="359"/>
      <c r="CG137" s="359"/>
      <c r="CI137" s="359"/>
      <c r="CK137" s="359"/>
      <c r="CM137" s="359"/>
    </row>
    <row r="138" spans="2:91" s="360" customFormat="1" ht="15.65" customHeight="1" thickBot="1" x14ac:dyDescent="0.4">
      <c r="B138" s="545"/>
      <c r="C138" s="552" t="s">
        <v>155</v>
      </c>
      <c r="D138" s="553"/>
      <c r="E138" s="541" t="s">
        <v>156</v>
      </c>
      <c r="F138" s="542"/>
      <c r="G138" s="548"/>
      <c r="H138" s="544" t="str">
        <f>AZ27</f>
        <v>---</v>
      </c>
      <c r="I138" s="544" t="str">
        <f>AX27</f>
        <v>---</v>
      </c>
      <c r="J138" s="544" t="str">
        <f>BB27</f>
        <v>---</v>
      </c>
      <c r="K138" s="544" t="str">
        <f>RIGHT(BC27,6)</f>
        <v>---</v>
      </c>
      <c r="Q138" s="359"/>
      <c r="R138" s="359"/>
      <c r="S138" s="359"/>
      <c r="T138" s="359"/>
      <c r="U138" s="359"/>
      <c r="V138" s="359"/>
      <c r="W138" s="359"/>
      <c r="X138" s="359"/>
      <c r="Y138" s="359"/>
      <c r="Z138" s="359"/>
      <c r="AB138" s="359"/>
      <c r="AC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c r="BR138" s="359"/>
      <c r="BS138" s="359"/>
      <c r="BT138" s="359"/>
      <c r="BU138" s="359"/>
      <c r="BV138" s="359"/>
      <c r="BW138" s="359"/>
      <c r="BX138" s="359"/>
      <c r="BY138" s="359"/>
      <c r="BZ138" s="359"/>
      <c r="CG138" s="359"/>
      <c r="CI138" s="359"/>
      <c r="CK138" s="359"/>
      <c r="CM138" s="359"/>
    </row>
    <row r="139" spans="2:91" s="360" customFormat="1" ht="15.65" customHeight="1" thickBot="1" x14ac:dyDescent="0.4">
      <c r="B139" s="545"/>
      <c r="C139" s="554"/>
      <c r="D139" s="555"/>
      <c r="E139" s="541" t="s">
        <v>158</v>
      </c>
      <c r="F139" s="542"/>
      <c r="G139" s="548"/>
      <c r="H139" s="544" t="str">
        <f>AZ28</f>
        <v>---</v>
      </c>
      <c r="I139" s="544" t="str">
        <f>AX28</f>
        <v>---</v>
      </c>
      <c r="J139" s="544" t="str">
        <f>BB28</f>
        <v>---</v>
      </c>
      <c r="K139" s="544" t="str">
        <f>RIGHT(BC28,6)</f>
        <v>---</v>
      </c>
      <c r="Q139" s="359"/>
      <c r="R139" s="359"/>
      <c r="S139" s="359"/>
      <c r="T139" s="359"/>
      <c r="U139" s="359"/>
      <c r="V139" s="359"/>
      <c r="W139" s="359"/>
      <c r="X139" s="359"/>
      <c r="Y139" s="359"/>
      <c r="Z139" s="359"/>
      <c r="AB139" s="359"/>
      <c r="AC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c r="BR139" s="359"/>
      <c r="BS139" s="359"/>
      <c r="BT139" s="359"/>
      <c r="BU139" s="359"/>
      <c r="BV139" s="359"/>
      <c r="BW139" s="359"/>
      <c r="BX139" s="359"/>
      <c r="BY139" s="359"/>
      <c r="BZ139" s="359"/>
      <c r="CG139" s="359"/>
      <c r="CI139" s="359"/>
      <c r="CK139" s="359"/>
      <c r="CM139" s="359"/>
    </row>
    <row r="140" spans="2:91" s="360" customFormat="1" ht="15.65" customHeight="1" thickBot="1" x14ac:dyDescent="0.4">
      <c r="B140" s="545"/>
      <c r="C140" s="554"/>
      <c r="D140" s="555"/>
      <c r="E140" s="541" t="s">
        <v>160</v>
      </c>
      <c r="F140" s="542"/>
      <c r="G140" s="548"/>
      <c r="H140" s="544" t="str">
        <f>AZ29</f>
        <v>---</v>
      </c>
      <c r="I140" s="544" t="str">
        <f>AX29</f>
        <v>---</v>
      </c>
      <c r="J140" s="544" t="str">
        <f>BB29</f>
        <v>---</v>
      </c>
      <c r="K140" s="544" t="str">
        <f>RIGHT(BC29,6)</f>
        <v>---</v>
      </c>
      <c r="Q140" s="359"/>
      <c r="R140" s="359"/>
      <c r="S140" s="359"/>
      <c r="T140" s="359"/>
      <c r="U140" s="359"/>
      <c r="V140" s="359"/>
      <c r="W140" s="359"/>
      <c r="X140" s="359"/>
      <c r="Y140" s="359"/>
      <c r="Z140" s="359"/>
      <c r="AB140" s="359"/>
      <c r="AC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c r="BR140" s="359"/>
      <c r="BS140" s="359"/>
      <c r="BT140" s="359"/>
      <c r="BU140" s="359"/>
      <c r="BV140" s="359"/>
      <c r="BW140" s="359"/>
      <c r="BX140" s="359"/>
      <c r="BY140" s="359"/>
      <c r="BZ140" s="359"/>
      <c r="CG140" s="359"/>
      <c r="CI140" s="359"/>
      <c r="CK140" s="359"/>
      <c r="CM140" s="359"/>
    </row>
    <row r="141" spans="2:91" s="360" customFormat="1" ht="15.65" customHeight="1" thickBot="1" x14ac:dyDescent="0.4">
      <c r="B141" s="551"/>
      <c r="C141" s="556"/>
      <c r="D141" s="557"/>
      <c r="E141" s="541" t="s">
        <v>162</v>
      </c>
      <c r="F141" s="542"/>
      <c r="G141" s="558"/>
      <c r="H141" s="544" t="str">
        <f>AZ30</f>
        <v>---</v>
      </c>
      <c r="I141" s="544" t="str">
        <f>AX30</f>
        <v>---</v>
      </c>
      <c r="J141" s="544" t="str">
        <f>BB30</f>
        <v>---</v>
      </c>
      <c r="K141" s="544" t="str">
        <f>RIGHT(BC30,6)</f>
        <v>---</v>
      </c>
      <c r="Q141" s="359"/>
      <c r="R141" s="359"/>
      <c r="S141" s="359"/>
      <c r="T141" s="359"/>
      <c r="U141" s="359"/>
      <c r="V141" s="359"/>
      <c r="W141" s="359"/>
      <c r="X141" s="359"/>
      <c r="Y141" s="359"/>
      <c r="Z141" s="359"/>
      <c r="AB141" s="359"/>
      <c r="AC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c r="BU141" s="359"/>
      <c r="BV141" s="359"/>
      <c r="BW141" s="359"/>
      <c r="BX141" s="359"/>
      <c r="BY141" s="359"/>
      <c r="BZ141" s="359"/>
      <c r="CG141" s="359"/>
      <c r="CI141" s="359"/>
      <c r="CK141" s="359"/>
      <c r="CM141" s="359"/>
    </row>
    <row r="142" spans="2:91" s="360" customFormat="1" ht="16.5" thickBot="1" x14ac:dyDescent="0.4">
      <c r="B142" s="541" t="s">
        <v>164</v>
      </c>
      <c r="C142" s="559"/>
      <c r="D142" s="559"/>
      <c r="E142" s="559"/>
      <c r="F142" s="560"/>
      <c r="G142" s="548"/>
      <c r="H142" s="561">
        <f>AX45</f>
        <v>0</v>
      </c>
      <c r="I142" s="561">
        <f>AX39</f>
        <v>0</v>
      </c>
      <c r="Q142" s="359"/>
      <c r="R142" s="359"/>
      <c r="S142" s="359"/>
      <c r="T142" s="359"/>
      <c r="U142" s="359"/>
      <c r="V142" s="359"/>
      <c r="W142" s="359"/>
      <c r="X142" s="359"/>
      <c r="Y142" s="359"/>
      <c r="Z142" s="359"/>
      <c r="AB142" s="359"/>
      <c r="AC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c r="BR142" s="359"/>
      <c r="BS142" s="359"/>
      <c r="BT142" s="359"/>
      <c r="BU142" s="359"/>
      <c r="BV142" s="359"/>
      <c r="BW142" s="359"/>
      <c r="BX142" s="359"/>
      <c r="BY142" s="359"/>
      <c r="BZ142" s="359"/>
      <c r="CG142" s="359"/>
      <c r="CI142" s="359"/>
      <c r="CK142" s="359"/>
      <c r="CM142" s="359"/>
    </row>
    <row r="143" spans="2:91" s="360" customFormat="1" ht="16.5" thickBot="1" x14ac:dyDescent="0.4">
      <c r="B143" s="541" t="s">
        <v>166</v>
      </c>
      <c r="C143" s="559"/>
      <c r="D143" s="559"/>
      <c r="E143" s="559"/>
      <c r="F143" s="560"/>
      <c r="G143" s="548"/>
      <c r="H143" s="561">
        <f>AY45</f>
        <v>0</v>
      </c>
      <c r="I143" s="561">
        <f>AY39</f>
        <v>0</v>
      </c>
      <c r="Q143" s="359"/>
      <c r="R143" s="359"/>
      <c r="S143" s="359"/>
      <c r="T143" s="359"/>
      <c r="U143" s="359"/>
      <c r="V143" s="359"/>
      <c r="W143" s="359"/>
      <c r="X143" s="359"/>
      <c r="Y143" s="359"/>
      <c r="Z143" s="359"/>
      <c r="AB143" s="359"/>
      <c r="AC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c r="BT143" s="359"/>
      <c r="BU143" s="359"/>
      <c r="BV143" s="359"/>
      <c r="BW143" s="359"/>
      <c r="BX143" s="359"/>
      <c r="BY143" s="359"/>
      <c r="BZ143" s="359"/>
      <c r="CG143" s="359"/>
      <c r="CI143" s="359"/>
      <c r="CK143" s="359"/>
      <c r="CM143" s="359"/>
    </row>
    <row r="144" spans="2:91" s="360" customFormat="1" ht="16.5" thickBot="1" x14ac:dyDescent="0.4">
      <c r="B144" s="541" t="s">
        <v>168</v>
      </c>
      <c r="C144" s="559"/>
      <c r="D144" s="559"/>
      <c r="E144" s="559"/>
      <c r="F144" s="560"/>
      <c r="G144" s="548"/>
      <c r="H144" s="561">
        <f>AZ45</f>
        <v>0</v>
      </c>
      <c r="I144" s="561">
        <f>AZ39</f>
        <v>0</v>
      </c>
      <c r="Q144" s="359"/>
      <c r="R144" s="359"/>
      <c r="S144" s="359"/>
      <c r="T144" s="359"/>
      <c r="U144" s="359"/>
      <c r="V144" s="359"/>
      <c r="W144" s="359"/>
      <c r="X144" s="359"/>
      <c r="Y144" s="359"/>
      <c r="Z144" s="359"/>
      <c r="AB144" s="359"/>
      <c r="AC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c r="BR144" s="359"/>
      <c r="BS144" s="359"/>
      <c r="BT144" s="359"/>
      <c r="BU144" s="359"/>
      <c r="BV144" s="359"/>
      <c r="BW144" s="359"/>
      <c r="BX144" s="359"/>
      <c r="BY144" s="359"/>
      <c r="BZ144" s="359"/>
      <c r="CG144" s="359"/>
      <c r="CI144" s="359"/>
      <c r="CK144" s="359"/>
      <c r="CM144" s="359"/>
    </row>
    <row r="145" spans="2:91" s="360" customFormat="1" ht="16.5" thickBot="1" x14ac:dyDescent="0.45">
      <c r="B145" s="562"/>
      <c r="C145" s="563"/>
      <c r="D145" s="564" t="s">
        <v>170</v>
      </c>
      <c r="E145" s="565"/>
      <c r="F145" s="566"/>
      <c r="G145" s="567"/>
      <c r="H145" s="568" t="str">
        <f>BA46</f>
        <v/>
      </c>
      <c r="I145" s="568" t="str">
        <f>BA40</f>
        <v/>
      </c>
      <c r="Q145" s="359"/>
      <c r="R145" s="359"/>
      <c r="S145" s="359"/>
      <c r="T145" s="359"/>
      <c r="U145" s="359"/>
      <c r="V145" s="359"/>
      <c r="W145" s="359"/>
      <c r="X145" s="359"/>
      <c r="Y145" s="359"/>
      <c r="Z145" s="359"/>
      <c r="AB145" s="359"/>
      <c r="AC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c r="BT145" s="359"/>
      <c r="BU145" s="359"/>
      <c r="BV145" s="359"/>
      <c r="BW145" s="359"/>
      <c r="BX145" s="359"/>
      <c r="BY145" s="359"/>
      <c r="BZ145" s="359"/>
      <c r="CG145" s="359"/>
      <c r="CI145" s="359"/>
      <c r="CK145" s="359"/>
      <c r="CM145" s="359"/>
    </row>
    <row r="146" spans="2:91" s="360" customFormat="1" x14ac:dyDescent="0.35">
      <c r="B146" s="359"/>
      <c r="C146" s="359"/>
      <c r="D146" s="359"/>
      <c r="E146" s="359"/>
      <c r="F146" s="359"/>
      <c r="G146" s="359"/>
      <c r="Q146" s="359"/>
      <c r="R146" s="359"/>
      <c r="S146" s="359"/>
      <c r="T146" s="359"/>
      <c r="U146" s="359"/>
      <c r="V146" s="359"/>
      <c r="W146" s="359"/>
      <c r="X146" s="359"/>
      <c r="Y146" s="359"/>
      <c r="Z146" s="359"/>
      <c r="AB146" s="359"/>
      <c r="AC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c r="BR146" s="359"/>
      <c r="BS146" s="359"/>
      <c r="BT146" s="359"/>
      <c r="BU146" s="359"/>
      <c r="BV146" s="359"/>
      <c r="BW146" s="359"/>
      <c r="BX146" s="359"/>
      <c r="BY146" s="359"/>
      <c r="BZ146" s="359"/>
      <c r="CG146" s="359"/>
      <c r="CI146" s="359"/>
      <c r="CK146" s="359"/>
      <c r="CM146" s="359"/>
    </row>
    <row r="147" spans="2:91" s="360" customFormat="1" ht="13.15" customHeight="1" x14ac:dyDescent="0.35">
      <c r="B147" s="569" t="s">
        <v>217</v>
      </c>
      <c r="C147" s="570"/>
      <c r="D147" s="570"/>
      <c r="E147" s="570"/>
      <c r="F147" s="570"/>
      <c r="G147" s="570"/>
      <c r="H147" s="570"/>
      <c r="I147" s="570"/>
      <c r="J147" s="570"/>
      <c r="K147" s="571"/>
      <c r="Q147" s="359"/>
      <c r="R147" s="359"/>
      <c r="S147" s="359"/>
      <c r="T147" s="359"/>
      <c r="U147" s="359"/>
      <c r="V147" s="359"/>
      <c r="W147" s="359"/>
      <c r="X147" s="359"/>
      <c r="Y147" s="359"/>
      <c r="Z147" s="359"/>
      <c r="AB147" s="359"/>
      <c r="AC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59"/>
      <c r="BV147" s="359"/>
      <c r="BW147" s="359"/>
      <c r="BX147" s="359"/>
      <c r="BY147" s="359"/>
      <c r="BZ147" s="359"/>
      <c r="CG147" s="359"/>
      <c r="CI147" s="359"/>
      <c r="CK147" s="359"/>
      <c r="CM147" s="359"/>
    </row>
    <row r="148" spans="2:91" s="360" customFormat="1" x14ac:dyDescent="0.35">
      <c r="B148" s="572"/>
      <c r="C148" s="573"/>
      <c r="D148" s="573"/>
      <c r="E148" s="573"/>
      <c r="F148" s="573"/>
      <c r="G148" s="573"/>
      <c r="H148" s="573"/>
      <c r="I148" s="573"/>
      <c r="J148" s="573"/>
      <c r="K148" s="574"/>
      <c r="Q148" s="359"/>
      <c r="R148" s="359"/>
      <c r="S148" s="359"/>
      <c r="T148" s="359"/>
      <c r="U148" s="359"/>
      <c r="V148" s="359"/>
      <c r="W148" s="359"/>
      <c r="X148" s="359"/>
      <c r="Y148" s="359"/>
      <c r="Z148" s="359"/>
      <c r="AB148" s="359"/>
      <c r="AC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c r="BR148" s="359"/>
      <c r="BS148" s="359"/>
      <c r="BT148" s="359"/>
      <c r="BU148" s="359"/>
      <c r="BV148" s="359"/>
      <c r="BW148" s="359"/>
      <c r="BX148" s="359"/>
      <c r="BY148" s="359"/>
      <c r="BZ148" s="359"/>
      <c r="CG148" s="359"/>
      <c r="CI148" s="359"/>
      <c r="CK148" s="359"/>
      <c r="CM148" s="359"/>
    </row>
    <row r="149" spans="2:91" s="360" customFormat="1" x14ac:dyDescent="0.35">
      <c r="B149" s="572"/>
      <c r="C149" s="573"/>
      <c r="D149" s="573"/>
      <c r="E149" s="573"/>
      <c r="F149" s="573"/>
      <c r="G149" s="573"/>
      <c r="H149" s="573"/>
      <c r="I149" s="573"/>
      <c r="J149" s="573"/>
      <c r="K149" s="574"/>
      <c r="Q149" s="359"/>
      <c r="R149" s="359"/>
      <c r="S149" s="359"/>
      <c r="T149" s="359"/>
      <c r="U149" s="359"/>
      <c r="V149" s="359"/>
      <c r="W149" s="359"/>
      <c r="X149" s="359"/>
      <c r="Y149" s="359"/>
      <c r="Z149" s="359"/>
      <c r="AB149" s="359"/>
      <c r="AC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c r="BR149" s="359"/>
      <c r="BS149" s="359"/>
      <c r="BT149" s="359"/>
      <c r="BU149" s="359"/>
      <c r="BV149" s="359"/>
      <c r="BW149" s="359"/>
      <c r="BX149" s="359"/>
      <c r="BY149" s="359"/>
      <c r="BZ149" s="359"/>
      <c r="CG149" s="359"/>
      <c r="CI149" s="359"/>
      <c r="CK149" s="359"/>
      <c r="CM149" s="359"/>
    </row>
    <row r="150" spans="2:91" s="360" customFormat="1" x14ac:dyDescent="0.35">
      <c r="B150" s="572"/>
      <c r="C150" s="573"/>
      <c r="D150" s="573"/>
      <c r="E150" s="573"/>
      <c r="F150" s="573"/>
      <c r="G150" s="573"/>
      <c r="H150" s="573"/>
      <c r="I150" s="573"/>
      <c r="J150" s="573"/>
      <c r="K150" s="574"/>
      <c r="Q150" s="359"/>
      <c r="R150" s="359"/>
      <c r="S150" s="359"/>
      <c r="T150" s="359"/>
      <c r="U150" s="359"/>
      <c r="V150" s="359"/>
      <c r="W150" s="359"/>
      <c r="X150" s="359"/>
      <c r="Y150" s="359"/>
      <c r="Z150" s="359"/>
      <c r="AB150" s="359"/>
      <c r="AC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c r="BR150" s="359"/>
      <c r="BS150" s="359"/>
      <c r="BT150" s="359"/>
      <c r="BU150" s="359"/>
      <c r="BV150" s="359"/>
      <c r="BW150" s="359"/>
      <c r="BX150" s="359"/>
      <c r="BY150" s="359"/>
      <c r="BZ150" s="359"/>
      <c r="CG150" s="359"/>
      <c r="CI150" s="359"/>
      <c r="CK150" s="359"/>
      <c r="CM150" s="359"/>
    </row>
    <row r="151" spans="2:91" s="360" customFormat="1" x14ac:dyDescent="0.35">
      <c r="B151" s="572"/>
      <c r="C151" s="573"/>
      <c r="D151" s="573"/>
      <c r="E151" s="573"/>
      <c r="F151" s="573"/>
      <c r="G151" s="573"/>
      <c r="H151" s="573"/>
      <c r="I151" s="573"/>
      <c r="J151" s="573"/>
      <c r="K151" s="574"/>
      <c r="Q151" s="359"/>
      <c r="R151" s="359"/>
      <c r="S151" s="359"/>
      <c r="T151" s="359"/>
      <c r="U151" s="359"/>
      <c r="V151" s="359"/>
      <c r="W151" s="359"/>
      <c r="X151" s="359"/>
      <c r="Y151" s="359"/>
      <c r="Z151" s="359"/>
      <c r="AB151" s="359"/>
      <c r="AC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c r="BT151" s="359"/>
      <c r="BU151" s="359"/>
      <c r="BV151" s="359"/>
      <c r="BW151" s="359"/>
      <c r="BX151" s="359"/>
      <c r="BY151" s="359"/>
      <c r="BZ151" s="359"/>
      <c r="CG151" s="359"/>
      <c r="CI151" s="359"/>
      <c r="CK151" s="359"/>
      <c r="CM151" s="359"/>
    </row>
    <row r="152" spans="2:91" s="360" customFormat="1" x14ac:dyDescent="0.35">
      <c r="B152" s="572"/>
      <c r="C152" s="573"/>
      <c r="D152" s="573"/>
      <c r="E152" s="573"/>
      <c r="F152" s="573"/>
      <c r="G152" s="573"/>
      <c r="H152" s="573"/>
      <c r="I152" s="573"/>
      <c r="J152" s="573"/>
      <c r="K152" s="574"/>
      <c r="Q152" s="359"/>
      <c r="R152" s="359"/>
      <c r="S152" s="359"/>
      <c r="T152" s="359"/>
      <c r="U152" s="359"/>
      <c r="V152" s="359"/>
      <c r="W152" s="359"/>
      <c r="X152" s="359"/>
      <c r="Y152" s="359"/>
      <c r="Z152" s="359"/>
      <c r="AB152" s="359"/>
      <c r="AC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c r="BV152" s="359"/>
      <c r="BW152" s="359"/>
      <c r="BX152" s="359"/>
      <c r="BY152" s="359"/>
      <c r="BZ152" s="359"/>
      <c r="CG152" s="359"/>
      <c r="CI152" s="359"/>
      <c r="CK152" s="359"/>
      <c r="CM152" s="359"/>
    </row>
    <row r="153" spans="2:91" s="360" customFormat="1" x14ac:dyDescent="0.35">
      <c r="B153" s="572"/>
      <c r="C153" s="573"/>
      <c r="D153" s="573"/>
      <c r="E153" s="573"/>
      <c r="F153" s="573"/>
      <c r="G153" s="573"/>
      <c r="H153" s="573"/>
      <c r="I153" s="573"/>
      <c r="J153" s="573"/>
      <c r="K153" s="574"/>
      <c r="Q153" s="359"/>
      <c r="R153" s="359"/>
      <c r="S153" s="359"/>
      <c r="T153" s="359"/>
      <c r="U153" s="359"/>
      <c r="V153" s="359"/>
      <c r="W153" s="359"/>
      <c r="X153" s="359"/>
      <c r="Y153" s="359"/>
      <c r="Z153" s="359"/>
      <c r="AB153" s="359"/>
      <c r="AC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c r="BZ153" s="359"/>
      <c r="CG153" s="359"/>
      <c r="CI153" s="359"/>
      <c r="CK153" s="359"/>
      <c r="CM153" s="359"/>
    </row>
    <row r="154" spans="2:91" s="360" customFormat="1" x14ac:dyDescent="0.35">
      <c r="B154" s="572"/>
      <c r="C154" s="573"/>
      <c r="D154" s="573"/>
      <c r="E154" s="573"/>
      <c r="F154" s="573"/>
      <c r="G154" s="573"/>
      <c r="H154" s="573"/>
      <c r="I154" s="573"/>
      <c r="J154" s="573"/>
      <c r="K154" s="574"/>
      <c r="Q154" s="359"/>
      <c r="R154" s="359"/>
      <c r="S154" s="359"/>
      <c r="T154" s="359"/>
      <c r="U154" s="359"/>
      <c r="V154" s="359"/>
      <c r="W154" s="359"/>
      <c r="X154" s="359"/>
      <c r="Y154" s="359"/>
      <c r="Z154" s="359"/>
      <c r="AB154" s="359"/>
      <c r="AC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c r="BT154" s="359"/>
      <c r="BU154" s="359"/>
      <c r="BV154" s="359"/>
      <c r="BW154" s="359"/>
      <c r="BX154" s="359"/>
      <c r="BY154" s="359"/>
      <c r="BZ154" s="359"/>
      <c r="CG154" s="359"/>
      <c r="CI154" s="359"/>
      <c r="CK154" s="359"/>
      <c r="CM154" s="359"/>
    </row>
    <row r="155" spans="2:91" s="360" customFormat="1" x14ac:dyDescent="0.35">
      <c r="B155" s="572"/>
      <c r="C155" s="573"/>
      <c r="D155" s="573"/>
      <c r="E155" s="573"/>
      <c r="F155" s="573"/>
      <c r="G155" s="573"/>
      <c r="H155" s="573"/>
      <c r="I155" s="573"/>
      <c r="J155" s="573"/>
      <c r="K155" s="574"/>
      <c r="Q155" s="359"/>
      <c r="R155" s="359"/>
      <c r="S155" s="359"/>
      <c r="T155" s="359"/>
      <c r="U155" s="359"/>
      <c r="V155" s="359"/>
      <c r="W155" s="359"/>
      <c r="X155" s="359"/>
      <c r="Y155" s="359"/>
      <c r="Z155" s="359"/>
      <c r="AB155" s="359"/>
      <c r="AC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c r="BR155" s="359"/>
      <c r="BS155" s="359"/>
      <c r="BT155" s="359"/>
      <c r="BU155" s="359"/>
      <c r="BV155" s="359"/>
      <c r="BW155" s="359"/>
      <c r="BX155" s="359"/>
      <c r="BY155" s="359"/>
      <c r="BZ155" s="359"/>
      <c r="CG155" s="359"/>
      <c r="CI155" s="359"/>
      <c r="CK155" s="359"/>
      <c r="CM155" s="359"/>
    </row>
    <row r="156" spans="2:91" s="360" customFormat="1" x14ac:dyDescent="0.35">
      <c r="B156" s="572"/>
      <c r="C156" s="573"/>
      <c r="D156" s="573"/>
      <c r="E156" s="573"/>
      <c r="F156" s="573"/>
      <c r="G156" s="573"/>
      <c r="H156" s="573"/>
      <c r="I156" s="573"/>
      <c r="J156" s="573"/>
      <c r="K156" s="574"/>
      <c r="Q156" s="359"/>
      <c r="R156" s="359"/>
      <c r="S156" s="359"/>
      <c r="T156" s="359"/>
      <c r="U156" s="359"/>
      <c r="V156" s="359"/>
      <c r="W156" s="359"/>
      <c r="X156" s="359"/>
      <c r="Y156" s="359"/>
      <c r="Z156" s="359"/>
      <c r="AB156" s="359"/>
      <c r="AC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c r="BT156" s="359"/>
      <c r="BU156" s="359"/>
      <c r="BV156" s="359"/>
      <c r="BW156" s="359"/>
      <c r="BX156" s="359"/>
      <c r="BY156" s="359"/>
      <c r="BZ156" s="359"/>
      <c r="CG156" s="359"/>
      <c r="CI156" s="359"/>
      <c r="CK156" s="359"/>
      <c r="CM156" s="359"/>
    </row>
    <row r="157" spans="2:91" s="360" customFormat="1" x14ac:dyDescent="0.35">
      <c r="B157" s="572"/>
      <c r="C157" s="573"/>
      <c r="D157" s="573"/>
      <c r="E157" s="573"/>
      <c r="F157" s="573"/>
      <c r="G157" s="573"/>
      <c r="H157" s="573"/>
      <c r="I157" s="573"/>
      <c r="J157" s="573"/>
      <c r="K157" s="574"/>
      <c r="Q157" s="359"/>
      <c r="R157" s="359"/>
      <c r="S157" s="359"/>
      <c r="T157" s="359"/>
      <c r="U157" s="359"/>
      <c r="V157" s="359"/>
      <c r="W157" s="359"/>
      <c r="X157" s="359"/>
      <c r="Y157" s="359"/>
      <c r="Z157" s="359"/>
      <c r="AB157" s="359"/>
      <c r="AC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c r="BT157" s="359"/>
      <c r="BU157" s="359"/>
      <c r="BV157" s="359"/>
      <c r="BW157" s="359"/>
      <c r="BX157" s="359"/>
      <c r="BY157" s="359"/>
      <c r="BZ157" s="359"/>
      <c r="CG157" s="359"/>
      <c r="CI157" s="359"/>
      <c r="CK157" s="359"/>
      <c r="CM157" s="359"/>
    </row>
    <row r="158" spans="2:91" s="360" customFormat="1" x14ac:dyDescent="0.35">
      <c r="B158" s="572"/>
      <c r="C158" s="573"/>
      <c r="D158" s="573"/>
      <c r="E158" s="573"/>
      <c r="F158" s="573"/>
      <c r="G158" s="573"/>
      <c r="H158" s="573"/>
      <c r="I158" s="573"/>
      <c r="J158" s="573"/>
      <c r="K158" s="574"/>
      <c r="Q158" s="359"/>
      <c r="R158" s="359"/>
      <c r="S158" s="359"/>
      <c r="T158" s="359"/>
      <c r="U158" s="359"/>
      <c r="V158" s="359"/>
      <c r="W158" s="359"/>
      <c r="X158" s="359"/>
      <c r="Y158" s="359"/>
      <c r="Z158" s="359"/>
      <c r="AB158" s="359"/>
      <c r="AC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c r="BV158" s="359"/>
      <c r="BW158" s="359"/>
      <c r="BX158" s="359"/>
      <c r="BY158" s="359"/>
      <c r="BZ158" s="359"/>
      <c r="CG158" s="359"/>
      <c r="CI158" s="359"/>
      <c r="CK158" s="359"/>
      <c r="CM158" s="359"/>
    </row>
    <row r="159" spans="2:91" s="360" customFormat="1" x14ac:dyDescent="0.35">
      <c r="B159" s="572"/>
      <c r="C159" s="573"/>
      <c r="D159" s="573"/>
      <c r="E159" s="573"/>
      <c r="F159" s="573"/>
      <c r="G159" s="573"/>
      <c r="H159" s="573"/>
      <c r="I159" s="573"/>
      <c r="J159" s="573"/>
      <c r="K159" s="574"/>
      <c r="Q159" s="359"/>
      <c r="R159" s="359"/>
      <c r="S159" s="359"/>
      <c r="T159" s="359"/>
      <c r="U159" s="359"/>
      <c r="V159" s="359"/>
      <c r="W159" s="359"/>
      <c r="X159" s="359"/>
      <c r="Y159" s="359"/>
      <c r="Z159" s="359"/>
      <c r="AB159" s="359"/>
      <c r="AC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c r="BT159" s="359"/>
      <c r="BU159" s="359"/>
      <c r="BV159" s="359"/>
      <c r="BW159" s="359"/>
      <c r="BX159" s="359"/>
      <c r="BY159" s="359"/>
      <c r="BZ159" s="359"/>
      <c r="CG159" s="359"/>
      <c r="CI159" s="359"/>
      <c r="CK159" s="359"/>
      <c r="CM159" s="359"/>
    </row>
    <row r="160" spans="2:91" s="360" customFormat="1" x14ac:dyDescent="0.35">
      <c r="B160" s="572"/>
      <c r="C160" s="573"/>
      <c r="D160" s="573"/>
      <c r="E160" s="573"/>
      <c r="F160" s="573"/>
      <c r="G160" s="573"/>
      <c r="H160" s="573"/>
      <c r="I160" s="573"/>
      <c r="J160" s="573"/>
      <c r="K160" s="574"/>
      <c r="Q160" s="359"/>
      <c r="R160" s="359"/>
      <c r="S160" s="359"/>
      <c r="T160" s="359"/>
      <c r="U160" s="359"/>
      <c r="V160" s="359"/>
      <c r="W160" s="359"/>
      <c r="X160" s="359"/>
      <c r="Y160" s="359"/>
      <c r="Z160" s="359"/>
      <c r="AB160" s="359"/>
      <c r="AC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c r="BR160" s="359"/>
      <c r="BS160" s="359"/>
      <c r="BT160" s="359"/>
      <c r="BU160" s="359"/>
      <c r="BV160" s="359"/>
      <c r="BW160" s="359"/>
      <c r="BX160" s="359"/>
      <c r="BY160" s="359"/>
      <c r="BZ160" s="359"/>
      <c r="CG160" s="359"/>
      <c r="CI160" s="359"/>
      <c r="CK160" s="359"/>
      <c r="CM160" s="359"/>
    </row>
    <row r="161" spans="2:91" s="360" customFormat="1" x14ac:dyDescent="0.35">
      <c r="B161" s="575"/>
      <c r="C161" s="576"/>
      <c r="D161" s="576"/>
      <c r="E161" s="576"/>
      <c r="F161" s="576"/>
      <c r="G161" s="576"/>
      <c r="H161" s="576"/>
      <c r="I161" s="576"/>
      <c r="J161" s="576"/>
      <c r="K161" s="577"/>
      <c r="Q161" s="359"/>
      <c r="R161" s="359"/>
      <c r="S161" s="359"/>
      <c r="T161" s="359"/>
      <c r="U161" s="359"/>
      <c r="V161" s="359"/>
      <c r="W161" s="359"/>
      <c r="X161" s="359"/>
      <c r="Y161" s="359"/>
      <c r="Z161" s="359"/>
      <c r="AB161" s="359"/>
      <c r="AC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c r="BT161" s="359"/>
      <c r="BU161" s="359"/>
      <c r="BV161" s="359"/>
      <c r="BW161" s="359"/>
      <c r="BX161" s="359"/>
      <c r="BY161" s="359"/>
      <c r="BZ161" s="359"/>
      <c r="CG161" s="359"/>
      <c r="CI161" s="359"/>
      <c r="CK161" s="359"/>
      <c r="CM161" s="359"/>
    </row>
    <row r="162" spans="2:91" s="360" customFormat="1" x14ac:dyDescent="0.35">
      <c r="B162" s="359"/>
      <c r="C162" s="359"/>
      <c r="D162" s="359"/>
      <c r="E162" s="359"/>
      <c r="F162" s="359"/>
      <c r="G162" s="359"/>
      <c r="Q162" s="359"/>
      <c r="R162" s="359"/>
      <c r="S162" s="359"/>
      <c r="T162" s="359"/>
      <c r="U162" s="359"/>
      <c r="V162" s="359"/>
      <c r="W162" s="359"/>
      <c r="X162" s="359"/>
      <c r="Y162" s="359"/>
      <c r="Z162" s="359"/>
      <c r="AB162" s="359"/>
      <c r="AC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c r="BT162" s="359"/>
      <c r="BU162" s="359"/>
      <c r="BV162" s="359"/>
      <c r="BW162" s="359"/>
      <c r="BX162" s="359"/>
      <c r="BY162" s="359"/>
      <c r="BZ162" s="359"/>
      <c r="CG162" s="359"/>
      <c r="CI162" s="359"/>
      <c r="CK162" s="359"/>
      <c r="CM162" s="359"/>
    </row>
    <row r="163" spans="2:91" s="360" customFormat="1" x14ac:dyDescent="0.35">
      <c r="B163" s="359"/>
      <c r="C163" s="359"/>
      <c r="D163" s="359"/>
      <c r="E163" s="359"/>
      <c r="F163" s="359"/>
      <c r="G163" s="359"/>
      <c r="Q163" s="359"/>
      <c r="R163" s="359"/>
      <c r="S163" s="359"/>
      <c r="T163" s="359"/>
      <c r="U163" s="359"/>
      <c r="V163" s="359"/>
      <c r="W163" s="359"/>
      <c r="X163" s="359"/>
      <c r="Y163" s="359"/>
      <c r="Z163" s="359"/>
      <c r="AB163" s="359"/>
      <c r="AC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c r="BT163" s="359"/>
      <c r="BU163" s="359"/>
      <c r="BV163" s="359"/>
      <c r="BW163" s="359"/>
      <c r="BX163" s="359"/>
      <c r="BY163" s="359"/>
      <c r="BZ163" s="359"/>
      <c r="CG163" s="359"/>
      <c r="CI163" s="359"/>
      <c r="CK163" s="359"/>
      <c r="CM163" s="359"/>
    </row>
    <row r="164" spans="2:91" s="360" customFormat="1" x14ac:dyDescent="0.35">
      <c r="B164" s="359"/>
      <c r="C164" s="359"/>
      <c r="D164" s="359"/>
      <c r="E164" s="359"/>
      <c r="F164" s="359"/>
      <c r="G164" s="359"/>
      <c r="Q164" s="359"/>
      <c r="R164" s="359"/>
      <c r="S164" s="359"/>
      <c r="T164" s="359"/>
      <c r="U164" s="359"/>
      <c r="V164" s="359"/>
      <c r="W164" s="359"/>
      <c r="X164" s="359"/>
      <c r="Y164" s="359"/>
      <c r="Z164" s="359"/>
      <c r="AB164" s="359"/>
      <c r="AC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c r="BT164" s="359"/>
      <c r="BU164" s="359"/>
      <c r="BV164" s="359"/>
      <c r="BW164" s="359"/>
      <c r="BX164" s="359"/>
      <c r="BY164" s="359"/>
      <c r="BZ164" s="359"/>
      <c r="CG164" s="359"/>
      <c r="CI164" s="359"/>
      <c r="CK164" s="359"/>
      <c r="CM164" s="359"/>
    </row>
    <row r="165" spans="2:91" s="360" customFormat="1" x14ac:dyDescent="0.35">
      <c r="B165" s="359"/>
      <c r="C165" s="359"/>
      <c r="D165" s="359"/>
      <c r="E165" s="359"/>
      <c r="F165" s="359"/>
      <c r="G165" s="359"/>
      <c r="Q165" s="359"/>
      <c r="R165" s="359"/>
      <c r="S165" s="359"/>
      <c r="T165" s="359"/>
      <c r="U165" s="359"/>
      <c r="V165" s="359"/>
      <c r="W165" s="359"/>
      <c r="X165" s="359"/>
      <c r="Y165" s="359"/>
      <c r="Z165" s="359"/>
      <c r="AB165" s="359"/>
      <c r="AC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c r="BT165" s="359"/>
      <c r="BU165" s="359"/>
      <c r="BV165" s="359"/>
      <c r="BW165" s="359"/>
      <c r="BX165" s="359"/>
      <c r="BY165" s="359"/>
      <c r="BZ165" s="359"/>
      <c r="CG165" s="359"/>
      <c r="CI165" s="359"/>
      <c r="CK165" s="359"/>
      <c r="CM165" s="359"/>
    </row>
    <row r="166" spans="2:91" s="360" customFormat="1" x14ac:dyDescent="0.35">
      <c r="B166" s="359"/>
      <c r="C166" s="359"/>
      <c r="D166" s="359"/>
      <c r="E166" s="359"/>
      <c r="F166" s="359"/>
      <c r="G166" s="359"/>
      <c r="Q166" s="359"/>
      <c r="R166" s="359"/>
      <c r="S166" s="359"/>
      <c r="T166" s="359"/>
      <c r="U166" s="359"/>
      <c r="V166" s="359"/>
      <c r="W166" s="359"/>
      <c r="X166" s="359"/>
      <c r="Y166" s="359"/>
      <c r="Z166" s="359"/>
      <c r="AB166" s="359"/>
      <c r="AC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c r="BR166" s="359"/>
      <c r="BS166" s="359"/>
      <c r="BT166" s="359"/>
      <c r="BU166" s="359"/>
      <c r="BV166" s="359"/>
      <c r="BW166" s="359"/>
      <c r="BX166" s="359"/>
      <c r="BY166" s="359"/>
      <c r="BZ166" s="359"/>
      <c r="CG166" s="359"/>
      <c r="CI166" s="359"/>
      <c r="CK166" s="359"/>
      <c r="CM166" s="359"/>
    </row>
    <row r="167" spans="2:91" s="360" customFormat="1" x14ac:dyDescent="0.35">
      <c r="B167" s="359"/>
      <c r="C167" s="359"/>
      <c r="D167" s="359"/>
      <c r="E167" s="359"/>
      <c r="F167" s="359"/>
      <c r="G167" s="359"/>
      <c r="Q167" s="359"/>
      <c r="R167" s="359"/>
      <c r="S167" s="359"/>
      <c r="T167" s="359"/>
      <c r="U167" s="359"/>
      <c r="V167" s="359"/>
      <c r="W167" s="359"/>
      <c r="X167" s="359"/>
      <c r="Y167" s="359"/>
      <c r="Z167" s="359"/>
      <c r="AB167" s="359"/>
      <c r="AC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c r="BR167" s="359"/>
      <c r="BS167" s="359"/>
      <c r="BT167" s="359"/>
      <c r="BU167" s="359"/>
      <c r="BV167" s="359"/>
      <c r="BW167" s="359"/>
      <c r="BX167" s="359"/>
      <c r="BY167" s="359"/>
      <c r="BZ167" s="359"/>
      <c r="CG167" s="359"/>
      <c r="CI167" s="359"/>
      <c r="CK167" s="359"/>
      <c r="CM167" s="359"/>
    </row>
    <row r="168" spans="2:91" s="360" customFormat="1" x14ac:dyDescent="0.35">
      <c r="B168" s="359"/>
      <c r="C168" s="359"/>
      <c r="D168" s="359"/>
      <c r="E168" s="359"/>
      <c r="F168" s="359"/>
      <c r="G168" s="359"/>
      <c r="Q168" s="359"/>
      <c r="R168" s="359"/>
      <c r="S168" s="359"/>
      <c r="T168" s="359"/>
      <c r="U168" s="359"/>
      <c r="V168" s="359"/>
      <c r="W168" s="359"/>
      <c r="X168" s="359"/>
      <c r="Y168" s="359"/>
      <c r="Z168" s="359"/>
      <c r="AB168" s="359"/>
      <c r="AC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c r="BR168" s="359"/>
      <c r="BS168" s="359"/>
      <c r="BT168" s="359"/>
      <c r="BU168" s="359"/>
      <c r="BV168" s="359"/>
      <c r="BW168" s="359"/>
      <c r="BX168" s="359"/>
      <c r="BY168" s="359"/>
      <c r="BZ168" s="359"/>
      <c r="CG168" s="359"/>
      <c r="CI168" s="359"/>
      <c r="CK168" s="359"/>
      <c r="CM168" s="359"/>
    </row>
    <row r="169" spans="2:91" s="360" customFormat="1" x14ac:dyDescent="0.35">
      <c r="B169" s="359"/>
      <c r="C169" s="359"/>
      <c r="D169" s="359"/>
      <c r="E169" s="359"/>
      <c r="F169" s="359"/>
      <c r="G169" s="359"/>
      <c r="Q169" s="359"/>
      <c r="R169" s="359"/>
      <c r="S169" s="359"/>
      <c r="T169" s="359"/>
      <c r="U169" s="359"/>
      <c r="V169" s="359"/>
      <c r="W169" s="359"/>
      <c r="X169" s="359"/>
      <c r="Y169" s="359"/>
      <c r="Z169" s="359"/>
      <c r="AB169" s="359"/>
      <c r="AC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c r="BV169" s="359"/>
      <c r="BW169" s="359"/>
      <c r="BX169" s="359"/>
      <c r="BY169" s="359"/>
      <c r="BZ169" s="359"/>
      <c r="CG169" s="359"/>
      <c r="CI169" s="359"/>
      <c r="CK169" s="359"/>
      <c r="CM169" s="359"/>
    </row>
    <row r="170" spans="2:91" s="360" customFormat="1" x14ac:dyDescent="0.35">
      <c r="B170" s="359"/>
      <c r="C170" s="359"/>
      <c r="D170" s="359"/>
      <c r="E170" s="359"/>
      <c r="F170" s="359"/>
      <c r="G170" s="359"/>
      <c r="Q170" s="359"/>
      <c r="R170" s="359"/>
      <c r="S170" s="359"/>
      <c r="T170" s="359"/>
      <c r="U170" s="359"/>
      <c r="V170" s="359"/>
      <c r="W170" s="359"/>
      <c r="X170" s="359"/>
      <c r="Y170" s="359"/>
      <c r="Z170" s="359"/>
      <c r="AB170" s="359"/>
      <c r="AC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c r="BT170" s="359"/>
      <c r="BU170" s="359"/>
      <c r="BV170" s="359"/>
      <c r="BW170" s="359"/>
      <c r="BX170" s="359"/>
      <c r="BY170" s="359"/>
      <c r="BZ170" s="359"/>
      <c r="CG170" s="359"/>
      <c r="CI170" s="359"/>
      <c r="CK170" s="359"/>
      <c r="CM170" s="359"/>
    </row>
    <row r="171" spans="2:91" s="360" customFormat="1" x14ac:dyDescent="0.35">
      <c r="B171" s="359"/>
      <c r="C171" s="359"/>
      <c r="D171" s="359"/>
      <c r="E171" s="359"/>
      <c r="F171" s="359"/>
      <c r="G171" s="359"/>
      <c r="Q171" s="359"/>
      <c r="R171" s="359"/>
      <c r="S171" s="359"/>
      <c r="T171" s="359"/>
      <c r="U171" s="359"/>
      <c r="V171" s="359"/>
      <c r="W171" s="359"/>
      <c r="X171" s="359"/>
      <c r="Y171" s="359"/>
      <c r="Z171" s="359"/>
      <c r="AB171" s="359"/>
      <c r="AC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c r="BZ171" s="359"/>
      <c r="CG171" s="359"/>
      <c r="CI171" s="359"/>
      <c r="CK171" s="359"/>
      <c r="CM171" s="359"/>
    </row>
    <row r="172" spans="2:91" s="360" customFormat="1" x14ac:dyDescent="0.35">
      <c r="B172" s="359"/>
      <c r="C172" s="359"/>
      <c r="D172" s="359"/>
      <c r="E172" s="359"/>
      <c r="F172" s="359"/>
      <c r="G172" s="359"/>
      <c r="Q172" s="359"/>
      <c r="R172" s="359"/>
      <c r="S172" s="359"/>
      <c r="T172" s="359"/>
      <c r="U172" s="359"/>
      <c r="V172" s="359"/>
      <c r="W172" s="359"/>
      <c r="X172" s="359"/>
      <c r="Y172" s="359"/>
      <c r="Z172" s="359"/>
      <c r="AB172" s="359"/>
      <c r="AC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c r="BT172" s="359"/>
      <c r="BU172" s="359"/>
      <c r="BV172" s="359"/>
      <c r="BW172" s="359"/>
      <c r="BX172" s="359"/>
      <c r="BY172" s="359"/>
      <c r="BZ172" s="359"/>
      <c r="CG172" s="359"/>
      <c r="CI172" s="359"/>
      <c r="CK172" s="359"/>
      <c r="CM172" s="359"/>
    </row>
    <row r="173" spans="2:91" s="360" customFormat="1" x14ac:dyDescent="0.35">
      <c r="B173" s="359"/>
      <c r="C173" s="359"/>
      <c r="D173" s="359"/>
      <c r="E173" s="359"/>
      <c r="F173" s="359"/>
      <c r="G173" s="359"/>
      <c r="Q173" s="359"/>
      <c r="R173" s="359"/>
      <c r="S173" s="359"/>
      <c r="T173" s="359"/>
      <c r="U173" s="359"/>
      <c r="V173" s="359"/>
      <c r="W173" s="359"/>
      <c r="X173" s="359"/>
      <c r="Y173" s="359"/>
      <c r="Z173" s="359"/>
      <c r="AB173" s="359"/>
      <c r="AC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G173" s="359"/>
      <c r="CI173" s="359"/>
      <c r="CK173" s="359"/>
      <c r="CM173" s="359"/>
    </row>
    <row r="174" spans="2:91" s="360" customFormat="1" x14ac:dyDescent="0.35">
      <c r="B174" s="359"/>
      <c r="C174" s="359"/>
      <c r="D174" s="359"/>
      <c r="E174" s="359"/>
      <c r="F174" s="359"/>
      <c r="G174" s="359"/>
      <c r="Q174" s="359"/>
      <c r="R174" s="359"/>
      <c r="S174" s="359"/>
      <c r="T174" s="359"/>
      <c r="U174" s="359"/>
      <c r="V174" s="359"/>
      <c r="W174" s="359"/>
      <c r="X174" s="359"/>
      <c r="Y174" s="359"/>
      <c r="Z174" s="359"/>
      <c r="AB174" s="359"/>
      <c r="AC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c r="BR174" s="359"/>
      <c r="BS174" s="359"/>
      <c r="BT174" s="359"/>
      <c r="BU174" s="359"/>
      <c r="BV174" s="359"/>
      <c r="BW174" s="359"/>
      <c r="BX174" s="359"/>
      <c r="BY174" s="359"/>
      <c r="BZ174" s="359"/>
      <c r="CG174" s="359"/>
      <c r="CI174" s="359"/>
      <c r="CK174" s="359"/>
      <c r="CM174" s="359"/>
    </row>
    <row r="175" spans="2:91" s="360" customFormat="1" x14ac:dyDescent="0.35">
      <c r="B175" s="359"/>
      <c r="C175" s="359"/>
      <c r="D175" s="359"/>
      <c r="E175" s="359"/>
      <c r="F175" s="359"/>
      <c r="G175" s="359"/>
      <c r="Q175" s="359"/>
      <c r="R175" s="359"/>
      <c r="S175" s="359"/>
      <c r="T175" s="359"/>
      <c r="U175" s="359"/>
      <c r="V175" s="359"/>
      <c r="W175" s="359"/>
      <c r="X175" s="359"/>
      <c r="Y175" s="359"/>
      <c r="Z175" s="359"/>
      <c r="AB175" s="359"/>
      <c r="AC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c r="BT175" s="359"/>
      <c r="BU175" s="359"/>
      <c r="BV175" s="359"/>
      <c r="BW175" s="359"/>
      <c r="BX175" s="359"/>
      <c r="BY175" s="359"/>
      <c r="BZ175" s="359"/>
      <c r="CG175" s="359"/>
      <c r="CI175" s="359"/>
      <c r="CK175" s="359"/>
      <c r="CM175" s="359"/>
    </row>
    <row r="176" spans="2:91" s="360" customFormat="1" x14ac:dyDescent="0.35">
      <c r="B176" s="359"/>
      <c r="C176" s="359"/>
      <c r="D176" s="359"/>
      <c r="E176" s="359"/>
      <c r="F176" s="359"/>
      <c r="G176" s="359"/>
      <c r="Q176" s="359"/>
      <c r="R176" s="359"/>
      <c r="S176" s="359"/>
      <c r="T176" s="359"/>
      <c r="U176" s="359"/>
      <c r="V176" s="359"/>
      <c r="W176" s="359"/>
      <c r="X176" s="359"/>
      <c r="Y176" s="359"/>
      <c r="Z176" s="359"/>
      <c r="AB176" s="359"/>
      <c r="AC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c r="BR176" s="359"/>
      <c r="BS176" s="359"/>
      <c r="BT176" s="359"/>
      <c r="BU176" s="359"/>
      <c r="BV176" s="359"/>
      <c r="BW176" s="359"/>
      <c r="BX176" s="359"/>
      <c r="BY176" s="359"/>
      <c r="BZ176" s="359"/>
      <c r="CG176" s="359"/>
      <c r="CI176" s="359"/>
      <c r="CK176" s="359"/>
      <c r="CM176" s="359"/>
    </row>
    <row r="177" spans="17:91" s="360" customFormat="1" x14ac:dyDescent="0.35">
      <c r="Q177" s="359"/>
      <c r="R177" s="359"/>
      <c r="S177" s="359"/>
      <c r="T177" s="359"/>
      <c r="U177" s="359"/>
      <c r="V177" s="359"/>
      <c r="W177" s="359"/>
      <c r="X177" s="359"/>
      <c r="Y177" s="359"/>
      <c r="Z177" s="359"/>
      <c r="AB177" s="359"/>
      <c r="AC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c r="BR177" s="359"/>
      <c r="BS177" s="359"/>
      <c r="BT177" s="359"/>
      <c r="BU177" s="359"/>
      <c r="BV177" s="359"/>
      <c r="BW177" s="359"/>
      <c r="BX177" s="359"/>
      <c r="BY177" s="359"/>
      <c r="BZ177" s="359"/>
      <c r="CG177" s="359"/>
      <c r="CI177" s="359"/>
      <c r="CK177" s="359"/>
      <c r="CM177" s="359"/>
    </row>
    <row r="178" spans="17:91" s="360" customFormat="1" x14ac:dyDescent="0.35">
      <c r="Q178" s="359"/>
      <c r="R178" s="359"/>
      <c r="S178" s="359"/>
      <c r="T178" s="359"/>
      <c r="U178" s="359"/>
      <c r="V178" s="359"/>
      <c r="W178" s="359"/>
      <c r="X178" s="359"/>
      <c r="Y178" s="359"/>
      <c r="Z178" s="359"/>
      <c r="AB178" s="359"/>
      <c r="AC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c r="BR178" s="359"/>
      <c r="BS178" s="359"/>
      <c r="BT178" s="359"/>
      <c r="BU178" s="359"/>
      <c r="BV178" s="359"/>
      <c r="BW178" s="359"/>
      <c r="BX178" s="359"/>
      <c r="BY178" s="359"/>
      <c r="BZ178" s="359"/>
      <c r="CG178" s="359"/>
      <c r="CI178" s="359"/>
      <c r="CK178" s="359"/>
      <c r="CM178" s="359"/>
    </row>
    <row r="179" spans="17:91" s="360" customFormat="1" x14ac:dyDescent="0.35">
      <c r="Q179" s="359"/>
      <c r="R179" s="359"/>
      <c r="S179" s="359"/>
      <c r="T179" s="359"/>
      <c r="U179" s="359"/>
      <c r="V179" s="359"/>
      <c r="W179" s="359"/>
      <c r="X179" s="359"/>
      <c r="Y179" s="359"/>
      <c r="Z179" s="359"/>
      <c r="AB179" s="359"/>
      <c r="AC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c r="BR179" s="359"/>
      <c r="BS179" s="359"/>
      <c r="BT179" s="359"/>
      <c r="BU179" s="359"/>
      <c r="BV179" s="359"/>
      <c r="BW179" s="359"/>
      <c r="BX179" s="359"/>
      <c r="BY179" s="359"/>
      <c r="BZ179" s="359"/>
      <c r="CG179" s="359"/>
      <c r="CI179" s="359"/>
      <c r="CK179" s="359"/>
      <c r="CM179" s="359"/>
    </row>
  </sheetData>
  <mergeCells count="41">
    <mergeCell ref="B135:B141"/>
    <mergeCell ref="C135:D137"/>
    <mergeCell ref="C138:D141"/>
    <mergeCell ref="B147:K161"/>
    <mergeCell ref="B120:B134"/>
    <mergeCell ref="C120:D122"/>
    <mergeCell ref="C123:D125"/>
    <mergeCell ref="C126:D128"/>
    <mergeCell ref="C129:D131"/>
    <mergeCell ref="C132:D134"/>
    <mergeCell ref="B40:D40"/>
    <mergeCell ref="E40:H40"/>
    <mergeCell ref="I40:K40"/>
    <mergeCell ref="C113:D113"/>
    <mergeCell ref="E113:G113"/>
    <mergeCell ref="B114:B119"/>
    <mergeCell ref="C114:D115"/>
    <mergeCell ref="C116:D119"/>
    <mergeCell ref="B33:G33"/>
    <mergeCell ref="B34:F34"/>
    <mergeCell ref="B36:C37"/>
    <mergeCell ref="B38:K38"/>
    <mergeCell ref="B39:D39"/>
    <mergeCell ref="E39:H39"/>
    <mergeCell ref="I39:K39"/>
    <mergeCell ref="C21:D23"/>
    <mergeCell ref="B24:B30"/>
    <mergeCell ref="C24:D26"/>
    <mergeCell ref="C27:D30"/>
    <mergeCell ref="B31:G31"/>
    <mergeCell ref="B32:G32"/>
    <mergeCell ref="C2:D2"/>
    <mergeCell ref="E2:G2"/>
    <mergeCell ref="B3:B8"/>
    <mergeCell ref="C3:D4"/>
    <mergeCell ref="C5:D8"/>
    <mergeCell ref="B9:B23"/>
    <mergeCell ref="C9:D11"/>
    <mergeCell ref="C12:D14"/>
    <mergeCell ref="C15:D17"/>
    <mergeCell ref="C18:D20"/>
  </mergeCells>
  <conditionalFormatting sqref="BJ3:BT30 BV3:CE30 AK3:AT30 AV3:AV30 L4:L24 H25:L30 H3:K24">
    <cfRule type="containsText" dxfId="119" priority="33" operator="containsText" text="*80">
      <formula>NOT(ISERROR(SEARCH("*80",H3)))</formula>
    </cfRule>
    <cfRule type="containsText" dxfId="118" priority="34" operator="containsText" text="60-79">
      <formula>NOT(ISERROR(SEARCH("60-79",H3)))</formula>
    </cfRule>
    <cfRule type="containsText" dxfId="117" priority="35" operator="containsText" text="&lt;60">
      <formula>NOT(ISERROR(SEARCH("&lt;60",H3)))</formula>
    </cfRule>
  </conditionalFormatting>
  <conditionalFormatting sqref="M4:M30">
    <cfRule type="containsText" dxfId="116" priority="30" operator="containsText" text="*80">
      <formula>NOT(ISERROR(SEARCH("*80",M4)))</formula>
    </cfRule>
    <cfRule type="containsText" dxfId="115" priority="31" operator="containsText" text="60-79">
      <formula>NOT(ISERROR(SEARCH("60-79",M4)))</formula>
    </cfRule>
    <cfRule type="containsText" dxfId="114" priority="32" operator="containsText" text="&lt;60">
      <formula>NOT(ISERROR(SEARCH("&lt;60",M4)))</formula>
    </cfRule>
  </conditionalFormatting>
  <conditionalFormatting sqref="N4:N30">
    <cfRule type="containsText" dxfId="113" priority="27" operator="containsText" text="*80">
      <formula>NOT(ISERROR(SEARCH("*80",N4)))</formula>
    </cfRule>
    <cfRule type="containsText" dxfId="112" priority="28" operator="containsText" text="60-79">
      <formula>NOT(ISERROR(SEARCH("60-79",N4)))</formula>
    </cfRule>
    <cfRule type="containsText" dxfId="111" priority="29" operator="containsText" text="&lt;60">
      <formula>NOT(ISERROR(SEARCH("&lt;60",N4)))</formula>
    </cfRule>
  </conditionalFormatting>
  <conditionalFormatting sqref="O4:O30">
    <cfRule type="containsText" dxfId="110" priority="24" operator="containsText" text="*80">
      <formula>NOT(ISERROR(SEARCH("*80",O4)))</formula>
    </cfRule>
    <cfRule type="containsText" dxfId="109" priority="25" operator="containsText" text="60-79">
      <formula>NOT(ISERROR(SEARCH("60-79",O4)))</formula>
    </cfRule>
    <cfRule type="containsText" dxfId="108" priority="26" operator="containsText" text="&lt;60">
      <formula>NOT(ISERROR(SEARCH("&lt;60",O4)))</formula>
    </cfRule>
  </conditionalFormatting>
  <conditionalFormatting sqref="P4:P30">
    <cfRule type="containsText" dxfId="107" priority="21" operator="containsText" text="*80">
      <formula>NOT(ISERROR(SEARCH("*80",P4)))</formula>
    </cfRule>
    <cfRule type="containsText" dxfId="106" priority="22" operator="containsText" text="60-79">
      <formula>NOT(ISERROR(SEARCH("60-79",P4)))</formula>
    </cfRule>
    <cfRule type="containsText" dxfId="105" priority="23" operator="containsText" text="&lt;60">
      <formula>NOT(ISERROR(SEARCH("&lt;60",P4)))</formula>
    </cfRule>
  </conditionalFormatting>
  <conditionalFormatting sqref="Q4:Q30">
    <cfRule type="containsText" dxfId="104" priority="18" operator="containsText" text="*80">
      <formula>NOT(ISERROR(SEARCH("*80",Q4)))</formula>
    </cfRule>
    <cfRule type="containsText" dxfId="103" priority="19" operator="containsText" text="60-79">
      <formula>NOT(ISERROR(SEARCH("60-79",Q4)))</formula>
    </cfRule>
    <cfRule type="containsText" dxfId="102" priority="20" operator="containsText" text="&lt;60">
      <formula>NOT(ISERROR(SEARCH("&lt;60",Q4)))</formula>
    </cfRule>
  </conditionalFormatting>
  <conditionalFormatting sqref="L3:Q3 R3:R30">
    <cfRule type="containsText" dxfId="101" priority="15" operator="containsText" text="*80">
      <formula>NOT(ISERROR(SEARCH("*80",L3)))</formula>
    </cfRule>
    <cfRule type="containsText" dxfId="100" priority="16" operator="containsText" text="60-79">
      <formula>NOT(ISERROR(SEARCH("60-79",L3)))</formula>
    </cfRule>
    <cfRule type="containsText" dxfId="99" priority="17" operator="containsText" text="&lt;60">
      <formula>NOT(ISERROR(SEARCH("&lt;60",L3)))</formula>
    </cfRule>
  </conditionalFormatting>
  <conditionalFormatting sqref="AD3:AH30">
    <cfRule type="containsText" dxfId="98" priority="12" operator="containsText" text="*80">
      <formula>NOT(ISERROR(SEARCH("*80",AD3)))</formula>
    </cfRule>
    <cfRule type="containsText" dxfId="97" priority="13" operator="containsText" text="60-79">
      <formula>NOT(ISERROR(SEARCH("60-79",AD3)))</formula>
    </cfRule>
    <cfRule type="containsText" dxfId="96" priority="14" operator="containsText" text="&lt;60">
      <formula>NOT(ISERROR(SEARCH("&lt;60",AD3)))</formula>
    </cfRule>
  </conditionalFormatting>
  <conditionalFormatting sqref="H142:H145 I114:K141">
    <cfRule type="containsText" dxfId="95" priority="9" operator="containsText" text="80">
      <formula>NOT(ISERROR(SEARCH("80",H114)))</formula>
    </cfRule>
    <cfRule type="containsText" dxfId="94" priority="10" operator="containsText" text="60-79">
      <formula>NOT(ISERROR(SEARCH("60-79",H114)))</formula>
    </cfRule>
    <cfRule type="containsText" dxfId="93" priority="11" operator="containsText" text="&lt;60">
      <formula>NOT(ISERROR(SEARCH("&lt;60",H114)))</formula>
    </cfRule>
  </conditionalFormatting>
  <conditionalFormatting sqref="I114:I141">
    <cfRule type="containsText" dxfId="92" priority="8" operator="containsText" text="error">
      <formula>NOT(ISERROR(SEARCH("error",I114)))</formula>
    </cfRule>
  </conditionalFormatting>
  <conditionalFormatting sqref="H46:H48 J46:J48 D46:D48 F46:F48">
    <cfRule type="containsErrors" dxfId="91" priority="36">
      <formula>ISERROR(D46)</formula>
    </cfRule>
  </conditionalFormatting>
  <conditionalFormatting sqref="H114:H141">
    <cfRule type="containsText" dxfId="90" priority="5" operator="containsText" text="80">
      <formula>NOT(ISERROR(SEARCH("80",H114)))</formula>
    </cfRule>
    <cfRule type="containsText" dxfId="89" priority="6" operator="containsText" text="60-79">
      <formula>NOT(ISERROR(SEARCH("60-79",H114)))</formula>
    </cfRule>
    <cfRule type="containsText" dxfId="88" priority="7" operator="containsText" text="&lt;60">
      <formula>NOT(ISERROR(SEARCH("&lt;60",H114)))</formula>
    </cfRule>
  </conditionalFormatting>
  <conditionalFormatting sqref="H114:H141">
    <cfRule type="containsText" dxfId="87" priority="4" operator="containsText" text="error">
      <formula>NOT(ISERROR(SEARCH("error",H114)))</formula>
    </cfRule>
  </conditionalFormatting>
  <conditionalFormatting sqref="Y3:AC30">
    <cfRule type="containsText" dxfId="86" priority="1" operator="containsText" text="*80">
      <formula>NOT(ISERROR(SEARCH("*80",Y3)))</formula>
    </cfRule>
    <cfRule type="containsText" dxfId="85" priority="2" operator="containsText" text="60-79">
      <formula>NOT(ISERROR(SEARCH("60-79",Y3)))</formula>
    </cfRule>
    <cfRule type="containsText" dxfId="84" priority="3" operator="containsText" text="&lt;60">
      <formula>NOT(ISERROR(SEARCH("&lt;60",Y3)))</formula>
    </cfRule>
  </conditionalFormatting>
  <dataValidations count="2">
    <dataValidation type="list" allowBlank="1" showInputMessage="1" showErrorMessage="1" errorTitle="Error in entry" error="Please use list items only." sqref="Y3:AH30 H3:R30" xr:uid="{2C373267-9336-441D-85A9-21F40D1ABFBC}">
      <formula1>ValidDepts</formula1>
    </dataValidation>
    <dataValidation allowBlank="1" showInputMessage="1" showErrorMessage="1" errorTitle="Error in entry" error="Please use list items only." sqref="AU116:BE143 AK3:AT33 BL40:BV61 BJ38:BT38 BJ31:BT34 BV31:CE34" xr:uid="{EBEE4B72-B991-4145-8D5B-388530B2F102}"/>
  </dataValidations>
  <pageMargins left="0.70866141732283472" right="0.70866141732283472" top="0.74803149606299213" bottom="0.74803149606299213" header="0.31496062992125984" footer="0.31496062992125984"/>
  <pageSetup paperSize="9" scale="67" fitToHeight="0" orientation="portrait" r:id="rId1"/>
  <rowBreaks count="1" manualBreakCount="1">
    <brk id="111" max="12"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A5CC5-3A3F-4D2E-BA3B-962D55C0B307}">
  <sheetPr>
    <pageSetUpPr fitToPage="1"/>
  </sheetPr>
  <dimension ref="A1:CN179"/>
  <sheetViews>
    <sheetView showGridLines="0" topLeftCell="A16" zoomScale="80" zoomScaleNormal="80" zoomScaleSheetLayoutView="80" zoomScalePageLayoutView="25" workbookViewId="0">
      <selection activeCell="CJ30" sqref="CJ30"/>
    </sheetView>
  </sheetViews>
  <sheetFormatPr defaultColWidth="0" defaultRowHeight="13.5" x14ac:dyDescent="0.35"/>
  <cols>
    <col min="1" max="1" width="1.26953125" style="359" customWidth="1"/>
    <col min="2" max="7" width="10.7265625" style="359" customWidth="1"/>
    <col min="8" max="13" width="10.7265625" style="360" customWidth="1"/>
    <col min="14" max="16" width="10.7265625" style="360" hidden="1" customWidth="1"/>
    <col min="17" max="23" width="10.7265625" style="359" hidden="1" customWidth="1"/>
    <col min="24" max="24" width="3" style="359" customWidth="1"/>
    <col min="25" max="26" width="10.7265625" style="359" customWidth="1"/>
    <col min="27" max="27" width="10.7265625" style="360" customWidth="1"/>
    <col min="28" max="28" width="10.7265625" style="359" customWidth="1"/>
    <col min="29" max="29" width="11.7265625" style="359" customWidth="1"/>
    <col min="30" max="34" width="10.7265625" style="360" hidden="1" customWidth="1"/>
    <col min="35" max="35" width="2.81640625" style="360" customWidth="1"/>
    <col min="36" max="36" width="5.453125" style="360" hidden="1" bestFit="1" customWidth="1"/>
    <col min="37" max="37" width="12.26953125" style="359" hidden="1" bestFit="1" customWidth="1"/>
    <col min="38" max="38" width="9.1796875" style="359" hidden="1" bestFit="1" customWidth="1"/>
    <col min="39" max="39" width="15.1796875" style="359" hidden="1" bestFit="1" customWidth="1"/>
    <col min="40" max="40" width="10" style="359" hidden="1" bestFit="1" customWidth="1"/>
    <col min="41" max="41" width="13.453125" style="359" hidden="1" bestFit="1" customWidth="1"/>
    <col min="42" max="42" width="15.7265625" style="359" hidden="1" bestFit="1" customWidth="1"/>
    <col min="43" max="43" width="13.81640625" style="359" hidden="1" bestFit="1" customWidth="1"/>
    <col min="44" max="44" width="12.7265625" style="359" hidden="1" bestFit="1" customWidth="1"/>
    <col min="45" max="49" width="8.81640625" style="359" hidden="1" bestFit="1" customWidth="1"/>
    <col min="50" max="50" width="16.7265625" style="359" hidden="1" bestFit="1" customWidth="1"/>
    <col min="51" max="51" width="8.81640625" style="359" hidden="1" bestFit="1" customWidth="1"/>
    <col min="52" max="53" width="11.7265625" style="359" hidden="1" bestFit="1" customWidth="1"/>
    <col min="54" max="63" width="8.81640625" style="359" hidden="1" bestFit="1" customWidth="1"/>
    <col min="64" max="64" width="13" style="360" hidden="1" bestFit="1" customWidth="1"/>
    <col min="65" max="65" width="11.26953125" style="360" hidden="1" bestFit="1" customWidth="1"/>
    <col min="66" max="68" width="8.7265625" style="360" hidden="1" bestFit="1" customWidth="1"/>
    <col min="69" max="71" width="13" style="360" hidden="1" bestFit="1" customWidth="1"/>
    <col min="72" max="72" width="11.81640625" style="360" hidden="1" bestFit="1" customWidth="1"/>
    <col min="73" max="73" width="7.453125" style="360" hidden="1" bestFit="1" customWidth="1"/>
    <col min="74" max="74" width="13.1796875" style="360" hidden="1" bestFit="1" customWidth="1"/>
    <col min="75" max="82" width="7.453125" style="360" hidden="1" bestFit="1" customWidth="1"/>
    <col min="83" max="84" width="6.81640625" style="360" hidden="1" bestFit="1" customWidth="1"/>
    <col min="85" max="85" width="8.81640625" style="359" hidden="1" bestFit="1" customWidth="1"/>
    <col min="86" max="86" width="11.26953125" style="360" hidden="1" bestFit="1" customWidth="1"/>
    <col min="87" max="87" width="8.81640625" style="359" hidden="1" bestFit="1" customWidth="1"/>
    <col min="88" max="88" width="8.7265625" style="360" hidden="1" bestFit="1" customWidth="1"/>
    <col min="89" max="89" width="8.81640625" style="359" hidden="1" bestFit="1" customWidth="1"/>
    <col min="90" max="90" width="8.7265625" style="360" hidden="1" bestFit="1" customWidth="1"/>
    <col min="91" max="91" width="8.81640625" style="359" hidden="1" bestFit="1" customWidth="1"/>
    <col min="92" max="92" width="8.7265625" style="360" hidden="1" bestFit="1" customWidth="1"/>
    <col min="93" max="16384" width="8.81640625" style="359" hidden="1"/>
  </cols>
  <sheetData>
    <row r="1" spans="2:92" ht="7.15" customHeight="1" thickBot="1" x14ac:dyDescent="0.4">
      <c r="H1" s="361"/>
      <c r="I1" s="362"/>
      <c r="J1" s="362"/>
      <c r="K1" s="362"/>
      <c r="L1" s="362"/>
      <c r="M1" s="363"/>
      <c r="N1" s="363"/>
      <c r="O1" s="363"/>
      <c r="P1" s="363"/>
      <c r="AA1" s="362"/>
      <c r="AD1" s="362"/>
      <c r="AE1" s="362"/>
      <c r="AF1" s="362"/>
      <c r="AG1" s="362"/>
      <c r="AH1" s="362"/>
      <c r="AI1" s="362"/>
      <c r="AJ1" s="362"/>
      <c r="AW1" s="364" t="s">
        <v>27</v>
      </c>
      <c r="AX1" s="364"/>
      <c r="BE1" s="359" t="s">
        <v>28</v>
      </c>
      <c r="BJ1" s="364" t="s">
        <v>29</v>
      </c>
      <c r="BK1" s="364"/>
      <c r="BL1" s="365"/>
      <c r="BM1" s="366"/>
      <c r="BN1" s="362"/>
      <c r="BO1" s="362"/>
      <c r="BP1" s="362"/>
      <c r="BT1" s="363"/>
      <c r="BU1" s="363"/>
      <c r="BV1" s="367" t="s">
        <v>30</v>
      </c>
      <c r="BW1" s="368"/>
      <c r="BX1" s="368"/>
      <c r="BY1" s="368"/>
      <c r="BZ1" s="369"/>
      <c r="CH1" s="362"/>
      <c r="CJ1" s="362"/>
      <c r="CL1" s="362"/>
      <c r="CN1" s="362"/>
    </row>
    <row r="2" spans="2:92" ht="41.5" customHeight="1" thickBot="1" x14ac:dyDescent="0.4">
      <c r="B2" s="370" t="s">
        <v>31</v>
      </c>
      <c r="C2" s="371" t="s">
        <v>32</v>
      </c>
      <c r="D2" s="372"/>
      <c r="E2" s="371" t="s">
        <v>33</v>
      </c>
      <c r="F2" s="373"/>
      <c r="G2" s="372"/>
      <c r="H2" s="374" t="s">
        <v>34</v>
      </c>
      <c r="I2" s="375" t="s">
        <v>35</v>
      </c>
      <c r="J2" s="376" t="s">
        <v>36</v>
      </c>
      <c r="K2" s="377" t="s">
        <v>37</v>
      </c>
      <c r="L2" s="378" t="s">
        <v>38</v>
      </c>
      <c r="M2" s="379" t="s">
        <v>39</v>
      </c>
      <c r="N2" s="379" t="s">
        <v>40</v>
      </c>
      <c r="O2" s="379" t="s">
        <v>41</v>
      </c>
      <c r="P2" s="379" t="s">
        <v>42</v>
      </c>
      <c r="Q2" s="379" t="s">
        <v>43</v>
      </c>
      <c r="R2" s="380" t="s">
        <v>44</v>
      </c>
      <c r="Y2" s="381" t="s">
        <v>45</v>
      </c>
      <c r="Z2" s="382" t="s">
        <v>46</v>
      </c>
      <c r="AA2" s="383" t="s">
        <v>47</v>
      </c>
      <c r="AB2" s="384" t="s">
        <v>48</v>
      </c>
      <c r="AC2" s="385" t="s">
        <v>49</v>
      </c>
      <c r="AD2" s="386" t="s">
        <v>50</v>
      </c>
      <c r="AE2" s="386" t="s">
        <v>51</v>
      </c>
      <c r="AF2" s="386" t="s">
        <v>52</v>
      </c>
      <c r="AG2" s="386" t="s">
        <v>53</v>
      </c>
      <c r="AH2" s="386" t="s">
        <v>54</v>
      </c>
      <c r="AK2" s="387" t="s">
        <v>55</v>
      </c>
      <c r="AL2" s="387" t="s">
        <v>56</v>
      </c>
      <c r="AM2" s="387" t="s">
        <v>57</v>
      </c>
      <c r="AN2" s="387" t="s">
        <v>58</v>
      </c>
      <c r="AO2" s="387" t="s">
        <v>59</v>
      </c>
      <c r="AP2" s="387" t="s">
        <v>60</v>
      </c>
      <c r="AQ2" s="387" t="s">
        <v>61</v>
      </c>
      <c r="AR2" s="387" t="s">
        <v>62</v>
      </c>
      <c r="AS2" s="387" t="s">
        <v>63</v>
      </c>
      <c r="AT2" s="387" t="s">
        <v>64</v>
      </c>
      <c r="AW2" s="388" t="s">
        <v>65</v>
      </c>
      <c r="AX2" s="388" t="s">
        <v>66</v>
      </c>
      <c r="AY2" s="388" t="s">
        <v>67</v>
      </c>
      <c r="AZ2" s="388" t="s">
        <v>68</v>
      </c>
      <c r="BA2" s="388" t="s">
        <v>69</v>
      </c>
      <c r="BB2" s="388" t="s">
        <v>70</v>
      </c>
      <c r="BC2" s="388" t="s">
        <v>71</v>
      </c>
      <c r="BE2" s="359" t="s">
        <v>72</v>
      </c>
      <c r="BF2" s="359" t="s">
        <v>73</v>
      </c>
      <c r="BJ2" s="389" t="s">
        <v>74</v>
      </c>
      <c r="BK2" s="389" t="s">
        <v>75</v>
      </c>
      <c r="BL2" s="389" t="s">
        <v>76</v>
      </c>
      <c r="BM2" s="389" t="s">
        <v>77</v>
      </c>
      <c r="BN2" s="389" t="s">
        <v>78</v>
      </c>
      <c r="BO2" s="389" t="s">
        <v>79</v>
      </c>
      <c r="BP2" s="389" t="s">
        <v>80</v>
      </c>
      <c r="BQ2" s="389" t="s">
        <v>81</v>
      </c>
      <c r="BR2" s="389" t="s">
        <v>82</v>
      </c>
      <c r="BS2" s="389" t="s">
        <v>83</v>
      </c>
      <c r="BT2" s="389" t="s">
        <v>84</v>
      </c>
      <c r="BV2" s="390" t="s">
        <v>85</v>
      </c>
      <c r="BW2" s="390" t="s">
        <v>86</v>
      </c>
      <c r="BX2" s="390" t="s">
        <v>87</v>
      </c>
      <c r="BY2" s="390" t="s">
        <v>88</v>
      </c>
      <c r="BZ2" s="390" t="s">
        <v>89</v>
      </c>
      <c r="CA2" s="390" t="s">
        <v>90</v>
      </c>
      <c r="CB2" s="390" t="s">
        <v>91</v>
      </c>
      <c r="CC2" s="390" t="s">
        <v>92</v>
      </c>
      <c r="CD2" s="390" t="s">
        <v>93</v>
      </c>
      <c r="CE2" s="390" t="s">
        <v>94</v>
      </c>
    </row>
    <row r="3" spans="2:92" ht="13.5" customHeight="1" thickBot="1" x14ac:dyDescent="0.4">
      <c r="B3" s="391">
        <v>1</v>
      </c>
      <c r="C3" s="392" t="s">
        <v>95</v>
      </c>
      <c r="D3" s="393"/>
      <c r="E3" s="394" t="s">
        <v>96</v>
      </c>
      <c r="F3" s="395"/>
      <c r="G3" s="396"/>
      <c r="H3" s="397" t="s">
        <v>97</v>
      </c>
      <c r="I3" s="398" t="s">
        <v>97</v>
      </c>
      <c r="J3" s="398" t="s">
        <v>97</v>
      </c>
      <c r="K3" s="398" t="s">
        <v>97</v>
      </c>
      <c r="L3" s="399" t="s">
        <v>97</v>
      </c>
      <c r="M3" s="399" t="s">
        <v>97</v>
      </c>
      <c r="N3" s="399" t="s">
        <v>97</v>
      </c>
      <c r="O3" s="399" t="s">
        <v>97</v>
      </c>
      <c r="P3" s="399" t="s">
        <v>97</v>
      </c>
      <c r="Q3" s="399" t="s">
        <v>97</v>
      </c>
      <c r="R3" s="400" t="s">
        <v>97</v>
      </c>
      <c r="Y3" s="398" t="s">
        <v>97</v>
      </c>
      <c r="Z3" s="398" t="s">
        <v>97</v>
      </c>
      <c r="AA3" s="398" t="s">
        <v>97</v>
      </c>
      <c r="AB3" s="398" t="s">
        <v>97</v>
      </c>
      <c r="AC3" s="397" t="s">
        <v>97</v>
      </c>
      <c r="AD3" s="401" t="s">
        <v>97</v>
      </c>
      <c r="AE3" s="401" t="s">
        <v>97</v>
      </c>
      <c r="AF3" s="401" t="s">
        <v>97</v>
      </c>
      <c r="AG3" s="401" t="s">
        <v>97</v>
      </c>
      <c r="AH3" s="401" t="s">
        <v>97</v>
      </c>
      <c r="AK3" s="402" t="str">
        <f>IFERROR(IF(I3="---","",IF(Y3="---","No Target Set",IF(BV3=BK3,"On Target",IF(BV3&gt;BK3,"Behind",IF(BV3&lt;BK3,"Ahead"))))),"")</f>
        <v/>
      </c>
      <c r="AL3" s="402" t="str">
        <f>IFERROR(IF(J3="---","",IF(Z3="---","No Target Set",IF(BW3=BL3,"On Target",IF(BW3&gt;BL3,"Behind",IF(BW3&lt;BL3,"Ahead"))))),"")</f>
        <v/>
      </c>
      <c r="AM3" s="402" t="str">
        <f>IFERROR(IF(K3="---","",IF(AA3="---","No Target Set",IF(BX3=BM3,"On Target",IF(BX3&gt;BM3,"Behind",IF(BX3&lt;BM3,"Ahead"))))),"")</f>
        <v/>
      </c>
      <c r="AN3" s="402" t="str">
        <f>IFERROR(IF(L3="---","",IF(AB3="---","No Target Set",IF(BY3=BN3,"On Target",IF(BY3&gt;BN3,"Behind",IF(BY3&lt;BN3,"Ahead"))))),"")</f>
        <v/>
      </c>
      <c r="AO3" s="402" t="str">
        <f>IFERROR(IF(M3="---","",IF(AC3="---","No Target Set",IF(BZ3=BO3,"On Target",IF(BZ3&gt;BO3,"Behind",IF(BZ3&lt;BO3,"Ahead"))))),"")</f>
        <v/>
      </c>
      <c r="AP3" s="402" t="str">
        <f>IFERROR(IF(N3="---","",IF(AD3="---","No Target Set",IF(CA3=BP3,"On Target",IF(CA3&gt;BP3,"Behind",IF(CA3&lt;BP3,"Ahead"))))),"")</f>
        <v/>
      </c>
      <c r="AQ3" s="402" t="str">
        <f>IFERROR(IF(O3="---","",IF(AE3="---","No Target Set",IF(CB3=BQ3,"On Target",IF(CB3&gt;BQ3,"Behind",IF(CB3&lt;BQ3,"Ahead"))))),"")</f>
        <v/>
      </c>
      <c r="AR3" s="402" t="str">
        <f>IFERROR(IF(P3="---","",IF(AF3="---","No Target Set",IF(CC3=BR3,"On Target",IF(CC3&gt;BR3,"Behind",IF(CC3&lt;BR3,"Ahead"))))),"")</f>
        <v/>
      </c>
      <c r="AS3" s="402" t="str">
        <f>IFERROR(IF(Q3="---","",IF(AG3="---","No Target Set",IF(CD3=BS3,"On Target",IF(CD3&gt;BS3,"Behind",IF(CD3&lt;BS3,"Ahead"))))),"")</f>
        <v/>
      </c>
      <c r="AT3" s="402" t="str">
        <f>IFERROR(IF(R3="---","",IF(AH3="---","No Target Set",IF(CE3=BT3,"On Target",IF(CE3&gt;BT3,"Behind",IF(CE3&lt;BT3,"Ahead"))))),"")</f>
        <v/>
      </c>
      <c r="AV3" s="403"/>
      <c r="AW3" s="404" t="s">
        <v>98</v>
      </c>
      <c r="AX3" s="405" t="str">
        <f>_xlfn.IFNA(LOOKUP(2,1/(H3:R3&lt;&gt;"---"),H3:R3),"---")</f>
        <v>---</v>
      </c>
      <c r="AY3" s="406" t="e">
        <f>VALUE(IF(AX3="---","",VLOOKUP(AX3,List16782345[],2,FALSE)))</f>
        <v>#VALUE!</v>
      </c>
      <c r="AZ3" s="359" t="str">
        <f>_xlfn.IFNA(LOOKUP(2,1/(H3:Q3&lt;&gt;"---"),X3:AF3),"---")</f>
        <v>---</v>
      </c>
      <c r="BA3" s="359" t="e">
        <f>VALUE(IF(AZ3="---","",VLOOKUP(AZ3,List16782345[],2,FALSE)))</f>
        <v>#VALUE!</v>
      </c>
      <c r="BB3" s="359" t="str">
        <f>_xlfn.IFNA(LOOKUP(2,1/(AK3:AT3&lt;&gt;""),AK3:AT3),"---")</f>
        <v>---</v>
      </c>
      <c r="BC3" s="359" t="str">
        <f>_xlfn.IFNA(LOOKUP(2,1/(H3:R3&lt;&gt;"---"),H$2:R$2),"---")</f>
        <v>---</v>
      </c>
      <c r="BE3" s="578" t="s">
        <v>97</v>
      </c>
      <c r="BI3" s="404" t="s">
        <v>98</v>
      </c>
      <c r="BJ3" s="407" t="str">
        <f>IF(H3="---","",VLOOKUP(H3,List16782345[],2,FALSE))</f>
        <v/>
      </c>
      <c r="BK3" s="407" t="str">
        <f>IF(I3="---","",VLOOKUP(I3,List16782345[],2,FALSE))</f>
        <v/>
      </c>
      <c r="BL3" s="407" t="str">
        <f>IF(J3="---","",VLOOKUP(J3,List16782345[],2,FALSE))</f>
        <v/>
      </c>
      <c r="BM3" s="407" t="str">
        <f>IF(K3="---","",VLOOKUP(K3,List16782345[],2,FALSE))</f>
        <v/>
      </c>
      <c r="BN3" s="407" t="str">
        <f>IF(L3="---","",VLOOKUP(L3,List16782345[],2,FALSE))</f>
        <v/>
      </c>
      <c r="BO3" s="407" t="str">
        <f>IF(M3="---","",VLOOKUP(M3,List16782345[],2,FALSE))</f>
        <v/>
      </c>
      <c r="BP3" s="407" t="str">
        <f>IF(N3="---","",VLOOKUP(N3,List16782345[],2,FALSE))</f>
        <v/>
      </c>
      <c r="BQ3" s="407" t="str">
        <f>IF(O3="---","",VLOOKUP(O3,List16782345[],2,FALSE))</f>
        <v/>
      </c>
      <c r="BR3" s="407" t="str">
        <f>IF(P3="---","",VLOOKUP(P3,List16782345[],2,FALSE))</f>
        <v/>
      </c>
      <c r="BS3" s="407" t="str">
        <f>IF(Q3="---","",VLOOKUP(Q3,List16782345[],2,FALSE))</f>
        <v/>
      </c>
      <c r="BT3" s="407" t="str">
        <f>IF(R3="---","",VLOOKUP(R3,List16782345[],2,FALSE))</f>
        <v/>
      </c>
      <c r="BU3" s="404" t="s">
        <v>98</v>
      </c>
      <c r="BV3" s="407" t="str">
        <f>IF(Y3="---","",VLOOKUP(Y3,List16782345[],2,FALSE))</f>
        <v/>
      </c>
      <c r="BW3" s="407" t="str">
        <f>IF(Z3="---","",VLOOKUP(Z3,List16782345[],2,FALSE))</f>
        <v/>
      </c>
      <c r="BX3" s="407" t="str">
        <f>IF(AA3="---","",VLOOKUP(AA3,List16782345[],2,FALSE))</f>
        <v/>
      </c>
      <c r="BY3" s="407" t="str">
        <f>IF(AB3="---","",VLOOKUP(AB3,List16782345[],2,FALSE))</f>
        <v/>
      </c>
      <c r="BZ3" s="407" t="str">
        <f>IF(AC3="---","",VLOOKUP(AC3,List16782345[],2,FALSE))</f>
        <v/>
      </c>
      <c r="CA3" s="407" t="str">
        <f>IF(AD3="---","",VLOOKUP(AD3,List16782345[],2,FALSE))</f>
        <v/>
      </c>
      <c r="CB3" s="407" t="str">
        <f>IF(AE3="---","",VLOOKUP(AE3,List16782345[],2,FALSE))</f>
        <v/>
      </c>
      <c r="CC3" s="407" t="str">
        <f>IF(AF3="---","",VLOOKUP(AF3,List16782345[],2,FALSE))</f>
        <v/>
      </c>
      <c r="CD3" s="407" t="str">
        <f>IF(AG3="---","",VLOOKUP(AG3,List16782345[],2,FALSE))</f>
        <v/>
      </c>
      <c r="CE3" s="407" t="str">
        <f>IF(AH3="---","",VLOOKUP(AH3,List16782345[],2,FALSE))</f>
        <v/>
      </c>
    </row>
    <row r="4" spans="2:92" ht="13.5" customHeight="1" thickBot="1" x14ac:dyDescent="0.4">
      <c r="B4" s="408"/>
      <c r="C4" s="392"/>
      <c r="D4" s="393"/>
      <c r="E4" s="394" t="s">
        <v>99</v>
      </c>
      <c r="F4" s="395"/>
      <c r="G4" s="396"/>
      <c r="H4" s="398" t="s">
        <v>97</v>
      </c>
      <c r="I4" s="398" t="s">
        <v>97</v>
      </c>
      <c r="J4" s="398" t="s">
        <v>97</v>
      </c>
      <c r="K4" s="398" t="s">
        <v>97</v>
      </c>
      <c r="L4" s="398" t="s">
        <v>97</v>
      </c>
      <c r="M4" s="398" t="s">
        <v>97</v>
      </c>
      <c r="N4" s="398" t="s">
        <v>97</v>
      </c>
      <c r="O4" s="398" t="s">
        <v>97</v>
      </c>
      <c r="P4" s="398" t="s">
        <v>97</v>
      </c>
      <c r="Q4" s="398" t="s">
        <v>97</v>
      </c>
      <c r="R4" s="409" t="s">
        <v>97</v>
      </c>
      <c r="Y4" s="398" t="s">
        <v>97</v>
      </c>
      <c r="Z4" s="398" t="s">
        <v>97</v>
      </c>
      <c r="AA4" s="398" t="s">
        <v>97</v>
      </c>
      <c r="AB4" s="398" t="s">
        <v>97</v>
      </c>
      <c r="AC4" s="409" t="s">
        <v>97</v>
      </c>
      <c r="AD4" s="401" t="s">
        <v>97</v>
      </c>
      <c r="AE4" s="401" t="s">
        <v>97</v>
      </c>
      <c r="AF4" s="401" t="s">
        <v>97</v>
      </c>
      <c r="AG4" s="401" t="s">
        <v>97</v>
      </c>
      <c r="AH4" s="401" t="s">
        <v>97</v>
      </c>
      <c r="AK4" s="402" t="str">
        <f>IFERROR(IF(I4="---","",IF(Y4="---","No Target Set",IF(BV4=BK4,"On Target",IF(BV4&gt;BK4,"Behind",IF(BV4&lt;BK4,"Ahead"))))),"")</f>
        <v/>
      </c>
      <c r="AL4" s="402" t="str">
        <f>IFERROR(IF(J4="---","",IF(Z4="---","No Target Set",IF(BW4=BL4,"On Target",IF(BW4&gt;BL4,"Behind",IF(BW4&lt;BL4,"Ahead"))))),"")</f>
        <v/>
      </c>
      <c r="AM4" s="402" t="str">
        <f>IFERROR(IF(K4="---","",IF(AA4="---","No Target Set",IF(BX4=BM4,"On Target",IF(BX4&gt;BM4,"Behind",IF(BX4&lt;BM4,"Ahead"))))),"")</f>
        <v/>
      </c>
      <c r="AN4" s="402" t="str">
        <f>IFERROR(IF(L4="---","",IF(AB4="---","No Target Set",IF(BY4=BN4,"On Target",IF(BY4&gt;BN4,"Behind",IF(BY4&lt;BN4,"Ahead"))))),"")</f>
        <v/>
      </c>
      <c r="AO4" s="402" t="str">
        <f>IFERROR(IF(M4="---","",IF(AC4="---","No Target Set",IF(BZ4=BO4,"On Target",IF(BZ4&gt;BO4,"Behind",IF(BZ4&lt;BO4,"Ahead"))))),"")</f>
        <v/>
      </c>
      <c r="AP4" s="402" t="str">
        <f>IFERROR(IF(N4="---","",IF(AD4="---","No Target Set",IF(CA4=BP4,"On Target",IF(CA4&gt;BP4,"Behind",IF(CA4&lt;BP4,"Ahead"))))),"")</f>
        <v/>
      </c>
      <c r="AQ4" s="402" t="str">
        <f>IFERROR(IF(O4="---","",IF(AE4="---","No Target Set",IF(CB4=BQ4,"On Target",IF(CB4&gt;BQ4,"Behind",IF(CB4&lt;BQ4,"Ahead"))))),"")</f>
        <v/>
      </c>
      <c r="AR4" s="402" t="str">
        <f>IFERROR(IF(P4="---","",IF(AF4="---","No Target Set",IF(CC4=BR4,"On Target",IF(CC4&gt;BR4,"Behind",IF(CC4&lt;BR4,"Ahead"))))),"")</f>
        <v/>
      </c>
      <c r="AS4" s="402" t="str">
        <f>IFERROR(IF(Q4="---","",IF(AG4="---","No Target Set",IF(CD4=BS4,"On Target",IF(CD4&gt;BS4,"Behind",IF(CD4&lt;BS4,"Ahead"))))),"")</f>
        <v/>
      </c>
      <c r="AT4" s="402" t="str">
        <f>IFERROR(IF(R4="---","",IF(AH4="---","No Target Set",IF(CE4=BT4,"On Target",IF(CE4&gt;BT4,"Behind",IF(CE4&lt;BT4,"Ahead"))))),"")</f>
        <v/>
      </c>
      <c r="AV4" s="403"/>
      <c r="AW4" s="404" t="s">
        <v>100</v>
      </c>
      <c r="AX4" s="405" t="str">
        <f>_xlfn.IFNA(LOOKUP(2,1/(H4:R4&lt;&gt;"---"),H4:R4),"---")</f>
        <v>---</v>
      </c>
      <c r="AY4" s="406" t="e">
        <f>VALUE(IF(AX4="---","",VLOOKUP(AX4,List16782345[],2,FALSE)))</f>
        <v>#VALUE!</v>
      </c>
      <c r="AZ4" s="359" t="str">
        <f>_xlfn.IFNA(LOOKUP(2,1/(H4:Q4&lt;&gt;"---"),X4:AF4),"---")</f>
        <v>---</v>
      </c>
      <c r="BA4" s="359" t="e">
        <f>VALUE(IF(AZ4="---","",VLOOKUP(AZ4,List16782345[],2,FALSE)))</f>
        <v>#VALUE!</v>
      </c>
      <c r="BB4" s="359" t="str">
        <f>_xlfn.IFNA(LOOKUP(2,1/(AK4:AT4&lt;&gt;""),AK4:AT4),"---")</f>
        <v>---</v>
      </c>
      <c r="BC4" s="359" t="str">
        <f>_xlfn.IFNA(LOOKUP(2,1/(H4:R4&lt;&gt;"---"),H$2:R$2),"---")</f>
        <v>---</v>
      </c>
      <c r="BE4" s="410" t="s">
        <v>101</v>
      </c>
      <c r="BF4" s="359">
        <v>1</v>
      </c>
      <c r="BI4" s="404" t="s">
        <v>100</v>
      </c>
      <c r="BJ4" s="407" t="str">
        <f>IF(H4="---","",VLOOKUP(H4,List16782345[],2,FALSE))</f>
        <v/>
      </c>
      <c r="BK4" s="407" t="str">
        <f>IF(I4="---","",VLOOKUP(I4,List16782345[],2,FALSE))</f>
        <v/>
      </c>
      <c r="BL4" s="407" t="str">
        <f>IF(J4="---","",VLOOKUP(J4,List16782345[],2,FALSE))</f>
        <v/>
      </c>
      <c r="BM4" s="407" t="str">
        <f>IF(K4="---","",VLOOKUP(K4,List16782345[],2,FALSE))</f>
        <v/>
      </c>
      <c r="BN4" s="407" t="str">
        <f>IF(L4="---","",VLOOKUP(L4,List16782345[],2,FALSE))</f>
        <v/>
      </c>
      <c r="BO4" s="407" t="str">
        <f>IF(M4="---","",VLOOKUP(M4,List16782345[],2,FALSE))</f>
        <v/>
      </c>
      <c r="BP4" s="407" t="str">
        <f>IF(N4="---","",VLOOKUP(N4,List16782345[],2,FALSE))</f>
        <v/>
      </c>
      <c r="BQ4" s="407" t="str">
        <f>IF(O4="---","",VLOOKUP(O4,List16782345[],2,FALSE))</f>
        <v/>
      </c>
      <c r="BR4" s="407" t="str">
        <f>IF(P4="---","",VLOOKUP(P4,List16782345[],2,FALSE))</f>
        <v/>
      </c>
      <c r="BS4" s="407" t="str">
        <f>IF(Q4="---","",VLOOKUP(Q4,List16782345[],2,FALSE))</f>
        <v/>
      </c>
      <c r="BT4" s="407" t="str">
        <f>IF(R4="---","",VLOOKUP(R4,List16782345[],2,FALSE))</f>
        <v/>
      </c>
      <c r="BU4" s="404" t="s">
        <v>100</v>
      </c>
      <c r="BV4" s="407" t="str">
        <f>IF(Y4="---","",VLOOKUP(Y4,List16782345[],2,FALSE))</f>
        <v/>
      </c>
      <c r="BW4" s="407" t="str">
        <f>IF(Z4="---","",VLOOKUP(Z4,List16782345[],2,FALSE))</f>
        <v/>
      </c>
      <c r="BX4" s="407" t="str">
        <f>IF(AA4="---","",VLOOKUP(AA4,List16782345[],2,FALSE))</f>
        <v/>
      </c>
      <c r="BY4" s="407" t="str">
        <f>IF(AB4="---","",VLOOKUP(AB4,List16782345[],2,FALSE))</f>
        <v/>
      </c>
      <c r="BZ4" s="407" t="str">
        <f>IF(AC4="---","",VLOOKUP(AC4,List16782345[],2,FALSE))</f>
        <v/>
      </c>
      <c r="CA4" s="407" t="str">
        <f>IF(AD4="---","",VLOOKUP(AD4,List16782345[],2,FALSE))</f>
        <v/>
      </c>
      <c r="CB4" s="407" t="str">
        <f>IF(AE4="---","",VLOOKUP(AE4,List16782345[],2,FALSE))</f>
        <v/>
      </c>
      <c r="CC4" s="407" t="str">
        <f>IF(AF4="---","",VLOOKUP(AF4,List16782345[],2,FALSE))</f>
        <v/>
      </c>
      <c r="CD4" s="407" t="str">
        <f>IF(AG4="---","",VLOOKUP(AG4,List16782345[],2,FALSE))</f>
        <v/>
      </c>
      <c r="CE4" s="407" t="str">
        <f>IF(AH4="---","",VLOOKUP(AH4,List16782345[],2,FALSE))</f>
        <v/>
      </c>
    </row>
    <row r="5" spans="2:92" ht="13.5" customHeight="1" thickBot="1" x14ac:dyDescent="0.4">
      <c r="B5" s="408"/>
      <c r="C5" s="392" t="s">
        <v>102</v>
      </c>
      <c r="D5" s="393"/>
      <c r="E5" s="394" t="s">
        <v>103</v>
      </c>
      <c r="F5" s="395"/>
      <c r="G5" s="396"/>
      <c r="H5" s="398" t="s">
        <v>97</v>
      </c>
      <c r="I5" s="398" t="s">
        <v>97</v>
      </c>
      <c r="J5" s="398" t="s">
        <v>97</v>
      </c>
      <c r="K5" s="398" t="s">
        <v>97</v>
      </c>
      <c r="L5" s="398" t="s">
        <v>97</v>
      </c>
      <c r="M5" s="398" t="s">
        <v>97</v>
      </c>
      <c r="N5" s="398" t="s">
        <v>97</v>
      </c>
      <c r="O5" s="398" t="s">
        <v>97</v>
      </c>
      <c r="P5" s="398" t="s">
        <v>97</v>
      </c>
      <c r="Q5" s="398" t="s">
        <v>97</v>
      </c>
      <c r="R5" s="409" t="s">
        <v>97</v>
      </c>
      <c r="Y5" s="398" t="s">
        <v>97</v>
      </c>
      <c r="Z5" s="398" t="s">
        <v>97</v>
      </c>
      <c r="AA5" s="398" t="s">
        <v>97</v>
      </c>
      <c r="AB5" s="398" t="s">
        <v>97</v>
      </c>
      <c r="AC5" s="409" t="s">
        <v>97</v>
      </c>
      <c r="AD5" s="401" t="s">
        <v>97</v>
      </c>
      <c r="AE5" s="401" t="s">
        <v>97</v>
      </c>
      <c r="AF5" s="401" t="s">
        <v>97</v>
      </c>
      <c r="AG5" s="401" t="s">
        <v>97</v>
      </c>
      <c r="AH5" s="401" t="s">
        <v>97</v>
      </c>
      <c r="AK5" s="402" t="str">
        <f>IFERROR(IF(I5="---","",IF(Y5="---","No Target Set",IF(BV5=BK5,"On Target",IF(BV5&gt;BK5,"Behind",IF(BV5&lt;BK5,"Ahead"))))),"")</f>
        <v/>
      </c>
      <c r="AL5" s="402" t="str">
        <f>IFERROR(IF(J5="---","",IF(Z5="---","No Target Set",IF(BW5=BL5,"On Target",IF(BW5&gt;BL5,"Behind",IF(BW5&lt;BL5,"Ahead"))))),"")</f>
        <v/>
      </c>
      <c r="AM5" s="402" t="str">
        <f>IFERROR(IF(K5="---","",IF(AA5="---","No Target Set",IF(BX5=BM5,"On Target",IF(BX5&gt;BM5,"Behind",IF(BX5&lt;BM5,"Ahead"))))),"")</f>
        <v/>
      </c>
      <c r="AN5" s="402" t="str">
        <f>IFERROR(IF(L5="---","",IF(AB5="---","No Target Set",IF(BY5=BN5,"On Target",IF(BY5&gt;BN5,"Behind",IF(BY5&lt;BN5,"Ahead"))))),"")</f>
        <v/>
      </c>
      <c r="AO5" s="402" t="str">
        <f>IFERROR(IF(M5="---","",IF(AC5="---","No Target Set",IF(BZ5=BO5,"On Target",IF(BZ5&gt;BO5,"Behind",IF(BZ5&lt;BO5,"Ahead"))))),"")</f>
        <v/>
      </c>
      <c r="AP5" s="402" t="str">
        <f>IFERROR(IF(N5="---","",IF(AD5="---","No Target Set",IF(CA5=BP5,"On Target",IF(CA5&gt;BP5,"Behind",IF(CA5&lt;BP5,"Ahead"))))),"")</f>
        <v/>
      </c>
      <c r="AQ5" s="402" t="str">
        <f>IFERROR(IF(O5="---","",IF(AE5="---","No Target Set",IF(CB5=BQ5,"On Target",IF(CB5&gt;BQ5,"Behind",IF(CB5&lt;BQ5,"Ahead"))))),"")</f>
        <v/>
      </c>
      <c r="AR5" s="402" t="str">
        <f>IFERROR(IF(P5="---","",IF(AF5="---","No Target Set",IF(CC5=BR5,"On Target",IF(CC5&gt;BR5,"Behind",IF(CC5&lt;BR5,"Ahead"))))),"")</f>
        <v/>
      </c>
      <c r="AS5" s="402" t="str">
        <f>IFERROR(IF(Q5="---","",IF(AG5="---","No Target Set",IF(CD5=BS5,"On Target",IF(CD5&gt;BS5,"Behind",IF(CD5&lt;BS5,"Ahead"))))),"")</f>
        <v/>
      </c>
      <c r="AT5" s="402" t="str">
        <f>IFERROR(IF(R5="---","",IF(AH5="---","No Target Set",IF(CE5=BT5,"On Target",IF(CE5&gt;BT5,"Behind",IF(CE5&lt;BT5,"Ahead"))))),"")</f>
        <v/>
      </c>
      <c r="AV5" s="403"/>
      <c r="AW5" s="404" t="s">
        <v>104</v>
      </c>
      <c r="AX5" s="405" t="str">
        <f>_xlfn.IFNA(LOOKUP(2,1/(H5:R5&lt;&gt;"---"),H5:R5),"---")</f>
        <v>---</v>
      </c>
      <c r="AY5" s="406" t="e">
        <f>VALUE(IF(AX5="---","",VLOOKUP(AX5,List16782345[],2,FALSE)))</f>
        <v>#VALUE!</v>
      </c>
      <c r="AZ5" s="359" t="str">
        <f>_xlfn.IFNA(LOOKUP(2,1/(H5:Q5&lt;&gt;"---"),X5:AF5),"---")</f>
        <v>---</v>
      </c>
      <c r="BA5" s="359" t="e">
        <f>VALUE(IF(AZ5="---","",VLOOKUP(AZ5,List16782345[],2,FALSE)))</f>
        <v>#VALUE!</v>
      </c>
      <c r="BB5" s="359" t="str">
        <f>_xlfn.IFNA(LOOKUP(2,1/(AK5:AT5&lt;&gt;""),AK5:AT5),"---")</f>
        <v>---</v>
      </c>
      <c r="BC5" s="359" t="str">
        <f>_xlfn.IFNA(LOOKUP(2,1/(H5:R5&lt;&gt;"---"),H$2:R$2),"---")</f>
        <v>---</v>
      </c>
      <c r="BE5" s="411" t="s">
        <v>105</v>
      </c>
      <c r="BF5" s="359">
        <v>0.5</v>
      </c>
      <c r="BI5" s="404" t="s">
        <v>104</v>
      </c>
      <c r="BJ5" s="407" t="str">
        <f>IF(H5="---","",VLOOKUP(H5,List16782345[],2,FALSE))</f>
        <v/>
      </c>
      <c r="BK5" s="407" t="str">
        <f>IF(I5="---","",VLOOKUP(I5,List16782345[],2,FALSE))</f>
        <v/>
      </c>
      <c r="BL5" s="407" t="str">
        <f>IF(J5="---","",VLOOKUP(J5,List16782345[],2,FALSE))</f>
        <v/>
      </c>
      <c r="BM5" s="407" t="str">
        <f>IF(K5="---","",VLOOKUP(K5,List16782345[],2,FALSE))</f>
        <v/>
      </c>
      <c r="BN5" s="407" t="str">
        <f>IF(L5="---","",VLOOKUP(L5,List16782345[],2,FALSE))</f>
        <v/>
      </c>
      <c r="BO5" s="407" t="str">
        <f>IF(M5="---","",VLOOKUP(M5,List16782345[],2,FALSE))</f>
        <v/>
      </c>
      <c r="BP5" s="407" t="str">
        <f>IF(N5="---","",VLOOKUP(N5,List16782345[],2,FALSE))</f>
        <v/>
      </c>
      <c r="BQ5" s="407" t="str">
        <f>IF(O5="---","",VLOOKUP(O5,List16782345[],2,FALSE))</f>
        <v/>
      </c>
      <c r="BR5" s="407" t="str">
        <f>IF(P5="---","",VLOOKUP(P5,List16782345[],2,FALSE))</f>
        <v/>
      </c>
      <c r="BS5" s="407" t="str">
        <f>IF(Q5="---","",VLOOKUP(Q5,List16782345[],2,FALSE))</f>
        <v/>
      </c>
      <c r="BT5" s="407" t="str">
        <f>IF(R5="---","",VLOOKUP(R5,List16782345[],2,FALSE))</f>
        <v/>
      </c>
      <c r="BU5" s="404" t="s">
        <v>104</v>
      </c>
      <c r="BV5" s="407" t="str">
        <f>IF(Y5="---","",VLOOKUP(Y5,List16782345[],2,FALSE))</f>
        <v/>
      </c>
      <c r="BW5" s="407" t="str">
        <f>IF(Z5="---","",VLOOKUP(Z5,List16782345[],2,FALSE))</f>
        <v/>
      </c>
      <c r="BX5" s="407" t="str">
        <f>IF(AA5="---","",VLOOKUP(AA5,List16782345[],2,FALSE))</f>
        <v/>
      </c>
      <c r="BY5" s="407" t="str">
        <f>IF(AB5="---","",VLOOKUP(AB5,List16782345[],2,FALSE))</f>
        <v/>
      </c>
      <c r="BZ5" s="407" t="str">
        <f>IF(AC5="---","",VLOOKUP(AC5,List16782345[],2,FALSE))</f>
        <v/>
      </c>
      <c r="CA5" s="407" t="str">
        <f>IF(AD5="---","",VLOOKUP(AD5,List16782345[],2,FALSE))</f>
        <v/>
      </c>
      <c r="CB5" s="407" t="str">
        <f>IF(AE5="---","",VLOOKUP(AE5,List16782345[],2,FALSE))</f>
        <v/>
      </c>
      <c r="CC5" s="407" t="str">
        <f>IF(AF5="---","",VLOOKUP(AF5,List16782345[],2,FALSE))</f>
        <v/>
      </c>
      <c r="CD5" s="407" t="str">
        <f>IF(AG5="---","",VLOOKUP(AG5,List16782345[],2,FALSE))</f>
        <v/>
      </c>
      <c r="CE5" s="407" t="str">
        <f>IF(AH5="---","",VLOOKUP(AH5,List16782345[],2,FALSE))</f>
        <v/>
      </c>
    </row>
    <row r="6" spans="2:92" ht="13.5" customHeight="1" thickBot="1" x14ac:dyDescent="0.4">
      <c r="B6" s="408"/>
      <c r="C6" s="392"/>
      <c r="D6" s="393"/>
      <c r="E6" s="394" t="s">
        <v>106</v>
      </c>
      <c r="F6" s="395"/>
      <c r="G6" s="396"/>
      <c r="H6" s="398" t="s">
        <v>97</v>
      </c>
      <c r="I6" s="398" t="s">
        <v>97</v>
      </c>
      <c r="J6" s="398" t="s">
        <v>97</v>
      </c>
      <c r="K6" s="398" t="s">
        <v>97</v>
      </c>
      <c r="L6" s="398" t="s">
        <v>97</v>
      </c>
      <c r="M6" s="398" t="s">
        <v>97</v>
      </c>
      <c r="N6" s="398" t="s">
        <v>97</v>
      </c>
      <c r="O6" s="398" t="s">
        <v>97</v>
      </c>
      <c r="P6" s="398" t="s">
        <v>97</v>
      </c>
      <c r="Q6" s="398" t="s">
        <v>97</v>
      </c>
      <c r="R6" s="409" t="s">
        <v>97</v>
      </c>
      <c r="Y6" s="398" t="s">
        <v>97</v>
      </c>
      <c r="Z6" s="398" t="s">
        <v>97</v>
      </c>
      <c r="AA6" s="398" t="s">
        <v>97</v>
      </c>
      <c r="AB6" s="398" t="s">
        <v>97</v>
      </c>
      <c r="AC6" s="409" t="s">
        <v>97</v>
      </c>
      <c r="AD6" s="401" t="s">
        <v>97</v>
      </c>
      <c r="AE6" s="401" t="s">
        <v>97</v>
      </c>
      <c r="AF6" s="401" t="s">
        <v>97</v>
      </c>
      <c r="AG6" s="401" t="s">
        <v>97</v>
      </c>
      <c r="AH6" s="401" t="s">
        <v>97</v>
      </c>
      <c r="AK6" s="402" t="str">
        <f>IFERROR(IF(I6="---","",IF(Y6="---","No Target Set",IF(BV6=BK6,"On Target",IF(BV6&gt;BK6,"Behind",IF(BV6&lt;BK6,"Ahead"))))),"")</f>
        <v/>
      </c>
      <c r="AL6" s="402" t="str">
        <f>IFERROR(IF(J6="---","",IF(Z6="---","No Target Set",IF(BW6=BL6,"On Target",IF(BW6&gt;BL6,"Behind",IF(BW6&lt;BL6,"Ahead"))))),"")</f>
        <v/>
      </c>
      <c r="AM6" s="402" t="str">
        <f>IFERROR(IF(K6="---","",IF(AA6="---","No Target Set",IF(BX6=BM6,"On Target",IF(BX6&gt;BM6,"Behind",IF(BX6&lt;BM6,"Ahead"))))),"")</f>
        <v/>
      </c>
      <c r="AN6" s="402" t="str">
        <f>IFERROR(IF(L6="---","",IF(AB6="---","No Target Set",IF(BY6=BN6,"On Target",IF(BY6&gt;BN6,"Behind",IF(BY6&lt;BN6,"Ahead"))))),"")</f>
        <v/>
      </c>
      <c r="AO6" s="402" t="str">
        <f>IFERROR(IF(M6="---","",IF(AC6="---","No Target Set",IF(BZ6=BO6,"On Target",IF(BZ6&gt;BO6,"Behind",IF(BZ6&lt;BO6,"Ahead"))))),"")</f>
        <v/>
      </c>
      <c r="AP6" s="402" t="str">
        <f>IFERROR(IF(N6="---","",IF(AD6="---","No Target Set",IF(CA6=BP6,"On Target",IF(CA6&gt;BP6,"Behind",IF(CA6&lt;BP6,"Ahead"))))),"")</f>
        <v/>
      </c>
      <c r="AQ6" s="402" t="str">
        <f>IFERROR(IF(O6="---","",IF(AE6="---","No Target Set",IF(CB6=BQ6,"On Target",IF(CB6&gt;BQ6,"Behind",IF(CB6&lt;BQ6,"Ahead"))))),"")</f>
        <v/>
      </c>
      <c r="AR6" s="402" t="str">
        <f>IFERROR(IF(P6="---","",IF(AF6="---","No Target Set",IF(CC6=BR6,"On Target",IF(CC6&gt;BR6,"Behind",IF(CC6&lt;BR6,"Ahead"))))),"")</f>
        <v/>
      </c>
      <c r="AS6" s="402" t="str">
        <f>IFERROR(IF(Q6="---","",IF(AG6="---","No Target Set",IF(CD6=BS6,"On Target",IF(CD6&gt;BS6,"Behind",IF(CD6&lt;BS6,"Ahead"))))),"")</f>
        <v/>
      </c>
      <c r="AT6" s="402" t="str">
        <f>IFERROR(IF(R6="---","",IF(AH6="---","No Target Set",IF(CE6=BT6,"On Target",IF(CE6&gt;BT6,"Behind",IF(CE6&lt;BT6,"Ahead"))))),"")</f>
        <v/>
      </c>
      <c r="AV6" s="403"/>
      <c r="AW6" s="404" t="s">
        <v>107</v>
      </c>
      <c r="AX6" s="405" t="str">
        <f>_xlfn.IFNA(LOOKUP(2,1/(H6:R6&lt;&gt;"---"),H6:R6),"---")</f>
        <v>---</v>
      </c>
      <c r="AY6" s="406" t="e">
        <f>VALUE(IF(AX6="---","",VLOOKUP(AX6,List16782345[],2,FALSE)))</f>
        <v>#VALUE!</v>
      </c>
      <c r="AZ6" s="359" t="str">
        <f>_xlfn.IFNA(LOOKUP(2,1/(H6:Q6&lt;&gt;"---"),X6:AF6),"---")</f>
        <v>---</v>
      </c>
      <c r="BA6" s="359" t="e">
        <f>VALUE(IF(AZ6="---","",VLOOKUP(AZ6,List16782345[],2,FALSE)))</f>
        <v>#VALUE!</v>
      </c>
      <c r="BB6" s="359" t="str">
        <f>_xlfn.IFNA(LOOKUP(2,1/(AK6:AT6&lt;&gt;""),AK6:AT6),"---")</f>
        <v>---</v>
      </c>
      <c r="BC6" s="359" t="str">
        <f>_xlfn.IFNA(LOOKUP(2,1/(H6:R6&lt;&gt;"---"),H$2:R$2),"---")</f>
        <v>---</v>
      </c>
      <c r="BE6" s="412" t="s">
        <v>108</v>
      </c>
      <c r="BF6" s="359">
        <v>0</v>
      </c>
      <c r="BI6" s="404" t="s">
        <v>107</v>
      </c>
      <c r="BJ6" s="407" t="str">
        <f>IF(H6="---","",VLOOKUP(H6,List16782345[],2,FALSE))</f>
        <v/>
      </c>
      <c r="BK6" s="407" t="str">
        <f>IF(I6="---","",VLOOKUP(I6,List16782345[],2,FALSE))</f>
        <v/>
      </c>
      <c r="BL6" s="407" t="str">
        <f>IF(J6="---","",VLOOKUP(J6,List16782345[],2,FALSE))</f>
        <v/>
      </c>
      <c r="BM6" s="407" t="str">
        <f>IF(K6="---","",VLOOKUP(K6,List16782345[],2,FALSE))</f>
        <v/>
      </c>
      <c r="BN6" s="407" t="str">
        <f>IF(L6="---","",VLOOKUP(L6,List16782345[],2,FALSE))</f>
        <v/>
      </c>
      <c r="BO6" s="407" t="str">
        <f>IF(M6="---","",VLOOKUP(M6,List16782345[],2,FALSE))</f>
        <v/>
      </c>
      <c r="BP6" s="407" t="str">
        <f>IF(N6="---","",VLOOKUP(N6,List16782345[],2,FALSE))</f>
        <v/>
      </c>
      <c r="BQ6" s="407" t="str">
        <f>IF(O6="---","",VLOOKUP(O6,List16782345[],2,FALSE))</f>
        <v/>
      </c>
      <c r="BR6" s="407" t="str">
        <f>IF(P6="---","",VLOOKUP(P6,List16782345[],2,FALSE))</f>
        <v/>
      </c>
      <c r="BS6" s="407" t="str">
        <f>IF(Q6="---","",VLOOKUP(Q6,List16782345[],2,FALSE))</f>
        <v/>
      </c>
      <c r="BT6" s="407" t="str">
        <f>IF(R6="---","",VLOOKUP(R6,List16782345[],2,FALSE))</f>
        <v/>
      </c>
      <c r="BU6" s="404" t="s">
        <v>107</v>
      </c>
      <c r="BV6" s="407" t="str">
        <f>IF(Y6="---","",VLOOKUP(Y6,List16782345[],2,FALSE))</f>
        <v/>
      </c>
      <c r="BW6" s="407" t="str">
        <f>IF(Z6="---","",VLOOKUP(Z6,List16782345[],2,FALSE))</f>
        <v/>
      </c>
      <c r="BX6" s="407" t="str">
        <f>IF(AA6="---","",VLOOKUP(AA6,List16782345[],2,FALSE))</f>
        <v/>
      </c>
      <c r="BY6" s="407" t="str">
        <f>IF(AB6="---","",VLOOKUP(AB6,List16782345[],2,FALSE))</f>
        <v/>
      </c>
      <c r="BZ6" s="407" t="str">
        <f>IF(AC6="---","",VLOOKUP(AC6,List16782345[],2,FALSE))</f>
        <v/>
      </c>
      <c r="CA6" s="407" t="str">
        <f>IF(AD6="---","",VLOOKUP(AD6,List16782345[],2,FALSE))</f>
        <v/>
      </c>
      <c r="CB6" s="407" t="str">
        <f>IF(AE6="---","",VLOOKUP(AE6,List16782345[],2,FALSE))</f>
        <v/>
      </c>
      <c r="CC6" s="407" t="str">
        <f>IF(AF6="---","",VLOOKUP(AF6,List16782345[],2,FALSE))</f>
        <v/>
      </c>
      <c r="CD6" s="407" t="str">
        <f>IF(AG6="---","",VLOOKUP(AG6,List16782345[],2,FALSE))</f>
        <v/>
      </c>
      <c r="CE6" s="407" t="str">
        <f>IF(AH6="---","",VLOOKUP(AH6,List16782345[],2,FALSE))</f>
        <v/>
      </c>
    </row>
    <row r="7" spans="2:92" ht="13.5" customHeight="1" thickBot="1" x14ac:dyDescent="0.4">
      <c r="B7" s="408"/>
      <c r="C7" s="392"/>
      <c r="D7" s="393"/>
      <c r="E7" s="394" t="s">
        <v>109</v>
      </c>
      <c r="F7" s="395"/>
      <c r="G7" s="396"/>
      <c r="H7" s="398" t="s">
        <v>97</v>
      </c>
      <c r="I7" s="398" t="s">
        <v>97</v>
      </c>
      <c r="J7" s="398" t="s">
        <v>97</v>
      </c>
      <c r="K7" s="398" t="s">
        <v>97</v>
      </c>
      <c r="L7" s="398" t="s">
        <v>97</v>
      </c>
      <c r="M7" s="398" t="s">
        <v>97</v>
      </c>
      <c r="N7" s="398" t="s">
        <v>97</v>
      </c>
      <c r="O7" s="398" t="s">
        <v>97</v>
      </c>
      <c r="P7" s="398" t="s">
        <v>97</v>
      </c>
      <c r="Q7" s="398" t="s">
        <v>97</v>
      </c>
      <c r="R7" s="409" t="s">
        <v>97</v>
      </c>
      <c r="Y7" s="398" t="s">
        <v>97</v>
      </c>
      <c r="Z7" s="398" t="s">
        <v>97</v>
      </c>
      <c r="AA7" s="398" t="s">
        <v>97</v>
      </c>
      <c r="AB7" s="398" t="s">
        <v>97</v>
      </c>
      <c r="AC7" s="409" t="s">
        <v>97</v>
      </c>
      <c r="AD7" s="401" t="s">
        <v>97</v>
      </c>
      <c r="AE7" s="401" t="s">
        <v>97</v>
      </c>
      <c r="AF7" s="401" t="s">
        <v>97</v>
      </c>
      <c r="AG7" s="401" t="s">
        <v>97</v>
      </c>
      <c r="AH7" s="401" t="s">
        <v>97</v>
      </c>
      <c r="AK7" s="402" t="str">
        <f>IFERROR(IF(I7="---","",IF(Y7="---","No Target Set",IF(BV7=BK7,"On Target",IF(BV7&gt;BK7,"Behind",IF(BV7&lt;BK7,"Ahead"))))),"")</f>
        <v/>
      </c>
      <c r="AL7" s="402" t="str">
        <f>IFERROR(IF(J7="---","",IF(Z7="---","No Target Set",IF(BW7=BL7,"On Target",IF(BW7&gt;BL7,"Behind",IF(BW7&lt;BL7,"Ahead"))))),"")</f>
        <v/>
      </c>
      <c r="AM7" s="402" t="str">
        <f>IFERROR(IF(K7="---","",IF(AA7="---","No Target Set",IF(BX7=BM7,"On Target",IF(BX7&gt;BM7,"Behind",IF(BX7&lt;BM7,"Ahead"))))),"")</f>
        <v/>
      </c>
      <c r="AN7" s="402" t="str">
        <f>IFERROR(IF(L7="---","",IF(AB7="---","No Target Set",IF(BY7=BN7,"On Target",IF(BY7&gt;BN7,"Behind",IF(BY7&lt;BN7,"Ahead"))))),"")</f>
        <v/>
      </c>
      <c r="AO7" s="402" t="str">
        <f>IFERROR(IF(M7="---","",IF(AC7="---","No Target Set",IF(BZ7=BO7,"On Target",IF(BZ7&gt;BO7,"Behind",IF(BZ7&lt;BO7,"Ahead"))))),"")</f>
        <v/>
      </c>
      <c r="AP7" s="402" t="str">
        <f>IFERROR(IF(N7="---","",IF(AD7="---","No Target Set",IF(CA7=BP7,"On Target",IF(CA7&gt;BP7,"Behind",IF(CA7&lt;BP7,"Ahead"))))),"")</f>
        <v/>
      </c>
      <c r="AQ7" s="402" t="str">
        <f>IFERROR(IF(O7="---","",IF(AE7="---","No Target Set",IF(CB7=BQ7,"On Target",IF(CB7&gt;BQ7,"Behind",IF(CB7&lt;BQ7,"Ahead"))))),"")</f>
        <v/>
      </c>
      <c r="AR7" s="402" t="str">
        <f>IFERROR(IF(P7="---","",IF(AF7="---","No Target Set",IF(CC7=BR7,"On Target",IF(CC7&gt;BR7,"Behind",IF(CC7&lt;BR7,"Ahead"))))),"")</f>
        <v/>
      </c>
      <c r="AS7" s="402" t="str">
        <f>IFERROR(IF(Q7="---","",IF(AG7="---","No Target Set",IF(CD7=BS7,"On Target",IF(CD7&gt;BS7,"Behind",IF(CD7&lt;BS7,"Ahead"))))),"")</f>
        <v/>
      </c>
      <c r="AT7" s="402" t="str">
        <f>IFERROR(IF(R7="---","",IF(AH7="---","No Target Set",IF(CE7=BT7,"On Target",IF(CE7&gt;BT7,"Behind",IF(CE7&lt;BT7,"Ahead"))))),"")</f>
        <v/>
      </c>
      <c r="AV7" s="403"/>
      <c r="AW7" s="404" t="s">
        <v>110</v>
      </c>
      <c r="AX7" s="405" t="str">
        <f>_xlfn.IFNA(LOOKUP(2,1/(H7:R7&lt;&gt;"---"),H7:R7),"---")</f>
        <v>---</v>
      </c>
      <c r="AY7" s="406" t="e">
        <f>VALUE(IF(AX7="---","",VLOOKUP(AX7,List16782345[],2,FALSE)))</f>
        <v>#VALUE!</v>
      </c>
      <c r="AZ7" s="359" t="str">
        <f>_xlfn.IFNA(LOOKUP(2,1/(H7:Q7&lt;&gt;"---"),X7:AF7),"---")</f>
        <v>---</v>
      </c>
      <c r="BA7" s="359" t="e">
        <f>VALUE(IF(AZ7="---","",VLOOKUP(AZ7,List16782345[],2,FALSE)))</f>
        <v>#VALUE!</v>
      </c>
      <c r="BB7" s="359" t="str">
        <f>_xlfn.IFNA(LOOKUP(2,1/(AK7:AT7&lt;&gt;""),AK7:AT7),"---")</f>
        <v>---</v>
      </c>
      <c r="BC7" s="359" t="str">
        <f>_xlfn.IFNA(LOOKUP(2,1/(H7:R7&lt;&gt;"---"),H$2:R$2),"---")</f>
        <v>---</v>
      </c>
      <c r="BI7" s="404" t="s">
        <v>110</v>
      </c>
      <c r="BJ7" s="407" t="str">
        <f>IF(H7="---","",VLOOKUP(H7,List16782345[],2,FALSE))</f>
        <v/>
      </c>
      <c r="BK7" s="407" t="str">
        <f>IF(I7="---","",VLOOKUP(I7,List16782345[],2,FALSE))</f>
        <v/>
      </c>
      <c r="BL7" s="407" t="str">
        <f>IF(J7="---","",VLOOKUP(J7,List16782345[],2,FALSE))</f>
        <v/>
      </c>
      <c r="BM7" s="407" t="str">
        <f>IF(K7="---","",VLOOKUP(K7,List16782345[],2,FALSE))</f>
        <v/>
      </c>
      <c r="BN7" s="407" t="str">
        <f>IF(L7="---","",VLOOKUP(L7,List16782345[],2,FALSE))</f>
        <v/>
      </c>
      <c r="BO7" s="407" t="str">
        <f>IF(M7="---","",VLOOKUP(M7,List16782345[],2,FALSE))</f>
        <v/>
      </c>
      <c r="BP7" s="407" t="str">
        <f>IF(N7="---","",VLOOKUP(N7,List16782345[],2,FALSE))</f>
        <v/>
      </c>
      <c r="BQ7" s="407" t="str">
        <f>IF(O7="---","",VLOOKUP(O7,List16782345[],2,FALSE))</f>
        <v/>
      </c>
      <c r="BR7" s="407" t="str">
        <f>IF(P7="---","",VLOOKUP(P7,List16782345[],2,FALSE))</f>
        <v/>
      </c>
      <c r="BS7" s="407" t="str">
        <f>IF(Q7="---","",VLOOKUP(Q7,List16782345[],2,FALSE))</f>
        <v/>
      </c>
      <c r="BT7" s="407" t="str">
        <f>IF(R7="---","",VLOOKUP(R7,List16782345[],2,FALSE))</f>
        <v/>
      </c>
      <c r="BU7" s="404" t="s">
        <v>110</v>
      </c>
      <c r="BV7" s="407" t="str">
        <f>IF(Y7="---","",VLOOKUP(Y7,List16782345[],2,FALSE))</f>
        <v/>
      </c>
      <c r="BW7" s="407" t="str">
        <f>IF(Z7="---","",VLOOKUP(Z7,List16782345[],2,FALSE))</f>
        <v/>
      </c>
      <c r="BX7" s="407" t="str">
        <f>IF(AA7="---","",VLOOKUP(AA7,List16782345[],2,FALSE))</f>
        <v/>
      </c>
      <c r="BY7" s="407" t="str">
        <f>IF(AB7="---","",VLOOKUP(AB7,List16782345[],2,FALSE))</f>
        <v/>
      </c>
      <c r="BZ7" s="407" t="str">
        <f>IF(AC7="---","",VLOOKUP(AC7,List16782345[],2,FALSE))</f>
        <v/>
      </c>
      <c r="CA7" s="407" t="str">
        <f>IF(AD7="---","",VLOOKUP(AD7,List16782345[],2,FALSE))</f>
        <v/>
      </c>
      <c r="CB7" s="407" t="str">
        <f>IF(AE7="---","",VLOOKUP(AE7,List16782345[],2,FALSE))</f>
        <v/>
      </c>
      <c r="CC7" s="407" t="str">
        <f>IF(AF7="---","",VLOOKUP(AF7,List16782345[],2,FALSE))</f>
        <v/>
      </c>
      <c r="CD7" s="407" t="str">
        <f>IF(AG7="---","",VLOOKUP(AG7,List16782345[],2,FALSE))</f>
        <v/>
      </c>
      <c r="CE7" s="407" t="str">
        <f>IF(AH7="---","",VLOOKUP(AH7,List16782345[],2,FALSE))</f>
        <v/>
      </c>
    </row>
    <row r="8" spans="2:92" ht="13.5" customHeight="1" thickBot="1" x14ac:dyDescent="0.4">
      <c r="B8" s="413"/>
      <c r="C8" s="392"/>
      <c r="D8" s="393"/>
      <c r="E8" s="394" t="s">
        <v>111</v>
      </c>
      <c r="F8" s="395"/>
      <c r="G8" s="396"/>
      <c r="H8" s="398" t="s">
        <v>97</v>
      </c>
      <c r="I8" s="398" t="s">
        <v>97</v>
      </c>
      <c r="J8" s="398" t="s">
        <v>97</v>
      </c>
      <c r="K8" s="398" t="s">
        <v>97</v>
      </c>
      <c r="L8" s="398" t="s">
        <v>97</v>
      </c>
      <c r="M8" s="398" t="s">
        <v>97</v>
      </c>
      <c r="N8" s="398" t="s">
        <v>97</v>
      </c>
      <c r="O8" s="398" t="s">
        <v>97</v>
      </c>
      <c r="P8" s="398" t="s">
        <v>97</v>
      </c>
      <c r="Q8" s="398" t="s">
        <v>97</v>
      </c>
      <c r="R8" s="409" t="s">
        <v>97</v>
      </c>
      <c r="Y8" s="398" t="s">
        <v>97</v>
      </c>
      <c r="Z8" s="398" t="s">
        <v>97</v>
      </c>
      <c r="AA8" s="398" t="s">
        <v>97</v>
      </c>
      <c r="AB8" s="398" t="s">
        <v>97</v>
      </c>
      <c r="AC8" s="409" t="s">
        <v>97</v>
      </c>
      <c r="AD8" s="401" t="s">
        <v>97</v>
      </c>
      <c r="AE8" s="401" t="s">
        <v>97</v>
      </c>
      <c r="AF8" s="401" t="s">
        <v>97</v>
      </c>
      <c r="AG8" s="401" t="s">
        <v>97</v>
      </c>
      <c r="AH8" s="401" t="s">
        <v>97</v>
      </c>
      <c r="AK8" s="402" t="str">
        <f>IFERROR(IF(I8="---","",IF(Y8="---","No Target Set",IF(BV8=BK8,"On Target",IF(BV8&gt;BK8,"Behind",IF(BV8&lt;BK8,"Ahead"))))),"")</f>
        <v/>
      </c>
      <c r="AL8" s="402" t="str">
        <f>IFERROR(IF(J8="---","",IF(Z8="---","No Target Set",IF(BW8=BL8,"On Target",IF(BW8&gt;BL8,"Behind",IF(BW8&lt;BL8,"Ahead"))))),"")</f>
        <v/>
      </c>
      <c r="AM8" s="402" t="str">
        <f>IFERROR(IF(K8="---","",IF(AA8="---","No Target Set",IF(BX8=BM8,"On Target",IF(BX8&gt;BM8,"Behind",IF(BX8&lt;BM8,"Ahead"))))),"")</f>
        <v/>
      </c>
      <c r="AN8" s="402" t="str">
        <f>IFERROR(IF(L8="---","",IF(AB8="---","No Target Set",IF(BY8=BN8,"On Target",IF(BY8&gt;BN8,"Behind",IF(BY8&lt;BN8,"Ahead"))))),"")</f>
        <v/>
      </c>
      <c r="AO8" s="402" t="str">
        <f>IFERROR(IF(M8="---","",IF(AC8="---","No Target Set",IF(BZ8=BO8,"On Target",IF(BZ8&gt;BO8,"Behind",IF(BZ8&lt;BO8,"Ahead"))))),"")</f>
        <v/>
      </c>
      <c r="AP8" s="402" t="str">
        <f>IFERROR(IF(N8="---","",IF(AD8="---","No Target Set",IF(CA8=BP8,"On Target",IF(CA8&gt;BP8,"Behind",IF(CA8&lt;BP8,"Ahead"))))),"")</f>
        <v/>
      </c>
      <c r="AQ8" s="402" t="str">
        <f>IFERROR(IF(O8="---","",IF(AE8="---","No Target Set",IF(CB8=BQ8,"On Target",IF(CB8&gt;BQ8,"Behind",IF(CB8&lt;BQ8,"Ahead"))))),"")</f>
        <v/>
      </c>
      <c r="AR8" s="402" t="str">
        <f>IFERROR(IF(P8="---","",IF(AF8="---","No Target Set",IF(CC8=BR8,"On Target",IF(CC8&gt;BR8,"Behind",IF(CC8&lt;BR8,"Ahead"))))),"")</f>
        <v/>
      </c>
      <c r="AS8" s="402" t="str">
        <f>IFERROR(IF(Q8="---","",IF(AG8="---","No Target Set",IF(CD8=BS8,"On Target",IF(CD8&gt;BS8,"Behind",IF(CD8&lt;BS8,"Ahead"))))),"")</f>
        <v/>
      </c>
      <c r="AT8" s="402" t="str">
        <f>IFERROR(IF(R8="---","",IF(AH8="---","No Target Set",IF(CE8=BT8,"On Target",IF(CE8&gt;BT8,"Behind",IF(CE8&lt;BT8,"Ahead"))))),"")</f>
        <v/>
      </c>
      <c r="AV8" s="403"/>
      <c r="AW8" s="404" t="s">
        <v>112</v>
      </c>
      <c r="AX8" s="405" t="str">
        <f>_xlfn.IFNA(LOOKUP(2,1/(H8:R8&lt;&gt;"---"),H8:R8),"---")</f>
        <v>---</v>
      </c>
      <c r="AY8" s="406" t="e">
        <f>VALUE(IF(AX8="---","",VLOOKUP(AX8,List16782345[],2,FALSE)))</f>
        <v>#VALUE!</v>
      </c>
      <c r="AZ8" s="359" t="str">
        <f>_xlfn.IFNA(LOOKUP(2,1/(H8:Q8&lt;&gt;"---"),X8:AF8),"---")</f>
        <v>---</v>
      </c>
      <c r="BA8" s="359" t="e">
        <f>VALUE(IF(AZ8="---","",VLOOKUP(AZ8,List16782345[],2,FALSE)))</f>
        <v>#VALUE!</v>
      </c>
      <c r="BB8" s="359" t="str">
        <f>_xlfn.IFNA(LOOKUP(2,1/(AK8:AT8&lt;&gt;""),AK8:AT8),"---")</f>
        <v>---</v>
      </c>
      <c r="BC8" s="359" t="str">
        <f>_xlfn.IFNA(LOOKUP(2,1/(H8:R8&lt;&gt;"---"),H$2:R$2),"---")</f>
        <v>---</v>
      </c>
      <c r="BI8" s="404" t="s">
        <v>112</v>
      </c>
      <c r="BJ8" s="407" t="str">
        <f>IF(H8="---","",VLOOKUP(H8,List16782345[],2,FALSE))</f>
        <v/>
      </c>
      <c r="BK8" s="407" t="str">
        <f>IF(I8="---","",VLOOKUP(I8,List16782345[],2,FALSE))</f>
        <v/>
      </c>
      <c r="BL8" s="407" t="str">
        <f>IF(J8="---","",VLOOKUP(J8,List16782345[],2,FALSE))</f>
        <v/>
      </c>
      <c r="BM8" s="407" t="str">
        <f>IF(K8="---","",VLOOKUP(K8,List16782345[],2,FALSE))</f>
        <v/>
      </c>
      <c r="BN8" s="407" t="str">
        <f>IF(L8="---","",VLOOKUP(L8,List16782345[],2,FALSE))</f>
        <v/>
      </c>
      <c r="BO8" s="407" t="str">
        <f>IF(M8="---","",VLOOKUP(M8,List16782345[],2,FALSE))</f>
        <v/>
      </c>
      <c r="BP8" s="407" t="str">
        <f>IF(N8="---","",VLOOKUP(N8,List16782345[],2,FALSE))</f>
        <v/>
      </c>
      <c r="BQ8" s="407" t="str">
        <f>IF(O8="---","",VLOOKUP(O8,List16782345[],2,FALSE))</f>
        <v/>
      </c>
      <c r="BR8" s="407" t="str">
        <f>IF(P8="---","",VLOOKUP(P8,List16782345[],2,FALSE))</f>
        <v/>
      </c>
      <c r="BS8" s="407" t="str">
        <f>IF(Q8="---","",VLOOKUP(Q8,List16782345[],2,FALSE))</f>
        <v/>
      </c>
      <c r="BT8" s="407" t="str">
        <f>IF(R8="---","",VLOOKUP(R8,List16782345[],2,FALSE))</f>
        <v/>
      </c>
      <c r="BU8" s="404" t="s">
        <v>112</v>
      </c>
      <c r="BV8" s="407" t="str">
        <f>IF(Y8="---","",VLOOKUP(Y8,List16782345[],2,FALSE))</f>
        <v/>
      </c>
      <c r="BW8" s="407" t="str">
        <f>IF(Z8="---","",VLOOKUP(Z8,List16782345[],2,FALSE))</f>
        <v/>
      </c>
      <c r="BX8" s="407" t="str">
        <f>IF(AA8="---","",VLOOKUP(AA8,List16782345[],2,FALSE))</f>
        <v/>
      </c>
      <c r="BY8" s="407" t="str">
        <f>IF(AB8="---","",VLOOKUP(AB8,List16782345[],2,FALSE))</f>
        <v/>
      </c>
      <c r="BZ8" s="407" t="str">
        <f>IF(AC8="---","",VLOOKUP(AC8,List16782345[],2,FALSE))</f>
        <v/>
      </c>
      <c r="CA8" s="407" t="str">
        <f>IF(AD8="---","",VLOOKUP(AD8,List16782345[],2,FALSE))</f>
        <v/>
      </c>
      <c r="CB8" s="407" t="str">
        <f>IF(AE8="---","",VLOOKUP(AE8,List16782345[],2,FALSE))</f>
        <v/>
      </c>
      <c r="CC8" s="407" t="str">
        <f>IF(AF8="---","",VLOOKUP(AF8,List16782345[],2,FALSE))</f>
        <v/>
      </c>
      <c r="CD8" s="407" t="str">
        <f>IF(AG8="---","",VLOOKUP(AG8,List16782345[],2,FALSE))</f>
        <v/>
      </c>
      <c r="CE8" s="407" t="str">
        <f>IF(AH8="---","",VLOOKUP(AH8,List16782345[],2,FALSE))</f>
        <v/>
      </c>
    </row>
    <row r="9" spans="2:92" ht="13.5" customHeight="1" thickBot="1" x14ac:dyDescent="0.4">
      <c r="B9" s="391">
        <v>2</v>
      </c>
      <c r="C9" s="392" t="s">
        <v>113</v>
      </c>
      <c r="D9" s="393"/>
      <c r="E9" s="394" t="s">
        <v>114</v>
      </c>
      <c r="F9" s="395"/>
      <c r="G9" s="396"/>
      <c r="H9" s="398" t="s">
        <v>97</v>
      </c>
      <c r="I9" s="398" t="s">
        <v>97</v>
      </c>
      <c r="J9" s="398" t="s">
        <v>97</v>
      </c>
      <c r="K9" s="398" t="s">
        <v>97</v>
      </c>
      <c r="L9" s="398" t="s">
        <v>97</v>
      </c>
      <c r="M9" s="398" t="s">
        <v>97</v>
      </c>
      <c r="N9" s="398" t="s">
        <v>97</v>
      </c>
      <c r="O9" s="398" t="s">
        <v>97</v>
      </c>
      <c r="P9" s="398" t="s">
        <v>97</v>
      </c>
      <c r="Q9" s="398" t="s">
        <v>97</v>
      </c>
      <c r="R9" s="409" t="s">
        <v>97</v>
      </c>
      <c r="Y9" s="398" t="s">
        <v>97</v>
      </c>
      <c r="Z9" s="398" t="s">
        <v>97</v>
      </c>
      <c r="AA9" s="398" t="s">
        <v>97</v>
      </c>
      <c r="AB9" s="398" t="s">
        <v>97</v>
      </c>
      <c r="AC9" s="409" t="s">
        <v>97</v>
      </c>
      <c r="AD9" s="401" t="s">
        <v>97</v>
      </c>
      <c r="AE9" s="401" t="s">
        <v>97</v>
      </c>
      <c r="AF9" s="401" t="s">
        <v>97</v>
      </c>
      <c r="AG9" s="401" t="s">
        <v>97</v>
      </c>
      <c r="AH9" s="401" t="s">
        <v>97</v>
      </c>
      <c r="AK9" s="402" t="str">
        <f>IFERROR(IF(I9="---","",IF(Y9="---","No Target Set",IF(BV9=BK9,"On Target",IF(BV9&gt;BK9,"Behind",IF(BV9&lt;BK9,"Ahead"))))),"")</f>
        <v/>
      </c>
      <c r="AL9" s="402" t="str">
        <f>IFERROR(IF(J9="---","",IF(Z9="---","No Target Set",IF(BW9=BL9,"On Target",IF(BW9&gt;BL9,"Behind",IF(BW9&lt;BL9,"Ahead"))))),"")</f>
        <v/>
      </c>
      <c r="AM9" s="402" t="str">
        <f>IFERROR(IF(K9="---","",IF(AA9="---","No Target Set",IF(BX9=BM9,"On Target",IF(BX9&gt;BM9,"Behind",IF(BX9&lt;BM9,"Ahead"))))),"")</f>
        <v/>
      </c>
      <c r="AN9" s="402" t="str">
        <f>IFERROR(IF(L9="---","",IF(AB9="---","No Target Set",IF(BY9=BN9,"On Target",IF(BY9&gt;BN9,"Behind",IF(BY9&lt;BN9,"Ahead"))))),"")</f>
        <v/>
      </c>
      <c r="AO9" s="402" t="str">
        <f>IFERROR(IF(M9="---","",IF(AC9="---","No Target Set",IF(BZ9=BO9,"On Target",IF(BZ9&gt;BO9,"Behind",IF(BZ9&lt;BO9,"Ahead"))))),"")</f>
        <v/>
      </c>
      <c r="AP9" s="402" t="str">
        <f>IFERROR(IF(N9="---","",IF(AD9="---","No Target Set",IF(CA9=BP9,"On Target",IF(CA9&gt;BP9,"Behind",IF(CA9&lt;BP9,"Ahead"))))),"")</f>
        <v/>
      </c>
      <c r="AQ9" s="402" t="str">
        <f>IFERROR(IF(O9="---","",IF(AE9="---","No Target Set",IF(CB9=BQ9,"On Target",IF(CB9&gt;BQ9,"Behind",IF(CB9&lt;BQ9,"Ahead"))))),"")</f>
        <v/>
      </c>
      <c r="AR9" s="402" t="str">
        <f>IFERROR(IF(P9="---","",IF(AF9="---","No Target Set",IF(CC9=BR9,"On Target",IF(CC9&gt;BR9,"Behind",IF(CC9&lt;BR9,"Ahead"))))),"")</f>
        <v/>
      </c>
      <c r="AS9" s="402" t="str">
        <f>IFERROR(IF(Q9="---","",IF(AG9="---","No Target Set",IF(CD9=BS9,"On Target",IF(CD9&gt;BS9,"Behind",IF(CD9&lt;BS9,"Ahead"))))),"")</f>
        <v/>
      </c>
      <c r="AT9" s="402" t="str">
        <f>IFERROR(IF(R9="---","",IF(AH9="---","No Target Set",IF(CE9=BT9,"On Target",IF(CE9&gt;BT9,"Behind",IF(CE9&lt;BT9,"Ahead"))))),"")</f>
        <v/>
      </c>
      <c r="AV9" s="403"/>
      <c r="AW9" s="404" t="s">
        <v>115</v>
      </c>
      <c r="AX9" s="405" t="str">
        <f>_xlfn.IFNA(LOOKUP(2,1/(H9:R9&lt;&gt;"---"),H9:R9),"---")</f>
        <v>---</v>
      </c>
      <c r="AY9" s="406" t="e">
        <f>VALUE(IF(AX9="---","",VLOOKUP(AX9,List16782345[],2,FALSE)))</f>
        <v>#VALUE!</v>
      </c>
      <c r="AZ9" s="359" t="str">
        <f>_xlfn.IFNA(LOOKUP(2,1/(H9:Q9&lt;&gt;"---"),X9:AF9),"---")</f>
        <v>---</v>
      </c>
      <c r="BA9" s="359" t="e">
        <f>VALUE(IF(AZ9="---","",VLOOKUP(AZ9,List16782345[],2,FALSE)))</f>
        <v>#VALUE!</v>
      </c>
      <c r="BB9" s="359" t="str">
        <f>_xlfn.IFNA(LOOKUP(2,1/(AK9:AT9&lt;&gt;""),AK9:AT9),"---")</f>
        <v>---</v>
      </c>
      <c r="BC9" s="359" t="str">
        <f>_xlfn.IFNA(LOOKUP(2,1/(H9:R9&lt;&gt;"---"),H$2:R$2),"---")</f>
        <v>---</v>
      </c>
      <c r="BI9" s="404" t="s">
        <v>115</v>
      </c>
      <c r="BJ9" s="407" t="str">
        <f>IF(H9="---","",VLOOKUP(H9,List16782345[],2,FALSE))</f>
        <v/>
      </c>
      <c r="BK9" s="407" t="str">
        <f>IF(I9="---","",VLOOKUP(I9,List16782345[],2,FALSE))</f>
        <v/>
      </c>
      <c r="BL9" s="407" t="str">
        <f>IF(J9="---","",VLOOKUP(J9,List16782345[],2,FALSE))</f>
        <v/>
      </c>
      <c r="BM9" s="407" t="str">
        <f>IF(K9="---","",VLOOKUP(K9,List16782345[],2,FALSE))</f>
        <v/>
      </c>
      <c r="BN9" s="407" t="str">
        <f>IF(L9="---","",VLOOKUP(L9,List16782345[],2,FALSE))</f>
        <v/>
      </c>
      <c r="BO9" s="407" t="str">
        <f>IF(M9="---","",VLOOKUP(M9,List16782345[],2,FALSE))</f>
        <v/>
      </c>
      <c r="BP9" s="407" t="str">
        <f>IF(N9="---","",VLOOKUP(N9,List16782345[],2,FALSE))</f>
        <v/>
      </c>
      <c r="BQ9" s="407" t="str">
        <f>IF(O9="---","",VLOOKUP(O9,List16782345[],2,FALSE))</f>
        <v/>
      </c>
      <c r="BR9" s="407" t="str">
        <f>IF(P9="---","",VLOOKUP(P9,List16782345[],2,FALSE))</f>
        <v/>
      </c>
      <c r="BS9" s="407" t="str">
        <f>IF(Q9="---","",VLOOKUP(Q9,List16782345[],2,FALSE))</f>
        <v/>
      </c>
      <c r="BT9" s="407" t="str">
        <f>IF(R9="---","",VLOOKUP(R9,List16782345[],2,FALSE))</f>
        <v/>
      </c>
      <c r="BU9" s="404" t="s">
        <v>115</v>
      </c>
      <c r="BV9" s="407" t="str">
        <f>IF(Y9="---","",VLOOKUP(Y9,List16782345[],2,FALSE))</f>
        <v/>
      </c>
      <c r="BW9" s="407" t="str">
        <f>IF(Z9="---","",VLOOKUP(Z9,List16782345[],2,FALSE))</f>
        <v/>
      </c>
      <c r="BX9" s="407" t="str">
        <f>IF(AA9="---","",VLOOKUP(AA9,List16782345[],2,FALSE))</f>
        <v/>
      </c>
      <c r="BY9" s="407" t="str">
        <f>IF(AB9="---","",VLOOKUP(AB9,List16782345[],2,FALSE))</f>
        <v/>
      </c>
      <c r="BZ9" s="407" t="str">
        <f>IF(AC9="---","",VLOOKUP(AC9,List16782345[],2,FALSE))</f>
        <v/>
      </c>
      <c r="CA9" s="407" t="str">
        <f>IF(AD9="---","",VLOOKUP(AD9,List16782345[],2,FALSE))</f>
        <v/>
      </c>
      <c r="CB9" s="407" t="str">
        <f>IF(AE9="---","",VLOOKUP(AE9,List16782345[],2,FALSE))</f>
        <v/>
      </c>
      <c r="CC9" s="407" t="str">
        <f>IF(AF9="---","",VLOOKUP(AF9,List16782345[],2,FALSE))</f>
        <v/>
      </c>
      <c r="CD9" s="407" t="str">
        <f>IF(AG9="---","",VLOOKUP(AG9,List16782345[],2,FALSE))</f>
        <v/>
      </c>
      <c r="CE9" s="407" t="str">
        <f>IF(AH9="---","",VLOOKUP(AH9,List16782345[],2,FALSE))</f>
        <v/>
      </c>
    </row>
    <row r="10" spans="2:92" ht="13.5" customHeight="1" thickBot="1" x14ac:dyDescent="0.4">
      <c r="B10" s="408"/>
      <c r="C10" s="392"/>
      <c r="D10" s="393"/>
      <c r="E10" s="394" t="s">
        <v>116</v>
      </c>
      <c r="F10" s="395"/>
      <c r="G10" s="396"/>
      <c r="H10" s="398" t="s">
        <v>97</v>
      </c>
      <c r="I10" s="398" t="s">
        <v>97</v>
      </c>
      <c r="J10" s="398" t="s">
        <v>97</v>
      </c>
      <c r="K10" s="398" t="s">
        <v>97</v>
      </c>
      <c r="L10" s="398" t="s">
        <v>97</v>
      </c>
      <c r="M10" s="398" t="s">
        <v>97</v>
      </c>
      <c r="N10" s="398" t="s">
        <v>97</v>
      </c>
      <c r="O10" s="398" t="s">
        <v>97</v>
      </c>
      <c r="P10" s="398" t="s">
        <v>97</v>
      </c>
      <c r="Q10" s="398" t="s">
        <v>97</v>
      </c>
      <c r="R10" s="409" t="s">
        <v>97</v>
      </c>
      <c r="Y10" s="398" t="s">
        <v>97</v>
      </c>
      <c r="Z10" s="398" t="s">
        <v>97</v>
      </c>
      <c r="AA10" s="398" t="s">
        <v>97</v>
      </c>
      <c r="AB10" s="398" t="s">
        <v>97</v>
      </c>
      <c r="AC10" s="409" t="s">
        <v>97</v>
      </c>
      <c r="AD10" s="401" t="s">
        <v>97</v>
      </c>
      <c r="AE10" s="401" t="s">
        <v>97</v>
      </c>
      <c r="AF10" s="401" t="s">
        <v>97</v>
      </c>
      <c r="AG10" s="401" t="s">
        <v>97</v>
      </c>
      <c r="AH10" s="401" t="s">
        <v>97</v>
      </c>
      <c r="AK10" s="402" t="str">
        <f>IFERROR(IF(I10="---","",IF(Y10="---","No Target Set",IF(BV10=BK10,"On Target",IF(BV10&gt;BK10,"Behind",IF(BV10&lt;BK10,"Ahead"))))),"")</f>
        <v/>
      </c>
      <c r="AL10" s="402" t="str">
        <f>IFERROR(IF(J10="---","",IF(Z10="---","No Target Set",IF(BW10=BL10,"On Target",IF(BW10&gt;BL10,"Behind",IF(BW10&lt;BL10,"Ahead"))))),"")</f>
        <v/>
      </c>
      <c r="AM10" s="402" t="str">
        <f>IFERROR(IF(K10="---","",IF(AA10="---","No Target Set",IF(BX10=BM10,"On Target",IF(BX10&gt;BM10,"Behind",IF(BX10&lt;BM10,"Ahead"))))),"")</f>
        <v/>
      </c>
      <c r="AN10" s="402" t="str">
        <f>IFERROR(IF(L10="---","",IF(AB10="---","No Target Set",IF(BY10=BN10,"On Target",IF(BY10&gt;BN10,"Behind",IF(BY10&lt;BN10,"Ahead"))))),"")</f>
        <v/>
      </c>
      <c r="AO10" s="402" t="str">
        <f>IFERROR(IF(M10="---","",IF(AC10="---","No Target Set",IF(BZ10=BO10,"On Target",IF(BZ10&gt;BO10,"Behind",IF(BZ10&lt;BO10,"Ahead"))))),"")</f>
        <v/>
      </c>
      <c r="AP10" s="402" t="str">
        <f>IFERROR(IF(N10="---","",IF(AD10="---","No Target Set",IF(CA10=BP10,"On Target",IF(CA10&gt;BP10,"Behind",IF(CA10&lt;BP10,"Ahead"))))),"")</f>
        <v/>
      </c>
      <c r="AQ10" s="402" t="str">
        <f>IFERROR(IF(O10="---","",IF(AE10="---","No Target Set",IF(CB10=BQ10,"On Target",IF(CB10&gt;BQ10,"Behind",IF(CB10&lt;BQ10,"Ahead"))))),"")</f>
        <v/>
      </c>
      <c r="AR10" s="402" t="str">
        <f>IFERROR(IF(P10="---","",IF(AF10="---","No Target Set",IF(CC10=BR10,"On Target",IF(CC10&gt;BR10,"Behind",IF(CC10&lt;BR10,"Ahead"))))),"")</f>
        <v/>
      </c>
      <c r="AS10" s="402" t="str">
        <f>IFERROR(IF(Q10="---","",IF(AG10="---","No Target Set",IF(CD10=BS10,"On Target",IF(CD10&gt;BS10,"Behind",IF(CD10&lt;BS10,"Ahead"))))),"")</f>
        <v/>
      </c>
      <c r="AT10" s="402" t="str">
        <f>IFERROR(IF(R10="---","",IF(AH10="---","No Target Set",IF(CE10=BT10,"On Target",IF(CE10&gt;BT10,"Behind",IF(CE10&lt;BT10,"Ahead"))))),"")</f>
        <v/>
      </c>
      <c r="AV10" s="403"/>
      <c r="AW10" s="404" t="s">
        <v>117</v>
      </c>
      <c r="AX10" s="405" t="str">
        <f>_xlfn.IFNA(LOOKUP(2,1/(H10:R10&lt;&gt;"---"),H10:R10),"---")</f>
        <v>---</v>
      </c>
      <c r="AY10" s="406" t="e">
        <f>VALUE(IF(AX10="---","",VLOOKUP(AX10,List16782345[],2,FALSE)))</f>
        <v>#VALUE!</v>
      </c>
      <c r="AZ10" s="359" t="str">
        <f>_xlfn.IFNA(LOOKUP(2,1/(H10:Q10&lt;&gt;"---"),X10:AF10),"---")</f>
        <v>---</v>
      </c>
      <c r="BA10" s="359" t="e">
        <f>VALUE(IF(AZ10="---","",VLOOKUP(AZ10,List16782345[],2,FALSE)))</f>
        <v>#VALUE!</v>
      </c>
      <c r="BB10" s="359" t="str">
        <f>_xlfn.IFNA(LOOKUP(2,1/(AK10:AT10&lt;&gt;""),AK10:AT10),"---")</f>
        <v>---</v>
      </c>
      <c r="BC10" s="359" t="str">
        <f>_xlfn.IFNA(LOOKUP(2,1/(H10:R10&lt;&gt;"---"),H$2:R$2),"---")</f>
        <v>---</v>
      </c>
      <c r="BI10" s="404" t="s">
        <v>117</v>
      </c>
      <c r="BJ10" s="407" t="str">
        <f>IF(H10="---","",VLOOKUP(H10,List16782345[],2,FALSE))</f>
        <v/>
      </c>
      <c r="BK10" s="407" t="str">
        <f>IF(I10="---","",VLOOKUP(I10,List16782345[],2,FALSE))</f>
        <v/>
      </c>
      <c r="BL10" s="407" t="str">
        <f>IF(J10="---","",VLOOKUP(J10,List16782345[],2,FALSE))</f>
        <v/>
      </c>
      <c r="BM10" s="407" t="str">
        <f>IF(K10="---","",VLOOKUP(K10,List16782345[],2,FALSE))</f>
        <v/>
      </c>
      <c r="BN10" s="407" t="str">
        <f>IF(L10="---","",VLOOKUP(L10,List16782345[],2,FALSE))</f>
        <v/>
      </c>
      <c r="BO10" s="407" t="str">
        <f>IF(M10="---","",VLOOKUP(M10,List16782345[],2,FALSE))</f>
        <v/>
      </c>
      <c r="BP10" s="407" t="str">
        <f>IF(N10="---","",VLOOKUP(N10,List16782345[],2,FALSE))</f>
        <v/>
      </c>
      <c r="BQ10" s="407" t="str">
        <f>IF(O10="---","",VLOOKUP(O10,List16782345[],2,FALSE))</f>
        <v/>
      </c>
      <c r="BR10" s="407" t="str">
        <f>IF(P10="---","",VLOOKUP(P10,List16782345[],2,FALSE))</f>
        <v/>
      </c>
      <c r="BS10" s="407" t="str">
        <f>IF(Q10="---","",VLOOKUP(Q10,List16782345[],2,FALSE))</f>
        <v/>
      </c>
      <c r="BT10" s="407" t="str">
        <f>IF(R10="---","",VLOOKUP(R10,List16782345[],2,FALSE))</f>
        <v/>
      </c>
      <c r="BU10" s="404" t="s">
        <v>117</v>
      </c>
      <c r="BV10" s="407" t="str">
        <f>IF(Y10="---","",VLOOKUP(Y10,List16782345[],2,FALSE))</f>
        <v/>
      </c>
      <c r="BW10" s="407" t="str">
        <f>IF(Z10="---","",VLOOKUP(Z10,List16782345[],2,FALSE))</f>
        <v/>
      </c>
      <c r="BX10" s="407" t="str">
        <f>IF(AA10="---","",VLOOKUP(AA10,List16782345[],2,FALSE))</f>
        <v/>
      </c>
      <c r="BY10" s="407" t="str">
        <f>IF(AB10="---","",VLOOKUP(AB10,List16782345[],2,FALSE))</f>
        <v/>
      </c>
      <c r="BZ10" s="407" t="str">
        <f>IF(AC10="---","",VLOOKUP(AC10,List16782345[],2,FALSE))</f>
        <v/>
      </c>
      <c r="CA10" s="407" t="str">
        <f>IF(AD10="---","",VLOOKUP(AD10,List16782345[],2,FALSE))</f>
        <v/>
      </c>
      <c r="CB10" s="407" t="str">
        <f>IF(AE10="---","",VLOOKUP(AE10,List16782345[],2,FALSE))</f>
        <v/>
      </c>
      <c r="CC10" s="407" t="str">
        <f>IF(AF10="---","",VLOOKUP(AF10,List16782345[],2,FALSE))</f>
        <v/>
      </c>
      <c r="CD10" s="407" t="str">
        <f>IF(AG10="---","",VLOOKUP(AG10,List16782345[],2,FALSE))</f>
        <v/>
      </c>
      <c r="CE10" s="407" t="str">
        <f>IF(AH10="---","",VLOOKUP(AH10,List16782345[],2,FALSE))</f>
        <v/>
      </c>
    </row>
    <row r="11" spans="2:92" ht="13.5" customHeight="1" thickBot="1" x14ac:dyDescent="0.4">
      <c r="B11" s="408"/>
      <c r="C11" s="392"/>
      <c r="D11" s="393"/>
      <c r="E11" s="394" t="s">
        <v>118</v>
      </c>
      <c r="F11" s="395"/>
      <c r="G11" s="396"/>
      <c r="H11" s="398" t="s">
        <v>97</v>
      </c>
      <c r="I11" s="398" t="s">
        <v>97</v>
      </c>
      <c r="J11" s="398" t="s">
        <v>97</v>
      </c>
      <c r="K11" s="398" t="s">
        <v>97</v>
      </c>
      <c r="L11" s="398" t="s">
        <v>97</v>
      </c>
      <c r="M11" s="398" t="s">
        <v>97</v>
      </c>
      <c r="N11" s="398" t="s">
        <v>97</v>
      </c>
      <c r="O11" s="398" t="s">
        <v>97</v>
      </c>
      <c r="P11" s="398" t="s">
        <v>97</v>
      </c>
      <c r="Q11" s="398" t="s">
        <v>97</v>
      </c>
      <c r="R11" s="409" t="s">
        <v>97</v>
      </c>
      <c r="Y11" s="398" t="s">
        <v>97</v>
      </c>
      <c r="Z11" s="398" t="s">
        <v>97</v>
      </c>
      <c r="AA11" s="398" t="s">
        <v>97</v>
      </c>
      <c r="AB11" s="398" t="s">
        <v>97</v>
      </c>
      <c r="AC11" s="409" t="s">
        <v>97</v>
      </c>
      <c r="AD11" s="401" t="s">
        <v>97</v>
      </c>
      <c r="AE11" s="401" t="s">
        <v>97</v>
      </c>
      <c r="AF11" s="401" t="s">
        <v>97</v>
      </c>
      <c r="AG11" s="401" t="s">
        <v>97</v>
      </c>
      <c r="AH11" s="401" t="s">
        <v>97</v>
      </c>
      <c r="AK11" s="402" t="str">
        <f>IFERROR(IF(I11="---","",IF(Y11="---","No Target Set",IF(BV11=BK11,"On Target",IF(BV11&gt;BK11,"Behind",IF(BV11&lt;BK11,"Ahead"))))),"")</f>
        <v/>
      </c>
      <c r="AL11" s="402" t="str">
        <f>IFERROR(IF(J11="---","",IF(Z11="---","No Target Set",IF(BW11=BL11,"On Target",IF(BW11&gt;BL11,"Behind",IF(BW11&lt;BL11,"Ahead"))))),"")</f>
        <v/>
      </c>
      <c r="AM11" s="402" t="str">
        <f>IFERROR(IF(K11="---","",IF(AA11="---","No Target Set",IF(BX11=BM11,"On Target",IF(BX11&gt;BM11,"Behind",IF(BX11&lt;BM11,"Ahead"))))),"")</f>
        <v/>
      </c>
      <c r="AN11" s="402" t="str">
        <f>IFERROR(IF(L11="---","",IF(AB11="---","No Target Set",IF(BY11=BN11,"On Target",IF(BY11&gt;BN11,"Behind",IF(BY11&lt;BN11,"Ahead"))))),"")</f>
        <v/>
      </c>
      <c r="AO11" s="402" t="str">
        <f>IFERROR(IF(M11="---","",IF(AC11="---","No Target Set",IF(BZ11=BO11,"On Target",IF(BZ11&gt;BO11,"Behind",IF(BZ11&lt;BO11,"Ahead"))))),"")</f>
        <v/>
      </c>
      <c r="AP11" s="402" t="str">
        <f>IFERROR(IF(N11="---","",IF(AD11="---","No Target Set",IF(CA11=BP11,"On Target",IF(CA11&gt;BP11,"Behind",IF(CA11&lt;BP11,"Ahead"))))),"")</f>
        <v/>
      </c>
      <c r="AQ11" s="402" t="str">
        <f>IFERROR(IF(O11="---","",IF(AE11="---","No Target Set",IF(CB11=BQ11,"On Target",IF(CB11&gt;BQ11,"Behind",IF(CB11&lt;BQ11,"Ahead"))))),"")</f>
        <v/>
      </c>
      <c r="AR11" s="402" t="str">
        <f>IFERROR(IF(P11="---","",IF(AF11="---","No Target Set",IF(CC11=BR11,"On Target",IF(CC11&gt;BR11,"Behind",IF(CC11&lt;BR11,"Ahead"))))),"")</f>
        <v/>
      </c>
      <c r="AS11" s="402" t="str">
        <f>IFERROR(IF(Q11="---","",IF(AG11="---","No Target Set",IF(CD11=BS11,"On Target",IF(CD11&gt;BS11,"Behind",IF(CD11&lt;BS11,"Ahead"))))),"")</f>
        <v/>
      </c>
      <c r="AT11" s="402" t="str">
        <f>IFERROR(IF(R11="---","",IF(AH11="---","No Target Set",IF(CE11=BT11,"On Target",IF(CE11&gt;BT11,"Behind",IF(CE11&lt;BT11,"Ahead"))))),"")</f>
        <v/>
      </c>
      <c r="AV11" s="403"/>
      <c r="AW11" s="404" t="s">
        <v>119</v>
      </c>
      <c r="AX11" s="405" t="str">
        <f>_xlfn.IFNA(LOOKUP(2,1/(H11:R11&lt;&gt;"---"),H11:R11),"---")</f>
        <v>---</v>
      </c>
      <c r="AY11" s="406" t="e">
        <f>VALUE(IF(AX11="---","",VLOOKUP(AX11,List16782345[],2,FALSE)))</f>
        <v>#VALUE!</v>
      </c>
      <c r="AZ11" s="359" t="str">
        <f>_xlfn.IFNA(LOOKUP(2,1/(H11:Q11&lt;&gt;"---"),X11:AF11),"---")</f>
        <v>---</v>
      </c>
      <c r="BA11" s="359" t="e">
        <f>VALUE(IF(AZ11="---","",VLOOKUP(AZ11,List16782345[],2,FALSE)))</f>
        <v>#VALUE!</v>
      </c>
      <c r="BB11" s="359" t="str">
        <f>_xlfn.IFNA(LOOKUP(2,1/(AK11:AT11&lt;&gt;""),AK11:AT11),"---")</f>
        <v>---</v>
      </c>
      <c r="BC11" s="359" t="str">
        <f>_xlfn.IFNA(LOOKUP(2,1/(H11:R11&lt;&gt;"---"),H$2:R$2),"---")</f>
        <v>---</v>
      </c>
      <c r="BI11" s="404" t="s">
        <v>119</v>
      </c>
      <c r="BJ11" s="407" t="str">
        <f>IF(H11="---","",VLOOKUP(H11,List16782345[],2,FALSE))</f>
        <v/>
      </c>
      <c r="BK11" s="407" t="str">
        <f>IF(I11="---","",VLOOKUP(I11,List16782345[],2,FALSE))</f>
        <v/>
      </c>
      <c r="BL11" s="407" t="str">
        <f>IF(J11="---","",VLOOKUP(J11,List16782345[],2,FALSE))</f>
        <v/>
      </c>
      <c r="BM11" s="407" t="str">
        <f>IF(K11="---","",VLOOKUP(K11,List16782345[],2,FALSE))</f>
        <v/>
      </c>
      <c r="BN11" s="407" t="str">
        <f>IF(L11="---","",VLOOKUP(L11,List16782345[],2,FALSE))</f>
        <v/>
      </c>
      <c r="BO11" s="407" t="str">
        <f>IF(M11="---","",VLOOKUP(M11,List16782345[],2,FALSE))</f>
        <v/>
      </c>
      <c r="BP11" s="407" t="str">
        <f>IF(N11="---","",VLOOKUP(N11,List16782345[],2,FALSE))</f>
        <v/>
      </c>
      <c r="BQ11" s="407" t="str">
        <f>IF(O11="---","",VLOOKUP(O11,List16782345[],2,FALSE))</f>
        <v/>
      </c>
      <c r="BR11" s="407" t="str">
        <f>IF(P11="---","",VLOOKUP(P11,List16782345[],2,FALSE))</f>
        <v/>
      </c>
      <c r="BS11" s="407" t="str">
        <f>IF(Q11="---","",VLOOKUP(Q11,List16782345[],2,FALSE))</f>
        <v/>
      </c>
      <c r="BT11" s="407" t="str">
        <f>IF(R11="---","",VLOOKUP(R11,List16782345[],2,FALSE))</f>
        <v/>
      </c>
      <c r="BU11" s="404" t="s">
        <v>119</v>
      </c>
      <c r="BV11" s="407" t="str">
        <f>IF(Y11="---","",VLOOKUP(Y11,List16782345[],2,FALSE))</f>
        <v/>
      </c>
      <c r="BW11" s="407" t="str">
        <f>IF(Z11="---","",VLOOKUP(Z11,List16782345[],2,FALSE))</f>
        <v/>
      </c>
      <c r="BX11" s="407" t="str">
        <f>IF(AA11="---","",VLOOKUP(AA11,List16782345[],2,FALSE))</f>
        <v/>
      </c>
      <c r="BY11" s="407" t="str">
        <f>IF(AB11="---","",VLOOKUP(AB11,List16782345[],2,FALSE))</f>
        <v/>
      </c>
      <c r="BZ11" s="407" t="str">
        <f>IF(AC11="---","",VLOOKUP(AC11,List16782345[],2,FALSE))</f>
        <v/>
      </c>
      <c r="CA11" s="407" t="str">
        <f>IF(AD11="---","",VLOOKUP(AD11,List16782345[],2,FALSE))</f>
        <v/>
      </c>
      <c r="CB11" s="407" t="str">
        <f>IF(AE11="---","",VLOOKUP(AE11,List16782345[],2,FALSE))</f>
        <v/>
      </c>
      <c r="CC11" s="407" t="str">
        <f>IF(AF11="---","",VLOOKUP(AF11,List16782345[],2,FALSE))</f>
        <v/>
      </c>
      <c r="CD11" s="407" t="str">
        <f>IF(AG11="---","",VLOOKUP(AG11,List16782345[],2,FALSE))</f>
        <v/>
      </c>
      <c r="CE11" s="407" t="str">
        <f>IF(AH11="---","",VLOOKUP(AH11,List16782345[],2,FALSE))</f>
        <v/>
      </c>
    </row>
    <row r="12" spans="2:92" ht="13.5" customHeight="1" thickBot="1" x14ac:dyDescent="0.4">
      <c r="B12" s="408"/>
      <c r="C12" s="392" t="s">
        <v>120</v>
      </c>
      <c r="D12" s="393"/>
      <c r="E12" s="394" t="s">
        <v>121</v>
      </c>
      <c r="F12" s="395"/>
      <c r="G12" s="396"/>
      <c r="H12" s="398" t="s">
        <v>97</v>
      </c>
      <c r="I12" s="398" t="s">
        <v>97</v>
      </c>
      <c r="J12" s="398" t="s">
        <v>97</v>
      </c>
      <c r="K12" s="398" t="s">
        <v>97</v>
      </c>
      <c r="L12" s="398" t="s">
        <v>97</v>
      </c>
      <c r="M12" s="398" t="s">
        <v>97</v>
      </c>
      <c r="N12" s="398" t="s">
        <v>97</v>
      </c>
      <c r="O12" s="398" t="s">
        <v>97</v>
      </c>
      <c r="P12" s="398" t="s">
        <v>97</v>
      </c>
      <c r="Q12" s="398" t="s">
        <v>97</v>
      </c>
      <c r="R12" s="409" t="s">
        <v>97</v>
      </c>
      <c r="Y12" s="398" t="s">
        <v>97</v>
      </c>
      <c r="Z12" s="398" t="s">
        <v>97</v>
      </c>
      <c r="AA12" s="398" t="s">
        <v>97</v>
      </c>
      <c r="AB12" s="398" t="s">
        <v>97</v>
      </c>
      <c r="AC12" s="409" t="s">
        <v>97</v>
      </c>
      <c r="AD12" s="401" t="s">
        <v>97</v>
      </c>
      <c r="AE12" s="401" t="s">
        <v>97</v>
      </c>
      <c r="AF12" s="401" t="s">
        <v>97</v>
      </c>
      <c r="AG12" s="401" t="s">
        <v>97</v>
      </c>
      <c r="AH12" s="401" t="s">
        <v>97</v>
      </c>
      <c r="AK12" s="402" t="str">
        <f>IFERROR(IF(I12="---","",IF(Y12="---","No Target Set",IF(BV12=BK12,"On Target",IF(BV12&gt;BK12,"Behind",IF(BV12&lt;BK12,"Ahead"))))),"")</f>
        <v/>
      </c>
      <c r="AL12" s="402" t="str">
        <f>IFERROR(IF(J12="---","",IF(Z12="---","No Target Set",IF(BW12=BL12,"On Target",IF(BW12&gt;BL12,"Behind",IF(BW12&lt;BL12,"Ahead"))))),"")</f>
        <v/>
      </c>
      <c r="AM12" s="402" t="str">
        <f>IFERROR(IF(K12="---","",IF(AA12="---","No Target Set",IF(BX12=BM12,"On Target",IF(BX12&gt;BM12,"Behind",IF(BX12&lt;BM12,"Ahead"))))),"")</f>
        <v/>
      </c>
      <c r="AN12" s="402" t="str">
        <f>IFERROR(IF(L12="---","",IF(AB12="---","No Target Set",IF(BY12=BN12,"On Target",IF(BY12&gt;BN12,"Behind",IF(BY12&lt;BN12,"Ahead"))))),"")</f>
        <v/>
      </c>
      <c r="AO12" s="402" t="str">
        <f>IFERROR(IF(M12="---","",IF(AC12="---","No Target Set",IF(BZ12=BO12,"On Target",IF(BZ12&gt;BO12,"Behind",IF(BZ12&lt;BO12,"Ahead"))))),"")</f>
        <v/>
      </c>
      <c r="AP12" s="402" t="str">
        <f>IFERROR(IF(N12="---","",IF(AD12="---","No Target Set",IF(CA12=BP12,"On Target",IF(CA12&gt;BP12,"Behind",IF(CA12&lt;BP12,"Ahead"))))),"")</f>
        <v/>
      </c>
      <c r="AQ12" s="402" t="str">
        <f>IFERROR(IF(O12="---","",IF(AE12="---","No Target Set",IF(CB12=BQ12,"On Target",IF(CB12&gt;BQ12,"Behind",IF(CB12&lt;BQ12,"Ahead"))))),"")</f>
        <v/>
      </c>
      <c r="AR12" s="402" t="str">
        <f>IFERROR(IF(P12="---","",IF(AF12="---","No Target Set",IF(CC12=BR12,"On Target",IF(CC12&gt;BR12,"Behind",IF(CC12&lt;BR12,"Ahead"))))),"")</f>
        <v/>
      </c>
      <c r="AS12" s="402" t="str">
        <f>IFERROR(IF(Q12="---","",IF(AG12="---","No Target Set",IF(CD12=BS12,"On Target",IF(CD12&gt;BS12,"Behind",IF(CD12&lt;BS12,"Ahead"))))),"")</f>
        <v/>
      </c>
      <c r="AT12" s="402" t="str">
        <f>IFERROR(IF(R12="---","",IF(AH12="---","No Target Set",IF(CE12=BT12,"On Target",IF(CE12&gt;BT12,"Behind",IF(CE12&lt;BT12,"Ahead"))))),"")</f>
        <v/>
      </c>
      <c r="AV12" s="403"/>
      <c r="AW12" s="404" t="s">
        <v>122</v>
      </c>
      <c r="AX12" s="405" t="str">
        <f>_xlfn.IFNA(LOOKUP(2,1/(H12:R12&lt;&gt;"---"),H12:R12),"---")</f>
        <v>---</v>
      </c>
      <c r="AY12" s="406" t="e">
        <f>VALUE(IF(AX12="---","",VLOOKUP(AX12,List16782345[],2,FALSE)))</f>
        <v>#VALUE!</v>
      </c>
      <c r="AZ12" s="359" t="str">
        <f>_xlfn.IFNA(LOOKUP(2,1/(H12:Q12&lt;&gt;"---"),X12:AF12),"---")</f>
        <v>---</v>
      </c>
      <c r="BA12" s="359" t="e">
        <f>VALUE(IF(AZ12="---","",VLOOKUP(AZ12,List16782345[],2,FALSE)))</f>
        <v>#VALUE!</v>
      </c>
      <c r="BB12" s="359" t="str">
        <f>_xlfn.IFNA(LOOKUP(2,1/(AK12:AT12&lt;&gt;""),AK12:AT12),"---")</f>
        <v>---</v>
      </c>
      <c r="BC12" s="359" t="str">
        <f>_xlfn.IFNA(LOOKUP(2,1/(H12:R12&lt;&gt;"---"),H$2:R$2),"---")</f>
        <v>---</v>
      </c>
      <c r="BI12" s="404" t="s">
        <v>122</v>
      </c>
      <c r="BJ12" s="407" t="str">
        <f>IF(H12="---","",VLOOKUP(H12,List16782345[],2,FALSE))</f>
        <v/>
      </c>
      <c r="BK12" s="407" t="str">
        <f>IF(I12="---","",VLOOKUP(I12,List16782345[],2,FALSE))</f>
        <v/>
      </c>
      <c r="BL12" s="407" t="str">
        <f>IF(J12="---","",VLOOKUP(J12,List16782345[],2,FALSE))</f>
        <v/>
      </c>
      <c r="BM12" s="407" t="str">
        <f>IF(K12="---","",VLOOKUP(K12,List16782345[],2,FALSE))</f>
        <v/>
      </c>
      <c r="BN12" s="407" t="str">
        <f>IF(L12="---","",VLOOKUP(L12,List16782345[],2,FALSE))</f>
        <v/>
      </c>
      <c r="BO12" s="407" t="str">
        <f>IF(M12="---","",VLOOKUP(M12,List16782345[],2,FALSE))</f>
        <v/>
      </c>
      <c r="BP12" s="407" t="str">
        <f>IF(N12="---","",VLOOKUP(N12,List16782345[],2,FALSE))</f>
        <v/>
      </c>
      <c r="BQ12" s="407" t="str">
        <f>IF(O12="---","",VLOOKUP(O12,List16782345[],2,FALSE))</f>
        <v/>
      </c>
      <c r="BR12" s="407" t="str">
        <f>IF(P12="---","",VLOOKUP(P12,List16782345[],2,FALSE))</f>
        <v/>
      </c>
      <c r="BS12" s="407" t="str">
        <f>IF(Q12="---","",VLOOKUP(Q12,List16782345[],2,FALSE))</f>
        <v/>
      </c>
      <c r="BT12" s="407" t="str">
        <f>IF(R12="---","",VLOOKUP(R12,List16782345[],2,FALSE))</f>
        <v/>
      </c>
      <c r="BU12" s="404" t="s">
        <v>122</v>
      </c>
      <c r="BV12" s="407" t="str">
        <f>IF(Y12="---","",VLOOKUP(Y12,List16782345[],2,FALSE))</f>
        <v/>
      </c>
      <c r="BW12" s="407" t="str">
        <f>IF(Z12="---","",VLOOKUP(Z12,List16782345[],2,FALSE))</f>
        <v/>
      </c>
      <c r="BX12" s="407" t="str">
        <f>IF(AA12="---","",VLOOKUP(AA12,List16782345[],2,FALSE))</f>
        <v/>
      </c>
      <c r="BY12" s="407" t="str">
        <f>IF(AB12="---","",VLOOKUP(AB12,List16782345[],2,FALSE))</f>
        <v/>
      </c>
      <c r="BZ12" s="407" t="str">
        <f>IF(AC12="---","",VLOOKUP(AC12,List16782345[],2,FALSE))</f>
        <v/>
      </c>
      <c r="CA12" s="407" t="str">
        <f>IF(AD12="---","",VLOOKUP(AD12,List16782345[],2,FALSE))</f>
        <v/>
      </c>
      <c r="CB12" s="407" t="str">
        <f>IF(AE12="---","",VLOOKUP(AE12,List16782345[],2,FALSE))</f>
        <v/>
      </c>
      <c r="CC12" s="407" t="str">
        <f>IF(AF12="---","",VLOOKUP(AF12,List16782345[],2,FALSE))</f>
        <v/>
      </c>
      <c r="CD12" s="407" t="str">
        <f>IF(AG12="---","",VLOOKUP(AG12,List16782345[],2,FALSE))</f>
        <v/>
      </c>
      <c r="CE12" s="407" t="str">
        <f>IF(AH12="---","",VLOOKUP(AH12,List16782345[],2,FALSE))</f>
        <v/>
      </c>
    </row>
    <row r="13" spans="2:92" ht="13.5" customHeight="1" thickBot="1" x14ac:dyDescent="0.4">
      <c r="B13" s="408"/>
      <c r="C13" s="392"/>
      <c r="D13" s="393"/>
      <c r="E13" s="394" t="s">
        <v>123</v>
      </c>
      <c r="F13" s="395"/>
      <c r="G13" s="396"/>
      <c r="H13" s="398" t="s">
        <v>97</v>
      </c>
      <c r="I13" s="398" t="s">
        <v>97</v>
      </c>
      <c r="J13" s="398" t="s">
        <v>97</v>
      </c>
      <c r="K13" s="398" t="s">
        <v>97</v>
      </c>
      <c r="L13" s="398" t="s">
        <v>97</v>
      </c>
      <c r="M13" s="398" t="s">
        <v>97</v>
      </c>
      <c r="N13" s="398" t="s">
        <v>97</v>
      </c>
      <c r="O13" s="398" t="s">
        <v>97</v>
      </c>
      <c r="P13" s="398" t="s">
        <v>97</v>
      </c>
      <c r="Q13" s="398" t="s">
        <v>97</v>
      </c>
      <c r="R13" s="409" t="s">
        <v>97</v>
      </c>
      <c r="Y13" s="398" t="s">
        <v>97</v>
      </c>
      <c r="Z13" s="398" t="s">
        <v>97</v>
      </c>
      <c r="AA13" s="398" t="s">
        <v>97</v>
      </c>
      <c r="AB13" s="398" t="s">
        <v>97</v>
      </c>
      <c r="AC13" s="409" t="s">
        <v>97</v>
      </c>
      <c r="AD13" s="401" t="s">
        <v>97</v>
      </c>
      <c r="AE13" s="401" t="s">
        <v>97</v>
      </c>
      <c r="AF13" s="401" t="s">
        <v>97</v>
      </c>
      <c r="AG13" s="401" t="s">
        <v>97</v>
      </c>
      <c r="AH13" s="401" t="s">
        <v>97</v>
      </c>
      <c r="AK13" s="402" t="str">
        <f>IFERROR(IF(I13="---","",IF(Y13="---","No Target Set",IF(BV13=BK13,"On Target",IF(BV13&gt;BK13,"Behind",IF(BV13&lt;BK13,"Ahead"))))),"")</f>
        <v/>
      </c>
      <c r="AL13" s="402" t="str">
        <f>IFERROR(IF(J13="---","",IF(Z13="---","No Target Set",IF(BW13=BL13,"On Target",IF(BW13&gt;BL13,"Behind",IF(BW13&lt;BL13,"Ahead"))))),"")</f>
        <v/>
      </c>
      <c r="AM13" s="402" t="str">
        <f>IFERROR(IF(K13="---","",IF(AA13="---","No Target Set",IF(BX13=BM13,"On Target",IF(BX13&gt;BM13,"Behind",IF(BX13&lt;BM13,"Ahead"))))),"")</f>
        <v/>
      </c>
      <c r="AN13" s="402" t="str">
        <f>IFERROR(IF(L13="---","",IF(AB13="---","No Target Set",IF(BY13=BN13,"On Target",IF(BY13&gt;BN13,"Behind",IF(BY13&lt;BN13,"Ahead"))))),"")</f>
        <v/>
      </c>
      <c r="AO13" s="402" t="str">
        <f>IFERROR(IF(M13="---","",IF(AC13="---","No Target Set",IF(BZ13=BO13,"On Target",IF(BZ13&gt;BO13,"Behind",IF(BZ13&lt;BO13,"Ahead"))))),"")</f>
        <v/>
      </c>
      <c r="AP13" s="402" t="str">
        <f>IFERROR(IF(N13="---","",IF(AD13="---","No Target Set",IF(CA13=BP13,"On Target",IF(CA13&gt;BP13,"Behind",IF(CA13&lt;BP13,"Ahead"))))),"")</f>
        <v/>
      </c>
      <c r="AQ13" s="402" t="str">
        <f>IFERROR(IF(O13="---","",IF(AE13="---","No Target Set",IF(CB13=BQ13,"On Target",IF(CB13&gt;BQ13,"Behind",IF(CB13&lt;BQ13,"Ahead"))))),"")</f>
        <v/>
      </c>
      <c r="AR13" s="402" t="str">
        <f>IFERROR(IF(P13="---","",IF(AF13="---","No Target Set",IF(CC13=BR13,"On Target",IF(CC13&gt;BR13,"Behind",IF(CC13&lt;BR13,"Ahead"))))),"")</f>
        <v/>
      </c>
      <c r="AS13" s="402" t="str">
        <f>IFERROR(IF(Q13="---","",IF(AG13="---","No Target Set",IF(CD13=BS13,"On Target",IF(CD13&gt;BS13,"Behind",IF(CD13&lt;BS13,"Ahead"))))),"")</f>
        <v/>
      </c>
      <c r="AT13" s="402" t="str">
        <f>IFERROR(IF(R13="---","",IF(AH13="---","No Target Set",IF(CE13=BT13,"On Target",IF(CE13&gt;BT13,"Behind",IF(CE13&lt;BT13,"Ahead"))))),"")</f>
        <v/>
      </c>
      <c r="AV13" s="403"/>
      <c r="AW13" s="404" t="s">
        <v>124</v>
      </c>
      <c r="AX13" s="405" t="str">
        <f>_xlfn.IFNA(LOOKUP(2,1/(H13:R13&lt;&gt;"---"),H13:R13),"---")</f>
        <v>---</v>
      </c>
      <c r="AY13" s="406" t="e">
        <f>VALUE(IF(AX13="---","",VLOOKUP(AX13,List16782345[],2,FALSE)))</f>
        <v>#VALUE!</v>
      </c>
      <c r="AZ13" s="359" t="str">
        <f>_xlfn.IFNA(LOOKUP(2,1/(H13:Q13&lt;&gt;"---"),X13:AF13),"---")</f>
        <v>---</v>
      </c>
      <c r="BA13" s="359" t="e">
        <f>VALUE(IF(AZ13="---","",VLOOKUP(AZ13,List16782345[],2,FALSE)))</f>
        <v>#VALUE!</v>
      </c>
      <c r="BB13" s="359" t="str">
        <f>_xlfn.IFNA(LOOKUP(2,1/(AK13:AT13&lt;&gt;""),AK13:AT13),"---")</f>
        <v>---</v>
      </c>
      <c r="BC13" s="359" t="str">
        <f>_xlfn.IFNA(LOOKUP(2,1/(H13:R13&lt;&gt;"---"),H$2:R$2),"---")</f>
        <v>---</v>
      </c>
      <c r="BI13" s="404" t="s">
        <v>124</v>
      </c>
      <c r="BJ13" s="407" t="str">
        <f>IF(H13="---","",VLOOKUP(H13,List16782345[],2,FALSE))</f>
        <v/>
      </c>
      <c r="BK13" s="407" t="str">
        <f>IF(I13="---","",VLOOKUP(I13,List16782345[],2,FALSE))</f>
        <v/>
      </c>
      <c r="BL13" s="407" t="str">
        <f>IF(J13="---","",VLOOKUP(J13,List16782345[],2,FALSE))</f>
        <v/>
      </c>
      <c r="BM13" s="407" t="str">
        <f>IF(K13="---","",VLOOKUP(K13,List16782345[],2,FALSE))</f>
        <v/>
      </c>
      <c r="BN13" s="407" t="str">
        <f>IF(L13="---","",VLOOKUP(L13,List16782345[],2,FALSE))</f>
        <v/>
      </c>
      <c r="BO13" s="407" t="str">
        <f>IF(M13="---","",VLOOKUP(M13,List16782345[],2,FALSE))</f>
        <v/>
      </c>
      <c r="BP13" s="407" t="str">
        <f>IF(N13="---","",VLOOKUP(N13,List16782345[],2,FALSE))</f>
        <v/>
      </c>
      <c r="BQ13" s="407" t="str">
        <f>IF(O13="---","",VLOOKUP(O13,List16782345[],2,FALSE))</f>
        <v/>
      </c>
      <c r="BR13" s="407" t="str">
        <f>IF(P13="---","",VLOOKUP(P13,List16782345[],2,FALSE))</f>
        <v/>
      </c>
      <c r="BS13" s="407" t="str">
        <f>IF(Q13="---","",VLOOKUP(Q13,List16782345[],2,FALSE))</f>
        <v/>
      </c>
      <c r="BT13" s="407" t="str">
        <f>IF(R13="---","",VLOOKUP(R13,List16782345[],2,FALSE))</f>
        <v/>
      </c>
      <c r="BU13" s="404" t="s">
        <v>124</v>
      </c>
      <c r="BV13" s="407" t="str">
        <f>IF(Y13="---","",VLOOKUP(Y13,List16782345[],2,FALSE))</f>
        <v/>
      </c>
      <c r="BW13" s="407" t="str">
        <f>IF(Z13="---","",VLOOKUP(Z13,List16782345[],2,FALSE))</f>
        <v/>
      </c>
      <c r="BX13" s="407" t="str">
        <f>IF(AA13="---","",VLOOKUP(AA13,List16782345[],2,FALSE))</f>
        <v/>
      </c>
      <c r="BY13" s="407" t="str">
        <f>IF(AB13="---","",VLOOKUP(AB13,List16782345[],2,FALSE))</f>
        <v/>
      </c>
      <c r="BZ13" s="407" t="str">
        <f>IF(AC13="---","",VLOOKUP(AC13,List16782345[],2,FALSE))</f>
        <v/>
      </c>
      <c r="CA13" s="407" t="str">
        <f>IF(AD13="---","",VLOOKUP(AD13,List16782345[],2,FALSE))</f>
        <v/>
      </c>
      <c r="CB13" s="407" t="str">
        <f>IF(AE13="---","",VLOOKUP(AE13,List16782345[],2,FALSE))</f>
        <v/>
      </c>
      <c r="CC13" s="407" t="str">
        <f>IF(AF13="---","",VLOOKUP(AF13,List16782345[],2,FALSE))</f>
        <v/>
      </c>
      <c r="CD13" s="407" t="str">
        <f>IF(AG13="---","",VLOOKUP(AG13,List16782345[],2,FALSE))</f>
        <v/>
      </c>
      <c r="CE13" s="407" t="str">
        <f>IF(AH13="---","",VLOOKUP(AH13,List16782345[],2,FALSE))</f>
        <v/>
      </c>
    </row>
    <row r="14" spans="2:92" ht="13.5" customHeight="1" thickBot="1" x14ac:dyDescent="0.4">
      <c r="B14" s="408"/>
      <c r="C14" s="392"/>
      <c r="D14" s="393"/>
      <c r="E14" s="394" t="s">
        <v>125</v>
      </c>
      <c r="F14" s="395"/>
      <c r="G14" s="396"/>
      <c r="H14" s="398" t="s">
        <v>97</v>
      </c>
      <c r="I14" s="398" t="s">
        <v>97</v>
      </c>
      <c r="J14" s="398" t="s">
        <v>97</v>
      </c>
      <c r="K14" s="398" t="s">
        <v>97</v>
      </c>
      <c r="L14" s="398" t="s">
        <v>97</v>
      </c>
      <c r="M14" s="398" t="s">
        <v>97</v>
      </c>
      <c r="N14" s="398" t="s">
        <v>97</v>
      </c>
      <c r="O14" s="398" t="s">
        <v>97</v>
      </c>
      <c r="P14" s="398" t="s">
        <v>97</v>
      </c>
      <c r="Q14" s="398" t="s">
        <v>97</v>
      </c>
      <c r="R14" s="409" t="s">
        <v>97</v>
      </c>
      <c r="Y14" s="398" t="s">
        <v>97</v>
      </c>
      <c r="Z14" s="398" t="s">
        <v>97</v>
      </c>
      <c r="AA14" s="398" t="s">
        <v>97</v>
      </c>
      <c r="AB14" s="398" t="s">
        <v>97</v>
      </c>
      <c r="AC14" s="409" t="s">
        <v>97</v>
      </c>
      <c r="AD14" s="401" t="s">
        <v>97</v>
      </c>
      <c r="AE14" s="401" t="s">
        <v>97</v>
      </c>
      <c r="AF14" s="401" t="s">
        <v>97</v>
      </c>
      <c r="AG14" s="401" t="s">
        <v>97</v>
      </c>
      <c r="AH14" s="401" t="s">
        <v>97</v>
      </c>
      <c r="AK14" s="402" t="str">
        <f>IFERROR(IF(I14="---","",IF(Y14="---","No Target Set",IF(BV14=BK14,"On Target",IF(BV14&gt;BK14,"Behind",IF(BV14&lt;BK14,"Ahead"))))),"")</f>
        <v/>
      </c>
      <c r="AL14" s="402" t="str">
        <f>IFERROR(IF(J14="---","",IF(Z14="---","No Target Set",IF(BW14=BL14,"On Target",IF(BW14&gt;BL14,"Behind",IF(BW14&lt;BL14,"Ahead"))))),"")</f>
        <v/>
      </c>
      <c r="AM14" s="402" t="str">
        <f>IFERROR(IF(K14="---","",IF(AA14="---","No Target Set",IF(BX14=BM14,"On Target",IF(BX14&gt;BM14,"Behind",IF(BX14&lt;BM14,"Ahead"))))),"")</f>
        <v/>
      </c>
      <c r="AN14" s="402" t="str">
        <f>IFERROR(IF(L14="---","",IF(AB14="---","No Target Set",IF(BY14=BN14,"On Target",IF(BY14&gt;BN14,"Behind",IF(BY14&lt;BN14,"Ahead"))))),"")</f>
        <v/>
      </c>
      <c r="AO14" s="402" t="str">
        <f>IFERROR(IF(M14="---","",IF(AC14="---","No Target Set",IF(BZ14=BO14,"On Target",IF(BZ14&gt;BO14,"Behind",IF(BZ14&lt;BO14,"Ahead"))))),"")</f>
        <v/>
      </c>
      <c r="AP14" s="402" t="str">
        <f>IFERROR(IF(N14="---","",IF(AD14="---","No Target Set",IF(CA14=BP14,"On Target",IF(CA14&gt;BP14,"Behind",IF(CA14&lt;BP14,"Ahead"))))),"")</f>
        <v/>
      </c>
      <c r="AQ14" s="402" t="str">
        <f>IFERROR(IF(O14="---","",IF(AE14="---","No Target Set",IF(CB14=BQ14,"On Target",IF(CB14&gt;BQ14,"Behind",IF(CB14&lt;BQ14,"Ahead"))))),"")</f>
        <v/>
      </c>
      <c r="AR14" s="402" t="str">
        <f>IFERROR(IF(P14="---","",IF(AF14="---","No Target Set",IF(CC14=BR14,"On Target",IF(CC14&gt;BR14,"Behind",IF(CC14&lt;BR14,"Ahead"))))),"")</f>
        <v/>
      </c>
      <c r="AS14" s="402" t="str">
        <f>IFERROR(IF(Q14="---","",IF(AG14="---","No Target Set",IF(CD14=BS14,"On Target",IF(CD14&gt;BS14,"Behind",IF(CD14&lt;BS14,"Ahead"))))),"")</f>
        <v/>
      </c>
      <c r="AT14" s="402" t="str">
        <f>IFERROR(IF(R14="---","",IF(AH14="---","No Target Set",IF(CE14=BT14,"On Target",IF(CE14&gt;BT14,"Behind",IF(CE14&lt;BT14,"Ahead"))))),"")</f>
        <v/>
      </c>
      <c r="AV14" s="403"/>
      <c r="AW14" s="404" t="s">
        <v>126</v>
      </c>
      <c r="AX14" s="405" t="str">
        <f>_xlfn.IFNA(LOOKUP(2,1/(H14:R14&lt;&gt;"---"),H14:R14),"---")</f>
        <v>---</v>
      </c>
      <c r="AY14" s="406" t="e">
        <f>VALUE(IF(AX14="---","",VLOOKUP(AX14,List16782345[],2,FALSE)))</f>
        <v>#VALUE!</v>
      </c>
      <c r="AZ14" s="359" t="str">
        <f>_xlfn.IFNA(LOOKUP(2,1/(H14:Q14&lt;&gt;"---"),X14:AF14),"---")</f>
        <v>---</v>
      </c>
      <c r="BA14" s="359" t="e">
        <f>VALUE(IF(AZ14="---","",VLOOKUP(AZ14,List16782345[],2,FALSE)))</f>
        <v>#VALUE!</v>
      </c>
      <c r="BB14" s="359" t="str">
        <f>_xlfn.IFNA(LOOKUP(2,1/(AK14:AT14&lt;&gt;""),AK14:AT14),"---")</f>
        <v>---</v>
      </c>
      <c r="BC14" s="359" t="str">
        <f>_xlfn.IFNA(LOOKUP(2,1/(H14:R14&lt;&gt;"---"),H$2:R$2),"---")</f>
        <v>---</v>
      </c>
      <c r="BI14" s="404" t="s">
        <v>126</v>
      </c>
      <c r="BJ14" s="407" t="str">
        <f>IF(H14="---","",VLOOKUP(H14,List16782345[],2,FALSE))</f>
        <v/>
      </c>
      <c r="BK14" s="407" t="str">
        <f>IF(I14="---","",VLOOKUP(I14,List16782345[],2,FALSE))</f>
        <v/>
      </c>
      <c r="BL14" s="407" t="str">
        <f>IF(J14="---","",VLOOKUP(J14,List16782345[],2,FALSE))</f>
        <v/>
      </c>
      <c r="BM14" s="407" t="str">
        <f>IF(K14="---","",VLOOKUP(K14,List16782345[],2,FALSE))</f>
        <v/>
      </c>
      <c r="BN14" s="407" t="str">
        <f>IF(L14="---","",VLOOKUP(L14,List16782345[],2,FALSE))</f>
        <v/>
      </c>
      <c r="BO14" s="407" t="str">
        <f>IF(M14="---","",VLOOKUP(M14,List16782345[],2,FALSE))</f>
        <v/>
      </c>
      <c r="BP14" s="407" t="str">
        <f>IF(N14="---","",VLOOKUP(N14,List16782345[],2,FALSE))</f>
        <v/>
      </c>
      <c r="BQ14" s="407" t="str">
        <f>IF(O14="---","",VLOOKUP(O14,List16782345[],2,FALSE))</f>
        <v/>
      </c>
      <c r="BR14" s="407" t="str">
        <f>IF(P14="---","",VLOOKUP(P14,List16782345[],2,FALSE))</f>
        <v/>
      </c>
      <c r="BS14" s="407" t="str">
        <f>IF(Q14="---","",VLOOKUP(Q14,List16782345[],2,FALSE))</f>
        <v/>
      </c>
      <c r="BT14" s="407" t="str">
        <f>IF(R14="---","",VLOOKUP(R14,List16782345[],2,FALSE))</f>
        <v/>
      </c>
      <c r="BU14" s="404" t="s">
        <v>126</v>
      </c>
      <c r="BV14" s="407" t="str">
        <f>IF(Y14="---","",VLOOKUP(Y14,List16782345[],2,FALSE))</f>
        <v/>
      </c>
      <c r="BW14" s="407" t="str">
        <f>IF(Z14="---","",VLOOKUP(Z14,List16782345[],2,FALSE))</f>
        <v/>
      </c>
      <c r="BX14" s="407" t="str">
        <f>IF(AA14="---","",VLOOKUP(AA14,List16782345[],2,FALSE))</f>
        <v/>
      </c>
      <c r="BY14" s="407" t="str">
        <f>IF(AB14="---","",VLOOKUP(AB14,List16782345[],2,FALSE))</f>
        <v/>
      </c>
      <c r="BZ14" s="407" t="str">
        <f>IF(AC14="---","",VLOOKUP(AC14,List16782345[],2,FALSE))</f>
        <v/>
      </c>
      <c r="CA14" s="407" t="str">
        <f>IF(AD14="---","",VLOOKUP(AD14,List16782345[],2,FALSE))</f>
        <v/>
      </c>
      <c r="CB14" s="407" t="str">
        <f>IF(AE14="---","",VLOOKUP(AE14,List16782345[],2,FALSE))</f>
        <v/>
      </c>
      <c r="CC14" s="407" t="str">
        <f>IF(AF14="---","",VLOOKUP(AF14,List16782345[],2,FALSE))</f>
        <v/>
      </c>
      <c r="CD14" s="407" t="str">
        <f>IF(AG14="---","",VLOOKUP(AG14,List16782345[],2,FALSE))</f>
        <v/>
      </c>
      <c r="CE14" s="407" t="str">
        <f>IF(AH14="---","",VLOOKUP(AH14,List16782345[],2,FALSE))</f>
        <v/>
      </c>
    </row>
    <row r="15" spans="2:92" ht="13.5" customHeight="1" thickBot="1" x14ac:dyDescent="0.4">
      <c r="B15" s="408"/>
      <c r="C15" s="392" t="s">
        <v>127</v>
      </c>
      <c r="D15" s="393"/>
      <c r="E15" s="394" t="s">
        <v>128</v>
      </c>
      <c r="F15" s="395"/>
      <c r="G15" s="396"/>
      <c r="H15" s="398" t="s">
        <v>97</v>
      </c>
      <c r="I15" s="398" t="s">
        <v>97</v>
      </c>
      <c r="J15" s="398" t="s">
        <v>97</v>
      </c>
      <c r="K15" s="398" t="s">
        <v>97</v>
      </c>
      <c r="L15" s="398" t="s">
        <v>97</v>
      </c>
      <c r="M15" s="398" t="s">
        <v>97</v>
      </c>
      <c r="N15" s="398" t="s">
        <v>97</v>
      </c>
      <c r="O15" s="398" t="s">
        <v>97</v>
      </c>
      <c r="P15" s="398" t="s">
        <v>97</v>
      </c>
      <c r="Q15" s="398" t="s">
        <v>97</v>
      </c>
      <c r="R15" s="409" t="s">
        <v>97</v>
      </c>
      <c r="Y15" s="398" t="s">
        <v>97</v>
      </c>
      <c r="Z15" s="398" t="s">
        <v>97</v>
      </c>
      <c r="AA15" s="398" t="s">
        <v>97</v>
      </c>
      <c r="AB15" s="398" t="s">
        <v>97</v>
      </c>
      <c r="AC15" s="409" t="s">
        <v>97</v>
      </c>
      <c r="AD15" s="401" t="s">
        <v>97</v>
      </c>
      <c r="AE15" s="401" t="s">
        <v>97</v>
      </c>
      <c r="AF15" s="401" t="s">
        <v>97</v>
      </c>
      <c r="AG15" s="401" t="s">
        <v>97</v>
      </c>
      <c r="AH15" s="401" t="s">
        <v>97</v>
      </c>
      <c r="AK15" s="402" t="str">
        <f>IFERROR(IF(I15="---","",IF(Y15="---","No Target Set",IF(BV15=BK15,"On Target",IF(BV15&gt;BK15,"Behind",IF(BV15&lt;BK15,"Ahead"))))),"")</f>
        <v/>
      </c>
      <c r="AL15" s="402" t="str">
        <f>IFERROR(IF(J15="---","",IF(Z15="---","No Target Set",IF(BW15=BL15,"On Target",IF(BW15&gt;BL15,"Behind",IF(BW15&lt;BL15,"Ahead"))))),"")</f>
        <v/>
      </c>
      <c r="AM15" s="402" t="str">
        <f>IFERROR(IF(K15="---","",IF(AA15="---","No Target Set",IF(BX15=BM15,"On Target",IF(BX15&gt;BM15,"Behind",IF(BX15&lt;BM15,"Ahead"))))),"")</f>
        <v/>
      </c>
      <c r="AN15" s="402" t="str">
        <f>IFERROR(IF(L15="---","",IF(AB15="---","No Target Set",IF(BY15=BN15,"On Target",IF(BY15&gt;BN15,"Behind",IF(BY15&lt;BN15,"Ahead"))))),"")</f>
        <v/>
      </c>
      <c r="AO15" s="402" t="str">
        <f>IFERROR(IF(M15="---","",IF(AC15="---","No Target Set",IF(BZ15=BO15,"On Target",IF(BZ15&gt;BO15,"Behind",IF(BZ15&lt;BO15,"Ahead"))))),"")</f>
        <v/>
      </c>
      <c r="AP15" s="402" t="str">
        <f>IFERROR(IF(N15="---","",IF(AD15="---","No Target Set",IF(CA15=BP15,"On Target",IF(CA15&gt;BP15,"Behind",IF(CA15&lt;BP15,"Ahead"))))),"")</f>
        <v/>
      </c>
      <c r="AQ15" s="402" t="str">
        <f>IFERROR(IF(O15="---","",IF(AE15="---","No Target Set",IF(CB15=BQ15,"On Target",IF(CB15&gt;BQ15,"Behind",IF(CB15&lt;BQ15,"Ahead"))))),"")</f>
        <v/>
      </c>
      <c r="AR15" s="402" t="str">
        <f>IFERROR(IF(P15="---","",IF(AF15="---","No Target Set",IF(CC15=BR15,"On Target",IF(CC15&gt;BR15,"Behind",IF(CC15&lt;BR15,"Ahead"))))),"")</f>
        <v/>
      </c>
      <c r="AS15" s="402" t="str">
        <f>IFERROR(IF(Q15="---","",IF(AG15="---","No Target Set",IF(CD15=BS15,"On Target",IF(CD15&gt;BS15,"Behind",IF(CD15&lt;BS15,"Ahead"))))),"")</f>
        <v/>
      </c>
      <c r="AT15" s="402" t="str">
        <f>IFERROR(IF(R15="---","",IF(AH15="---","No Target Set",IF(CE15=BT15,"On Target",IF(CE15&gt;BT15,"Behind",IF(CE15&lt;BT15,"Ahead"))))),"")</f>
        <v/>
      </c>
      <c r="AV15" s="403"/>
      <c r="AW15" s="404" t="s">
        <v>129</v>
      </c>
      <c r="AX15" s="405" t="str">
        <f>_xlfn.IFNA(LOOKUP(2,1/(H15:R15&lt;&gt;"---"),H15:R15),"---")</f>
        <v>---</v>
      </c>
      <c r="AY15" s="406" t="e">
        <f>VALUE(IF(AX15="---","",VLOOKUP(AX15,List16782345[],2,FALSE)))</f>
        <v>#VALUE!</v>
      </c>
      <c r="AZ15" s="359" t="str">
        <f>_xlfn.IFNA(LOOKUP(2,1/(H15:Q15&lt;&gt;"---"),X15:AF15),"---")</f>
        <v>---</v>
      </c>
      <c r="BA15" s="359" t="e">
        <f>VALUE(IF(AZ15="---","",VLOOKUP(AZ15,List16782345[],2,FALSE)))</f>
        <v>#VALUE!</v>
      </c>
      <c r="BB15" s="359" t="str">
        <f>_xlfn.IFNA(LOOKUP(2,1/(AK15:AT15&lt;&gt;""),AK15:AT15),"---")</f>
        <v>---</v>
      </c>
      <c r="BC15" s="359" t="str">
        <f>_xlfn.IFNA(LOOKUP(2,1/(H15:R15&lt;&gt;"---"),H$2:R$2),"---")</f>
        <v>---</v>
      </c>
      <c r="BI15" s="404" t="s">
        <v>129</v>
      </c>
      <c r="BJ15" s="407" t="str">
        <f>IF(H15="---","",VLOOKUP(H15,List16782345[],2,FALSE))</f>
        <v/>
      </c>
      <c r="BK15" s="407" t="str">
        <f>IF(I15="---","",VLOOKUP(I15,List16782345[],2,FALSE))</f>
        <v/>
      </c>
      <c r="BL15" s="407" t="str">
        <f>IF(J15="---","",VLOOKUP(J15,List16782345[],2,FALSE))</f>
        <v/>
      </c>
      <c r="BM15" s="407" t="str">
        <f>IF(K15="---","",VLOOKUP(K15,List16782345[],2,FALSE))</f>
        <v/>
      </c>
      <c r="BN15" s="407" t="str">
        <f>IF(L15="---","",VLOOKUP(L15,List16782345[],2,FALSE))</f>
        <v/>
      </c>
      <c r="BO15" s="407" t="str">
        <f>IF(M15="---","",VLOOKUP(M15,List16782345[],2,FALSE))</f>
        <v/>
      </c>
      <c r="BP15" s="407" t="str">
        <f>IF(N15="---","",VLOOKUP(N15,List16782345[],2,FALSE))</f>
        <v/>
      </c>
      <c r="BQ15" s="407" t="str">
        <f>IF(O15="---","",VLOOKUP(O15,List16782345[],2,FALSE))</f>
        <v/>
      </c>
      <c r="BR15" s="407" t="str">
        <f>IF(P15="---","",VLOOKUP(P15,List16782345[],2,FALSE))</f>
        <v/>
      </c>
      <c r="BS15" s="407" t="str">
        <f>IF(Q15="---","",VLOOKUP(Q15,List16782345[],2,FALSE))</f>
        <v/>
      </c>
      <c r="BT15" s="407" t="str">
        <f>IF(R15="---","",VLOOKUP(R15,List16782345[],2,FALSE))</f>
        <v/>
      </c>
      <c r="BU15" s="404" t="s">
        <v>129</v>
      </c>
      <c r="BV15" s="407" t="str">
        <f>IF(Y15="---","",VLOOKUP(Y15,List16782345[],2,FALSE))</f>
        <v/>
      </c>
      <c r="BW15" s="407" t="str">
        <f>IF(Z15="---","",VLOOKUP(Z15,List16782345[],2,FALSE))</f>
        <v/>
      </c>
      <c r="BX15" s="407" t="str">
        <f>IF(AA15="---","",VLOOKUP(AA15,List16782345[],2,FALSE))</f>
        <v/>
      </c>
      <c r="BY15" s="407" t="str">
        <f>IF(AB15="---","",VLOOKUP(AB15,List16782345[],2,FALSE))</f>
        <v/>
      </c>
      <c r="BZ15" s="407" t="str">
        <f>IF(AC15="---","",VLOOKUP(AC15,List16782345[],2,FALSE))</f>
        <v/>
      </c>
      <c r="CA15" s="407" t="str">
        <f>IF(AD15="---","",VLOOKUP(AD15,List16782345[],2,FALSE))</f>
        <v/>
      </c>
      <c r="CB15" s="407" t="str">
        <f>IF(AE15="---","",VLOOKUP(AE15,List16782345[],2,FALSE))</f>
        <v/>
      </c>
      <c r="CC15" s="407" t="str">
        <f>IF(AF15="---","",VLOOKUP(AF15,List16782345[],2,FALSE))</f>
        <v/>
      </c>
      <c r="CD15" s="407" t="str">
        <f>IF(AG15="---","",VLOOKUP(AG15,List16782345[],2,FALSE))</f>
        <v/>
      </c>
      <c r="CE15" s="407" t="str">
        <f>IF(AH15="---","",VLOOKUP(AH15,List16782345[],2,FALSE))</f>
        <v/>
      </c>
    </row>
    <row r="16" spans="2:92" ht="13.5" customHeight="1" thickBot="1" x14ac:dyDescent="0.4">
      <c r="B16" s="408"/>
      <c r="C16" s="392"/>
      <c r="D16" s="393"/>
      <c r="E16" s="394" t="s">
        <v>130</v>
      </c>
      <c r="F16" s="395"/>
      <c r="G16" s="396"/>
      <c r="H16" s="398" t="s">
        <v>97</v>
      </c>
      <c r="I16" s="398" t="s">
        <v>97</v>
      </c>
      <c r="J16" s="398" t="s">
        <v>97</v>
      </c>
      <c r="K16" s="398" t="s">
        <v>97</v>
      </c>
      <c r="L16" s="398" t="s">
        <v>97</v>
      </c>
      <c r="M16" s="398" t="s">
        <v>97</v>
      </c>
      <c r="N16" s="398" t="s">
        <v>97</v>
      </c>
      <c r="O16" s="398" t="s">
        <v>97</v>
      </c>
      <c r="P16" s="398" t="s">
        <v>97</v>
      </c>
      <c r="Q16" s="398" t="s">
        <v>97</v>
      </c>
      <c r="R16" s="409" t="s">
        <v>97</v>
      </c>
      <c r="Y16" s="398" t="s">
        <v>97</v>
      </c>
      <c r="Z16" s="398" t="s">
        <v>97</v>
      </c>
      <c r="AA16" s="398" t="s">
        <v>97</v>
      </c>
      <c r="AB16" s="398" t="s">
        <v>97</v>
      </c>
      <c r="AC16" s="409" t="s">
        <v>97</v>
      </c>
      <c r="AD16" s="401" t="s">
        <v>97</v>
      </c>
      <c r="AE16" s="401" t="s">
        <v>97</v>
      </c>
      <c r="AF16" s="401" t="s">
        <v>97</v>
      </c>
      <c r="AG16" s="401" t="s">
        <v>97</v>
      </c>
      <c r="AH16" s="401" t="s">
        <v>97</v>
      </c>
      <c r="AK16" s="402" t="str">
        <f>IFERROR(IF(I16="---","",IF(Y16="---","No Target Set",IF(BV16=BK16,"On Target",IF(BV16&gt;BK16,"Behind",IF(BV16&lt;BK16,"Ahead"))))),"")</f>
        <v/>
      </c>
      <c r="AL16" s="402" t="str">
        <f>IFERROR(IF(J16="---","",IF(Z16="---","No Target Set",IF(BW16=BL16,"On Target",IF(BW16&gt;BL16,"Behind",IF(BW16&lt;BL16,"Ahead"))))),"")</f>
        <v/>
      </c>
      <c r="AM16" s="402" t="str">
        <f>IFERROR(IF(K16="---","",IF(AA16="---","No Target Set",IF(BX16=BM16,"On Target",IF(BX16&gt;BM16,"Behind",IF(BX16&lt;BM16,"Ahead"))))),"")</f>
        <v/>
      </c>
      <c r="AN16" s="402" t="str">
        <f>IFERROR(IF(L16="---","",IF(AB16="---","No Target Set",IF(BY16=BN16,"On Target",IF(BY16&gt;BN16,"Behind",IF(BY16&lt;BN16,"Ahead"))))),"")</f>
        <v/>
      </c>
      <c r="AO16" s="402" t="str">
        <f>IFERROR(IF(M16="---","",IF(AC16="---","No Target Set",IF(BZ16=BO16,"On Target",IF(BZ16&gt;BO16,"Behind",IF(BZ16&lt;BO16,"Ahead"))))),"")</f>
        <v/>
      </c>
      <c r="AP16" s="402" t="str">
        <f>IFERROR(IF(N16="---","",IF(AD16="---","No Target Set",IF(CA16=BP16,"On Target",IF(CA16&gt;BP16,"Behind",IF(CA16&lt;BP16,"Ahead"))))),"")</f>
        <v/>
      </c>
      <c r="AQ16" s="402" t="str">
        <f>IFERROR(IF(O16="---","",IF(AE16="---","No Target Set",IF(CB16=BQ16,"On Target",IF(CB16&gt;BQ16,"Behind",IF(CB16&lt;BQ16,"Ahead"))))),"")</f>
        <v/>
      </c>
      <c r="AR16" s="402" t="str">
        <f>IFERROR(IF(P16="---","",IF(AF16="---","No Target Set",IF(CC16=BR16,"On Target",IF(CC16&gt;BR16,"Behind",IF(CC16&lt;BR16,"Ahead"))))),"")</f>
        <v/>
      </c>
      <c r="AS16" s="402" t="str">
        <f>IFERROR(IF(Q16="---","",IF(AG16="---","No Target Set",IF(CD16=BS16,"On Target",IF(CD16&gt;BS16,"Behind",IF(CD16&lt;BS16,"Ahead"))))),"")</f>
        <v/>
      </c>
      <c r="AT16" s="402" t="str">
        <f>IFERROR(IF(R16="---","",IF(AH16="---","No Target Set",IF(CE16=BT16,"On Target",IF(CE16&gt;BT16,"Behind",IF(CE16&lt;BT16,"Ahead"))))),"")</f>
        <v/>
      </c>
      <c r="AV16" s="403"/>
      <c r="AW16" s="404" t="s">
        <v>131</v>
      </c>
      <c r="AX16" s="405" t="str">
        <f>_xlfn.IFNA(LOOKUP(2,1/(H16:R16&lt;&gt;"---"),H16:R16),"---")</f>
        <v>---</v>
      </c>
      <c r="AY16" s="406" t="e">
        <f>VALUE(IF(AX16="---","",VLOOKUP(AX16,List16782345[],2,FALSE)))</f>
        <v>#VALUE!</v>
      </c>
      <c r="AZ16" s="359" t="str">
        <f>_xlfn.IFNA(LOOKUP(2,1/(H16:Q16&lt;&gt;"---"),X16:AF16),"---")</f>
        <v>---</v>
      </c>
      <c r="BA16" s="359" t="e">
        <f>VALUE(IF(AZ16="---","",VLOOKUP(AZ16,List16782345[],2,FALSE)))</f>
        <v>#VALUE!</v>
      </c>
      <c r="BB16" s="359" t="str">
        <f>_xlfn.IFNA(LOOKUP(2,1/(AK16:AT16&lt;&gt;""),AK16:AT16),"---")</f>
        <v>---</v>
      </c>
      <c r="BC16" s="359" t="str">
        <f>_xlfn.IFNA(LOOKUP(2,1/(H16:R16&lt;&gt;"---"),H$2:R$2),"---")</f>
        <v>---</v>
      </c>
      <c r="BI16" s="404" t="s">
        <v>131</v>
      </c>
      <c r="BJ16" s="407" t="str">
        <f>IF(H16="---","",VLOOKUP(H16,List16782345[],2,FALSE))</f>
        <v/>
      </c>
      <c r="BK16" s="407" t="str">
        <f>IF(I16="---","",VLOOKUP(I16,List16782345[],2,FALSE))</f>
        <v/>
      </c>
      <c r="BL16" s="407" t="str">
        <f>IF(J16="---","",VLOOKUP(J16,List16782345[],2,FALSE))</f>
        <v/>
      </c>
      <c r="BM16" s="407" t="str">
        <f>IF(K16="---","",VLOOKUP(K16,List16782345[],2,FALSE))</f>
        <v/>
      </c>
      <c r="BN16" s="407" t="str">
        <f>IF(L16="---","",VLOOKUP(L16,List16782345[],2,FALSE))</f>
        <v/>
      </c>
      <c r="BO16" s="407" t="str">
        <f>IF(M16="---","",VLOOKUP(M16,List16782345[],2,FALSE))</f>
        <v/>
      </c>
      <c r="BP16" s="407" t="str">
        <f>IF(N16="---","",VLOOKUP(N16,List16782345[],2,FALSE))</f>
        <v/>
      </c>
      <c r="BQ16" s="407" t="str">
        <f>IF(O16="---","",VLOOKUP(O16,List16782345[],2,FALSE))</f>
        <v/>
      </c>
      <c r="BR16" s="407" t="str">
        <f>IF(P16="---","",VLOOKUP(P16,List16782345[],2,FALSE))</f>
        <v/>
      </c>
      <c r="BS16" s="407" t="str">
        <f>IF(Q16="---","",VLOOKUP(Q16,List16782345[],2,FALSE))</f>
        <v/>
      </c>
      <c r="BT16" s="407" t="str">
        <f>IF(R16="---","",VLOOKUP(R16,List16782345[],2,FALSE))</f>
        <v/>
      </c>
      <c r="BU16" s="404" t="s">
        <v>131</v>
      </c>
      <c r="BV16" s="407" t="str">
        <f>IF(Y16="---","",VLOOKUP(Y16,List16782345[],2,FALSE))</f>
        <v/>
      </c>
      <c r="BW16" s="407" t="str">
        <f>IF(Z16="---","",VLOOKUP(Z16,List16782345[],2,FALSE))</f>
        <v/>
      </c>
      <c r="BX16" s="407" t="str">
        <f>IF(AA16="---","",VLOOKUP(AA16,List16782345[],2,FALSE))</f>
        <v/>
      </c>
      <c r="BY16" s="407" t="str">
        <f>IF(AB16="---","",VLOOKUP(AB16,List16782345[],2,FALSE))</f>
        <v/>
      </c>
      <c r="BZ16" s="407" t="str">
        <f>IF(AC16="---","",VLOOKUP(AC16,List16782345[],2,FALSE))</f>
        <v/>
      </c>
      <c r="CA16" s="407" t="str">
        <f>IF(AD16="---","",VLOOKUP(AD16,List16782345[],2,FALSE))</f>
        <v/>
      </c>
      <c r="CB16" s="407" t="str">
        <f>IF(AE16="---","",VLOOKUP(AE16,List16782345[],2,FALSE))</f>
        <v/>
      </c>
      <c r="CC16" s="407" t="str">
        <f>IF(AF16="---","",VLOOKUP(AF16,List16782345[],2,FALSE))</f>
        <v/>
      </c>
      <c r="CD16" s="407" t="str">
        <f>IF(AG16="---","",VLOOKUP(AG16,List16782345[],2,FALSE))</f>
        <v/>
      </c>
      <c r="CE16" s="407" t="str">
        <f>IF(AH16="---","",VLOOKUP(AH16,List16782345[],2,FALSE))</f>
        <v/>
      </c>
    </row>
    <row r="17" spans="2:91" s="360" customFormat="1" ht="13.5" customHeight="1" thickBot="1" x14ac:dyDescent="0.4">
      <c r="B17" s="408"/>
      <c r="C17" s="392"/>
      <c r="D17" s="393"/>
      <c r="E17" s="394" t="s">
        <v>132</v>
      </c>
      <c r="F17" s="395"/>
      <c r="G17" s="396"/>
      <c r="H17" s="398" t="s">
        <v>97</v>
      </c>
      <c r="I17" s="398" t="s">
        <v>97</v>
      </c>
      <c r="J17" s="398" t="s">
        <v>97</v>
      </c>
      <c r="K17" s="398" t="s">
        <v>97</v>
      </c>
      <c r="L17" s="398" t="s">
        <v>97</v>
      </c>
      <c r="M17" s="398" t="s">
        <v>97</v>
      </c>
      <c r="N17" s="398" t="s">
        <v>97</v>
      </c>
      <c r="O17" s="398" t="s">
        <v>97</v>
      </c>
      <c r="P17" s="398" t="s">
        <v>97</v>
      </c>
      <c r="Q17" s="398" t="s">
        <v>97</v>
      </c>
      <c r="R17" s="409" t="s">
        <v>97</v>
      </c>
      <c r="S17" s="359"/>
      <c r="T17" s="359"/>
      <c r="U17" s="359"/>
      <c r="V17" s="359"/>
      <c r="W17" s="359"/>
      <c r="X17" s="359"/>
      <c r="Y17" s="398" t="s">
        <v>97</v>
      </c>
      <c r="Z17" s="398" t="s">
        <v>97</v>
      </c>
      <c r="AA17" s="398" t="s">
        <v>97</v>
      </c>
      <c r="AB17" s="398" t="s">
        <v>97</v>
      </c>
      <c r="AC17" s="409" t="s">
        <v>97</v>
      </c>
      <c r="AD17" s="401" t="s">
        <v>97</v>
      </c>
      <c r="AE17" s="401" t="s">
        <v>97</v>
      </c>
      <c r="AF17" s="401" t="s">
        <v>97</v>
      </c>
      <c r="AG17" s="401" t="s">
        <v>97</v>
      </c>
      <c r="AH17" s="401" t="s">
        <v>97</v>
      </c>
      <c r="AK17" s="402" t="str">
        <f>IFERROR(IF(I17="---","",IF(Y17="---","No Target Set",IF(BV17=BK17,"On Target",IF(BV17&gt;BK17,"Behind",IF(BV17&lt;BK17,"Ahead"))))),"")</f>
        <v/>
      </c>
      <c r="AL17" s="402" t="str">
        <f>IFERROR(IF(J17="---","",IF(Z17="---","No Target Set",IF(BW17=BL17,"On Target",IF(BW17&gt;BL17,"Behind",IF(BW17&lt;BL17,"Ahead"))))),"")</f>
        <v/>
      </c>
      <c r="AM17" s="402" t="str">
        <f>IFERROR(IF(K17="---","",IF(AA17="---","No Target Set",IF(BX17=BM17,"On Target",IF(BX17&gt;BM17,"Behind",IF(BX17&lt;BM17,"Ahead"))))),"")</f>
        <v/>
      </c>
      <c r="AN17" s="402" t="str">
        <f>IFERROR(IF(L17="---","",IF(AB17="---","No Target Set",IF(BY17=BN17,"On Target",IF(BY17&gt;BN17,"Behind",IF(BY17&lt;BN17,"Ahead"))))),"")</f>
        <v/>
      </c>
      <c r="AO17" s="402" t="str">
        <f>IFERROR(IF(M17="---","",IF(AC17="---","No Target Set",IF(BZ17=BO17,"On Target",IF(BZ17&gt;BO17,"Behind",IF(BZ17&lt;BO17,"Ahead"))))),"")</f>
        <v/>
      </c>
      <c r="AP17" s="402" t="str">
        <f>IFERROR(IF(N17="---","",IF(AD17="---","No Target Set",IF(CA17=BP17,"On Target",IF(CA17&gt;BP17,"Behind",IF(CA17&lt;BP17,"Ahead"))))),"")</f>
        <v/>
      </c>
      <c r="AQ17" s="402" t="str">
        <f>IFERROR(IF(O17="---","",IF(AE17="---","No Target Set",IF(CB17=BQ17,"On Target",IF(CB17&gt;BQ17,"Behind",IF(CB17&lt;BQ17,"Ahead"))))),"")</f>
        <v/>
      </c>
      <c r="AR17" s="402" t="str">
        <f>IFERROR(IF(P17="---","",IF(AF17="---","No Target Set",IF(CC17=BR17,"On Target",IF(CC17&gt;BR17,"Behind",IF(CC17&lt;BR17,"Ahead"))))),"")</f>
        <v/>
      </c>
      <c r="AS17" s="402" t="str">
        <f>IFERROR(IF(Q17="---","",IF(AG17="---","No Target Set",IF(CD17=BS17,"On Target",IF(CD17&gt;BS17,"Behind",IF(CD17&lt;BS17,"Ahead"))))),"")</f>
        <v/>
      </c>
      <c r="AT17" s="402" t="str">
        <f>IFERROR(IF(R17="---","",IF(AH17="---","No Target Set",IF(CE17=BT17,"On Target",IF(CE17&gt;BT17,"Behind",IF(CE17&lt;BT17,"Ahead"))))),"")</f>
        <v/>
      </c>
      <c r="AU17" s="359"/>
      <c r="AV17" s="403"/>
      <c r="AW17" s="404" t="s">
        <v>133</v>
      </c>
      <c r="AX17" s="405" t="str">
        <f>_xlfn.IFNA(LOOKUP(2,1/(H17:R17&lt;&gt;"---"),H17:R17),"---")</f>
        <v>---</v>
      </c>
      <c r="AY17" s="406" t="e">
        <f>VALUE(IF(AX17="---","",VLOOKUP(AX17,List16782345[],2,FALSE)))</f>
        <v>#VALUE!</v>
      </c>
      <c r="AZ17" s="359" t="str">
        <f>_xlfn.IFNA(LOOKUP(2,1/(H17:Q17&lt;&gt;"---"),X17:AF17),"---")</f>
        <v>---</v>
      </c>
      <c r="BA17" s="359" t="e">
        <f>VALUE(IF(AZ17="---","",VLOOKUP(AZ17,List16782345[],2,FALSE)))</f>
        <v>#VALUE!</v>
      </c>
      <c r="BB17" s="359" t="str">
        <f>_xlfn.IFNA(LOOKUP(2,1/(AK17:AT17&lt;&gt;""),AK17:AT17),"---")</f>
        <v>---</v>
      </c>
      <c r="BC17" s="359" t="str">
        <f>_xlfn.IFNA(LOOKUP(2,1/(H17:R17&lt;&gt;"---"),H$2:R$2),"---")</f>
        <v>---</v>
      </c>
      <c r="BD17" s="359"/>
      <c r="BE17" s="359"/>
      <c r="BF17" s="359"/>
      <c r="BG17" s="359"/>
      <c r="BH17" s="359"/>
      <c r="BI17" s="404" t="s">
        <v>133</v>
      </c>
      <c r="BJ17" s="407" t="str">
        <f>IF(H17="---","",VLOOKUP(H17,List16782345[],2,FALSE))</f>
        <v/>
      </c>
      <c r="BK17" s="407" t="str">
        <f>IF(I17="---","",VLOOKUP(I17,List16782345[],2,FALSE))</f>
        <v/>
      </c>
      <c r="BL17" s="407" t="str">
        <f>IF(J17="---","",VLOOKUP(J17,List16782345[],2,FALSE))</f>
        <v/>
      </c>
      <c r="BM17" s="407" t="str">
        <f>IF(K17="---","",VLOOKUP(K17,List16782345[],2,FALSE))</f>
        <v/>
      </c>
      <c r="BN17" s="407" t="str">
        <f>IF(L17="---","",VLOOKUP(L17,List16782345[],2,FALSE))</f>
        <v/>
      </c>
      <c r="BO17" s="407" t="str">
        <f>IF(M17="---","",VLOOKUP(M17,List16782345[],2,FALSE))</f>
        <v/>
      </c>
      <c r="BP17" s="407" t="str">
        <f>IF(N17="---","",VLOOKUP(N17,List16782345[],2,FALSE))</f>
        <v/>
      </c>
      <c r="BQ17" s="407" t="str">
        <f>IF(O17="---","",VLOOKUP(O17,List16782345[],2,FALSE))</f>
        <v/>
      </c>
      <c r="BR17" s="407" t="str">
        <f>IF(P17="---","",VLOOKUP(P17,List16782345[],2,FALSE))</f>
        <v/>
      </c>
      <c r="BS17" s="407" t="str">
        <f>IF(Q17="---","",VLOOKUP(Q17,List16782345[],2,FALSE))</f>
        <v/>
      </c>
      <c r="BT17" s="407" t="str">
        <f>IF(R17="---","",VLOOKUP(R17,List16782345[],2,FALSE))</f>
        <v/>
      </c>
      <c r="BU17" s="404" t="s">
        <v>133</v>
      </c>
      <c r="BV17" s="407" t="str">
        <f>IF(Y17="---","",VLOOKUP(Y17,List16782345[],2,FALSE))</f>
        <v/>
      </c>
      <c r="BW17" s="407" t="str">
        <f>IF(Z17="---","",VLOOKUP(Z17,List16782345[],2,FALSE))</f>
        <v/>
      </c>
      <c r="BX17" s="407" t="str">
        <f>IF(AA17="---","",VLOOKUP(AA17,List16782345[],2,FALSE))</f>
        <v/>
      </c>
      <c r="BY17" s="407" t="str">
        <f>IF(AB17="---","",VLOOKUP(AB17,List16782345[],2,FALSE))</f>
        <v/>
      </c>
      <c r="BZ17" s="407" t="str">
        <f>IF(AC17="---","",VLOOKUP(AC17,List16782345[],2,FALSE))</f>
        <v/>
      </c>
      <c r="CA17" s="407" t="str">
        <f>IF(AD17="---","",VLOOKUP(AD17,List16782345[],2,FALSE))</f>
        <v/>
      </c>
      <c r="CB17" s="407" t="str">
        <f>IF(AE17="---","",VLOOKUP(AE17,List16782345[],2,FALSE))</f>
        <v/>
      </c>
      <c r="CC17" s="407" t="str">
        <f>IF(AF17="---","",VLOOKUP(AF17,List16782345[],2,FALSE))</f>
        <v/>
      </c>
      <c r="CD17" s="407" t="str">
        <f>IF(AG17="---","",VLOOKUP(AG17,List16782345[],2,FALSE))</f>
        <v/>
      </c>
      <c r="CE17" s="407" t="str">
        <f>IF(AH17="---","",VLOOKUP(AH17,List16782345[],2,FALSE))</f>
        <v/>
      </c>
      <c r="CG17" s="359"/>
      <c r="CI17" s="359"/>
      <c r="CK17" s="359"/>
      <c r="CM17" s="359"/>
    </row>
    <row r="18" spans="2:91" s="360" customFormat="1" ht="13.5" customHeight="1" thickBot="1" x14ac:dyDescent="0.4">
      <c r="B18" s="408"/>
      <c r="C18" s="392" t="s">
        <v>134</v>
      </c>
      <c r="D18" s="393"/>
      <c r="E18" s="394" t="s">
        <v>135</v>
      </c>
      <c r="F18" s="395"/>
      <c r="G18" s="396"/>
      <c r="H18" s="398" t="s">
        <v>97</v>
      </c>
      <c r="I18" s="398" t="s">
        <v>97</v>
      </c>
      <c r="J18" s="398" t="s">
        <v>97</v>
      </c>
      <c r="K18" s="398" t="s">
        <v>97</v>
      </c>
      <c r="L18" s="398" t="s">
        <v>97</v>
      </c>
      <c r="M18" s="398" t="s">
        <v>97</v>
      </c>
      <c r="N18" s="398" t="s">
        <v>97</v>
      </c>
      <c r="O18" s="398" t="s">
        <v>97</v>
      </c>
      <c r="P18" s="398" t="s">
        <v>97</v>
      </c>
      <c r="Q18" s="398" t="s">
        <v>97</v>
      </c>
      <c r="R18" s="409" t="s">
        <v>97</v>
      </c>
      <c r="S18" s="359"/>
      <c r="T18" s="359"/>
      <c r="U18" s="359"/>
      <c r="V18" s="359"/>
      <c r="W18" s="359"/>
      <c r="X18" s="359"/>
      <c r="Y18" s="398" t="s">
        <v>97</v>
      </c>
      <c r="Z18" s="398" t="s">
        <v>97</v>
      </c>
      <c r="AA18" s="398" t="s">
        <v>97</v>
      </c>
      <c r="AB18" s="398" t="s">
        <v>97</v>
      </c>
      <c r="AC18" s="409" t="s">
        <v>97</v>
      </c>
      <c r="AD18" s="401" t="s">
        <v>97</v>
      </c>
      <c r="AE18" s="401" t="s">
        <v>97</v>
      </c>
      <c r="AF18" s="401" t="s">
        <v>97</v>
      </c>
      <c r="AG18" s="401" t="s">
        <v>97</v>
      </c>
      <c r="AH18" s="401" t="s">
        <v>97</v>
      </c>
      <c r="AK18" s="402" t="str">
        <f>IFERROR(IF(I18="---","",IF(Y18="---","No Target Set",IF(BV18=BK18,"On Target",IF(BV18&gt;BK18,"Behind",IF(BV18&lt;BK18,"Ahead"))))),"")</f>
        <v/>
      </c>
      <c r="AL18" s="402" t="str">
        <f>IFERROR(IF(J18="---","",IF(Z18="---","No Target Set",IF(BW18=BL18,"On Target",IF(BW18&gt;BL18,"Behind",IF(BW18&lt;BL18,"Ahead"))))),"")</f>
        <v/>
      </c>
      <c r="AM18" s="402" t="str">
        <f>IFERROR(IF(K18="---","",IF(AA18="---","No Target Set",IF(BX18=BM18,"On Target",IF(BX18&gt;BM18,"Behind",IF(BX18&lt;BM18,"Ahead"))))),"")</f>
        <v/>
      </c>
      <c r="AN18" s="402" t="str">
        <f>IFERROR(IF(L18="---","",IF(AB18="---","No Target Set",IF(BY18=BN18,"On Target",IF(BY18&gt;BN18,"Behind",IF(BY18&lt;BN18,"Ahead"))))),"")</f>
        <v/>
      </c>
      <c r="AO18" s="402" t="str">
        <f>IFERROR(IF(M18="---","",IF(AC18="---","No Target Set",IF(BZ18=BO18,"On Target",IF(BZ18&gt;BO18,"Behind",IF(BZ18&lt;BO18,"Ahead"))))),"")</f>
        <v/>
      </c>
      <c r="AP18" s="402" t="str">
        <f>IFERROR(IF(N18="---","",IF(AD18="---","No Target Set",IF(CA18=BP18,"On Target",IF(CA18&gt;BP18,"Behind",IF(CA18&lt;BP18,"Ahead"))))),"")</f>
        <v/>
      </c>
      <c r="AQ18" s="402" t="str">
        <f>IFERROR(IF(O18="---","",IF(AE18="---","No Target Set",IF(CB18=BQ18,"On Target",IF(CB18&gt;BQ18,"Behind",IF(CB18&lt;BQ18,"Ahead"))))),"")</f>
        <v/>
      </c>
      <c r="AR18" s="402" t="str">
        <f>IFERROR(IF(P18="---","",IF(AF18="---","No Target Set",IF(CC18=BR18,"On Target",IF(CC18&gt;BR18,"Behind",IF(CC18&lt;BR18,"Ahead"))))),"")</f>
        <v/>
      </c>
      <c r="AS18" s="402" t="str">
        <f>IFERROR(IF(Q18="---","",IF(AG18="---","No Target Set",IF(CD18=BS18,"On Target",IF(CD18&gt;BS18,"Behind",IF(CD18&lt;BS18,"Ahead"))))),"")</f>
        <v/>
      </c>
      <c r="AT18" s="402" t="str">
        <f>IFERROR(IF(R18="---","",IF(AH18="---","No Target Set",IF(CE18=BT18,"On Target",IF(CE18&gt;BT18,"Behind",IF(CE18&lt;BT18,"Ahead"))))),"")</f>
        <v/>
      </c>
      <c r="AU18" s="359"/>
      <c r="AV18" s="403"/>
      <c r="AW18" s="404" t="s">
        <v>136</v>
      </c>
      <c r="AX18" s="405" t="str">
        <f>_xlfn.IFNA(LOOKUP(2,1/(H18:R18&lt;&gt;"---"),H18:R18),"---")</f>
        <v>---</v>
      </c>
      <c r="AY18" s="406" t="e">
        <f>VALUE(IF(AX18="---","",VLOOKUP(AX18,List16782345[],2,FALSE)))</f>
        <v>#VALUE!</v>
      </c>
      <c r="AZ18" s="359" t="str">
        <f>_xlfn.IFNA(LOOKUP(2,1/(H18:Q18&lt;&gt;"---"),X18:AF18),"---")</f>
        <v>---</v>
      </c>
      <c r="BA18" s="359" t="e">
        <f>VALUE(IF(AZ18="---","",VLOOKUP(AZ18,List16782345[],2,FALSE)))</f>
        <v>#VALUE!</v>
      </c>
      <c r="BB18" s="359" t="str">
        <f>_xlfn.IFNA(LOOKUP(2,1/(AK18:AT18&lt;&gt;""),AK18:AT18),"---")</f>
        <v>---</v>
      </c>
      <c r="BC18" s="359" t="str">
        <f>_xlfn.IFNA(LOOKUP(2,1/(H18:R18&lt;&gt;"---"),H$2:R$2),"---")</f>
        <v>---</v>
      </c>
      <c r="BD18" s="359"/>
      <c r="BE18" s="359"/>
      <c r="BF18" s="359"/>
      <c r="BG18" s="359"/>
      <c r="BH18" s="359"/>
      <c r="BI18" s="404" t="s">
        <v>136</v>
      </c>
      <c r="BJ18" s="407" t="str">
        <f>IF(H18="---","",VLOOKUP(H18,List16782345[],2,FALSE))</f>
        <v/>
      </c>
      <c r="BK18" s="407" t="str">
        <f>IF(I18="---","",VLOOKUP(I18,List16782345[],2,FALSE))</f>
        <v/>
      </c>
      <c r="BL18" s="407" t="str">
        <f>IF(J18="---","",VLOOKUP(J18,List16782345[],2,FALSE))</f>
        <v/>
      </c>
      <c r="BM18" s="407" t="str">
        <f>IF(K18="---","",VLOOKUP(K18,List16782345[],2,FALSE))</f>
        <v/>
      </c>
      <c r="BN18" s="407" t="str">
        <f>IF(L18="---","",VLOOKUP(L18,List16782345[],2,FALSE))</f>
        <v/>
      </c>
      <c r="BO18" s="407" t="str">
        <f>IF(M18="---","",VLOOKUP(M18,List16782345[],2,FALSE))</f>
        <v/>
      </c>
      <c r="BP18" s="407" t="str">
        <f>IF(N18="---","",VLOOKUP(N18,List16782345[],2,FALSE))</f>
        <v/>
      </c>
      <c r="BQ18" s="407" t="str">
        <f>IF(O18="---","",VLOOKUP(O18,List16782345[],2,FALSE))</f>
        <v/>
      </c>
      <c r="BR18" s="407" t="str">
        <f>IF(P18="---","",VLOOKUP(P18,List16782345[],2,FALSE))</f>
        <v/>
      </c>
      <c r="BS18" s="407" t="str">
        <f>IF(Q18="---","",VLOOKUP(Q18,List16782345[],2,FALSE))</f>
        <v/>
      </c>
      <c r="BT18" s="407" t="str">
        <f>IF(R18="---","",VLOOKUP(R18,List16782345[],2,FALSE))</f>
        <v/>
      </c>
      <c r="BU18" s="404" t="s">
        <v>136</v>
      </c>
      <c r="BV18" s="407" t="str">
        <f>IF(Y18="---","",VLOOKUP(Y18,List16782345[],2,FALSE))</f>
        <v/>
      </c>
      <c r="BW18" s="407" t="str">
        <f>IF(Z18="---","",VLOOKUP(Z18,List16782345[],2,FALSE))</f>
        <v/>
      </c>
      <c r="BX18" s="407" t="str">
        <f>IF(AA18="---","",VLOOKUP(AA18,List16782345[],2,FALSE))</f>
        <v/>
      </c>
      <c r="BY18" s="407" t="str">
        <f>IF(AB18="---","",VLOOKUP(AB18,List16782345[],2,FALSE))</f>
        <v/>
      </c>
      <c r="BZ18" s="407" t="str">
        <f>IF(AC18="---","",VLOOKUP(AC18,List16782345[],2,FALSE))</f>
        <v/>
      </c>
      <c r="CA18" s="407" t="str">
        <f>IF(AD18="---","",VLOOKUP(AD18,List16782345[],2,FALSE))</f>
        <v/>
      </c>
      <c r="CB18" s="407" t="str">
        <f>IF(AE18="---","",VLOOKUP(AE18,List16782345[],2,FALSE))</f>
        <v/>
      </c>
      <c r="CC18" s="407" t="str">
        <f>IF(AF18="---","",VLOOKUP(AF18,List16782345[],2,FALSE))</f>
        <v/>
      </c>
      <c r="CD18" s="407" t="str">
        <f>IF(AG18="---","",VLOOKUP(AG18,List16782345[],2,FALSE))</f>
        <v/>
      </c>
      <c r="CE18" s="407" t="str">
        <f>IF(AH18="---","",VLOOKUP(AH18,List16782345[],2,FALSE))</f>
        <v/>
      </c>
      <c r="CG18" s="359"/>
      <c r="CI18" s="359"/>
      <c r="CK18" s="359"/>
      <c r="CM18" s="359"/>
    </row>
    <row r="19" spans="2:91" s="360" customFormat="1" ht="13.5" customHeight="1" thickBot="1" x14ac:dyDescent="0.4">
      <c r="B19" s="408"/>
      <c r="C19" s="392"/>
      <c r="D19" s="393"/>
      <c r="E19" s="394" t="s">
        <v>137</v>
      </c>
      <c r="F19" s="395"/>
      <c r="G19" s="396"/>
      <c r="H19" s="398" t="s">
        <v>97</v>
      </c>
      <c r="I19" s="398" t="s">
        <v>97</v>
      </c>
      <c r="J19" s="398" t="s">
        <v>97</v>
      </c>
      <c r="K19" s="398" t="s">
        <v>97</v>
      </c>
      <c r="L19" s="398" t="s">
        <v>97</v>
      </c>
      <c r="M19" s="398" t="s">
        <v>97</v>
      </c>
      <c r="N19" s="398" t="s">
        <v>97</v>
      </c>
      <c r="O19" s="398" t="s">
        <v>97</v>
      </c>
      <c r="P19" s="398" t="s">
        <v>97</v>
      </c>
      <c r="Q19" s="398" t="s">
        <v>97</v>
      </c>
      <c r="R19" s="409" t="s">
        <v>97</v>
      </c>
      <c r="S19" s="359"/>
      <c r="T19" s="359"/>
      <c r="U19" s="359"/>
      <c r="V19" s="359"/>
      <c r="W19" s="359"/>
      <c r="X19" s="359"/>
      <c r="Y19" s="398" t="s">
        <v>97</v>
      </c>
      <c r="Z19" s="398" t="s">
        <v>97</v>
      </c>
      <c r="AA19" s="398" t="s">
        <v>97</v>
      </c>
      <c r="AB19" s="398" t="s">
        <v>97</v>
      </c>
      <c r="AC19" s="409" t="s">
        <v>97</v>
      </c>
      <c r="AD19" s="401" t="s">
        <v>97</v>
      </c>
      <c r="AE19" s="401" t="s">
        <v>97</v>
      </c>
      <c r="AF19" s="401" t="s">
        <v>97</v>
      </c>
      <c r="AG19" s="401" t="s">
        <v>97</v>
      </c>
      <c r="AH19" s="401" t="s">
        <v>97</v>
      </c>
      <c r="AK19" s="402" t="str">
        <f>IFERROR(IF(I19="---","",IF(Y19="---","No Target Set",IF(BV19=BK19,"On Target",IF(BV19&gt;BK19,"Behind",IF(BV19&lt;BK19,"Ahead"))))),"")</f>
        <v/>
      </c>
      <c r="AL19" s="402" t="str">
        <f>IFERROR(IF(J19="---","",IF(Z19="---","No Target Set",IF(BW19=BL19,"On Target",IF(BW19&gt;BL19,"Behind",IF(BW19&lt;BL19,"Ahead"))))),"")</f>
        <v/>
      </c>
      <c r="AM19" s="402" t="str">
        <f>IFERROR(IF(K19="---","",IF(AA19="---","No Target Set",IF(BX19=BM19,"On Target",IF(BX19&gt;BM19,"Behind",IF(BX19&lt;BM19,"Ahead"))))),"")</f>
        <v/>
      </c>
      <c r="AN19" s="402" t="str">
        <f>IFERROR(IF(L19="---","",IF(AB19="---","No Target Set",IF(BY19=BN19,"On Target",IF(BY19&gt;BN19,"Behind",IF(BY19&lt;BN19,"Ahead"))))),"")</f>
        <v/>
      </c>
      <c r="AO19" s="402" t="str">
        <f>IFERROR(IF(M19="---","",IF(AC19="---","No Target Set",IF(BZ19=BO19,"On Target",IF(BZ19&gt;BO19,"Behind",IF(BZ19&lt;BO19,"Ahead"))))),"")</f>
        <v/>
      </c>
      <c r="AP19" s="402" t="str">
        <f>IFERROR(IF(N19="---","",IF(AD19="---","No Target Set",IF(CA19=BP19,"On Target",IF(CA19&gt;BP19,"Behind",IF(CA19&lt;BP19,"Ahead"))))),"")</f>
        <v/>
      </c>
      <c r="AQ19" s="402" t="str">
        <f>IFERROR(IF(O19="---","",IF(AE19="---","No Target Set",IF(CB19=BQ19,"On Target",IF(CB19&gt;BQ19,"Behind",IF(CB19&lt;BQ19,"Ahead"))))),"")</f>
        <v/>
      </c>
      <c r="AR19" s="402" t="str">
        <f>IFERROR(IF(P19="---","",IF(AF19="---","No Target Set",IF(CC19=BR19,"On Target",IF(CC19&gt;BR19,"Behind",IF(CC19&lt;BR19,"Ahead"))))),"")</f>
        <v/>
      </c>
      <c r="AS19" s="402" t="str">
        <f>IFERROR(IF(Q19="---","",IF(AG19="---","No Target Set",IF(CD19=BS19,"On Target",IF(CD19&gt;BS19,"Behind",IF(CD19&lt;BS19,"Ahead"))))),"")</f>
        <v/>
      </c>
      <c r="AT19" s="402" t="str">
        <f>IFERROR(IF(R19="---","",IF(AH19="---","No Target Set",IF(CE19=BT19,"On Target",IF(CE19&gt;BT19,"Behind",IF(CE19&lt;BT19,"Ahead"))))),"")</f>
        <v/>
      </c>
      <c r="AU19" s="359"/>
      <c r="AV19" s="403"/>
      <c r="AW19" s="404" t="s">
        <v>138</v>
      </c>
      <c r="AX19" s="405" t="str">
        <f>_xlfn.IFNA(LOOKUP(2,1/(H19:R19&lt;&gt;"---"),H19:R19),"---")</f>
        <v>---</v>
      </c>
      <c r="AY19" s="406" t="e">
        <f>VALUE(IF(AX19="---","",VLOOKUP(AX19,List16782345[],2,FALSE)))</f>
        <v>#VALUE!</v>
      </c>
      <c r="AZ19" s="359" t="str">
        <f>_xlfn.IFNA(LOOKUP(2,1/(H19:Q19&lt;&gt;"---"),X19:AF19),"---")</f>
        <v>---</v>
      </c>
      <c r="BA19" s="359" t="e">
        <f>VALUE(IF(AZ19="---","",VLOOKUP(AZ19,List16782345[],2,FALSE)))</f>
        <v>#VALUE!</v>
      </c>
      <c r="BB19" s="359" t="str">
        <f>_xlfn.IFNA(LOOKUP(2,1/(AK19:AT19&lt;&gt;""),AK19:AT19),"---")</f>
        <v>---</v>
      </c>
      <c r="BC19" s="359" t="str">
        <f>_xlfn.IFNA(LOOKUP(2,1/(H19:R19&lt;&gt;"---"),H$2:R$2),"---")</f>
        <v>---</v>
      </c>
      <c r="BD19" s="359"/>
      <c r="BE19" s="359"/>
      <c r="BF19" s="359"/>
      <c r="BG19" s="359"/>
      <c r="BH19" s="359"/>
      <c r="BI19" s="404" t="s">
        <v>138</v>
      </c>
      <c r="BJ19" s="407" t="str">
        <f>IF(H19="---","",VLOOKUP(H19,List16782345[],2,FALSE))</f>
        <v/>
      </c>
      <c r="BK19" s="407" t="str">
        <f>IF(I19="---","",VLOOKUP(I19,List16782345[],2,FALSE))</f>
        <v/>
      </c>
      <c r="BL19" s="407" t="str">
        <f>IF(J19="---","",VLOOKUP(J19,List16782345[],2,FALSE))</f>
        <v/>
      </c>
      <c r="BM19" s="407" t="str">
        <f>IF(K19="---","",VLOOKUP(K19,List16782345[],2,FALSE))</f>
        <v/>
      </c>
      <c r="BN19" s="407" t="str">
        <f>IF(L19="---","",VLOOKUP(L19,List16782345[],2,FALSE))</f>
        <v/>
      </c>
      <c r="BO19" s="407" t="str">
        <f>IF(M19="---","",VLOOKUP(M19,List16782345[],2,FALSE))</f>
        <v/>
      </c>
      <c r="BP19" s="407" t="str">
        <f>IF(N19="---","",VLOOKUP(N19,List16782345[],2,FALSE))</f>
        <v/>
      </c>
      <c r="BQ19" s="407" t="str">
        <f>IF(O19="---","",VLOOKUP(O19,List16782345[],2,FALSE))</f>
        <v/>
      </c>
      <c r="BR19" s="407" t="str">
        <f>IF(P19="---","",VLOOKUP(P19,List16782345[],2,FALSE))</f>
        <v/>
      </c>
      <c r="BS19" s="407" t="str">
        <f>IF(Q19="---","",VLOOKUP(Q19,List16782345[],2,FALSE))</f>
        <v/>
      </c>
      <c r="BT19" s="407" t="str">
        <f>IF(R19="---","",VLOOKUP(R19,List16782345[],2,FALSE))</f>
        <v/>
      </c>
      <c r="BU19" s="404" t="s">
        <v>138</v>
      </c>
      <c r="BV19" s="407" t="str">
        <f>IF(Y19="---","",VLOOKUP(Y19,List16782345[],2,FALSE))</f>
        <v/>
      </c>
      <c r="BW19" s="407" t="str">
        <f>IF(Z19="---","",VLOOKUP(Z19,List16782345[],2,FALSE))</f>
        <v/>
      </c>
      <c r="BX19" s="407" t="str">
        <f>IF(AA19="---","",VLOOKUP(AA19,List16782345[],2,FALSE))</f>
        <v/>
      </c>
      <c r="BY19" s="407" t="str">
        <f>IF(AB19="---","",VLOOKUP(AB19,List16782345[],2,FALSE))</f>
        <v/>
      </c>
      <c r="BZ19" s="407" t="str">
        <f>IF(AC19="---","",VLOOKUP(AC19,List16782345[],2,FALSE))</f>
        <v/>
      </c>
      <c r="CA19" s="407" t="str">
        <f>IF(AD19="---","",VLOOKUP(AD19,List16782345[],2,FALSE))</f>
        <v/>
      </c>
      <c r="CB19" s="407" t="str">
        <f>IF(AE19="---","",VLOOKUP(AE19,List16782345[],2,FALSE))</f>
        <v/>
      </c>
      <c r="CC19" s="407" t="str">
        <f>IF(AF19="---","",VLOOKUP(AF19,List16782345[],2,FALSE))</f>
        <v/>
      </c>
      <c r="CD19" s="407" t="str">
        <f>IF(AG19="---","",VLOOKUP(AG19,List16782345[],2,FALSE))</f>
        <v/>
      </c>
      <c r="CE19" s="407" t="str">
        <f>IF(AH19="---","",VLOOKUP(AH19,List16782345[],2,FALSE))</f>
        <v/>
      </c>
      <c r="CG19" s="359"/>
      <c r="CI19" s="359"/>
      <c r="CK19" s="359"/>
      <c r="CM19" s="359"/>
    </row>
    <row r="20" spans="2:91" s="360" customFormat="1" ht="13.5" customHeight="1" thickBot="1" x14ac:dyDescent="0.4">
      <c r="B20" s="408"/>
      <c r="C20" s="392"/>
      <c r="D20" s="393"/>
      <c r="E20" s="394" t="s">
        <v>139</v>
      </c>
      <c r="F20" s="395"/>
      <c r="G20" s="396"/>
      <c r="H20" s="398" t="s">
        <v>97</v>
      </c>
      <c r="I20" s="398" t="s">
        <v>97</v>
      </c>
      <c r="J20" s="398" t="s">
        <v>97</v>
      </c>
      <c r="K20" s="398" t="s">
        <v>97</v>
      </c>
      <c r="L20" s="398" t="s">
        <v>97</v>
      </c>
      <c r="M20" s="398" t="s">
        <v>97</v>
      </c>
      <c r="N20" s="398" t="s">
        <v>97</v>
      </c>
      <c r="O20" s="398" t="s">
        <v>97</v>
      </c>
      <c r="P20" s="398" t="s">
        <v>97</v>
      </c>
      <c r="Q20" s="398" t="s">
        <v>97</v>
      </c>
      <c r="R20" s="409" t="s">
        <v>97</v>
      </c>
      <c r="S20" s="359"/>
      <c r="T20" s="359"/>
      <c r="U20" s="359"/>
      <c r="V20" s="359"/>
      <c r="W20" s="359"/>
      <c r="X20" s="359"/>
      <c r="Y20" s="398" t="s">
        <v>97</v>
      </c>
      <c r="Z20" s="398" t="s">
        <v>97</v>
      </c>
      <c r="AA20" s="398" t="s">
        <v>97</v>
      </c>
      <c r="AB20" s="398" t="s">
        <v>97</v>
      </c>
      <c r="AC20" s="409" t="s">
        <v>97</v>
      </c>
      <c r="AD20" s="401" t="s">
        <v>97</v>
      </c>
      <c r="AE20" s="401" t="s">
        <v>97</v>
      </c>
      <c r="AF20" s="401" t="s">
        <v>97</v>
      </c>
      <c r="AG20" s="401" t="s">
        <v>97</v>
      </c>
      <c r="AH20" s="401" t="s">
        <v>97</v>
      </c>
      <c r="AK20" s="402" t="str">
        <f>IFERROR(IF(I20="---","",IF(Y20="---","No Target Set",IF(BV20=BK20,"On Target",IF(BV20&gt;BK20,"Behind",IF(BV20&lt;BK20,"Ahead"))))),"")</f>
        <v/>
      </c>
      <c r="AL20" s="402" t="str">
        <f>IFERROR(IF(J20="---","",IF(Z20="---","No Target Set",IF(BW20=BL20,"On Target",IF(BW20&gt;BL20,"Behind",IF(BW20&lt;BL20,"Ahead"))))),"")</f>
        <v/>
      </c>
      <c r="AM20" s="402" t="str">
        <f>IFERROR(IF(K20="---","",IF(AA20="---","No Target Set",IF(BX20=BM20,"On Target",IF(BX20&gt;BM20,"Behind",IF(BX20&lt;BM20,"Ahead"))))),"")</f>
        <v/>
      </c>
      <c r="AN20" s="402" t="str">
        <f>IFERROR(IF(L20="---","",IF(AB20="---","No Target Set",IF(BY20=BN20,"On Target",IF(BY20&gt;BN20,"Behind",IF(BY20&lt;BN20,"Ahead"))))),"")</f>
        <v/>
      </c>
      <c r="AO20" s="402" t="str">
        <f>IFERROR(IF(M20="---","",IF(AC20="---","No Target Set",IF(BZ20=BO20,"On Target",IF(BZ20&gt;BO20,"Behind",IF(BZ20&lt;BO20,"Ahead"))))),"")</f>
        <v/>
      </c>
      <c r="AP20" s="402" t="str">
        <f>IFERROR(IF(N20="---","",IF(AD20="---","No Target Set",IF(CA20=BP20,"On Target",IF(CA20&gt;BP20,"Behind",IF(CA20&lt;BP20,"Ahead"))))),"")</f>
        <v/>
      </c>
      <c r="AQ20" s="402" t="str">
        <f>IFERROR(IF(O20="---","",IF(AE20="---","No Target Set",IF(CB20=BQ20,"On Target",IF(CB20&gt;BQ20,"Behind",IF(CB20&lt;BQ20,"Ahead"))))),"")</f>
        <v/>
      </c>
      <c r="AR20" s="402" t="str">
        <f>IFERROR(IF(P20="---","",IF(AF20="---","No Target Set",IF(CC20=BR20,"On Target",IF(CC20&gt;BR20,"Behind",IF(CC20&lt;BR20,"Ahead"))))),"")</f>
        <v/>
      </c>
      <c r="AS20" s="402" t="str">
        <f>IFERROR(IF(Q20="---","",IF(AG20="---","No Target Set",IF(CD20=BS20,"On Target",IF(CD20&gt;BS20,"Behind",IF(CD20&lt;BS20,"Ahead"))))),"")</f>
        <v/>
      </c>
      <c r="AT20" s="402" t="str">
        <f>IFERROR(IF(R20="---","",IF(AH20="---","No Target Set",IF(CE20=BT20,"On Target",IF(CE20&gt;BT20,"Behind",IF(CE20&lt;BT20,"Ahead"))))),"")</f>
        <v/>
      </c>
      <c r="AU20" s="359"/>
      <c r="AV20" s="403"/>
      <c r="AW20" s="404" t="s">
        <v>140</v>
      </c>
      <c r="AX20" s="405" t="str">
        <f>_xlfn.IFNA(LOOKUP(2,1/(H20:R20&lt;&gt;"---"),H20:R20),"---")</f>
        <v>---</v>
      </c>
      <c r="AY20" s="406" t="e">
        <f>VALUE(IF(AX20="---","",VLOOKUP(AX20,List16782345[],2,FALSE)))</f>
        <v>#VALUE!</v>
      </c>
      <c r="AZ20" s="359" t="str">
        <f>_xlfn.IFNA(LOOKUP(2,1/(H20:Q20&lt;&gt;"---"),X20:AF20),"---")</f>
        <v>---</v>
      </c>
      <c r="BA20" s="359" t="e">
        <f>VALUE(IF(AZ20="---","",VLOOKUP(AZ20,List16782345[],2,FALSE)))</f>
        <v>#VALUE!</v>
      </c>
      <c r="BB20" s="359" t="str">
        <f>_xlfn.IFNA(LOOKUP(2,1/(AK20:AT20&lt;&gt;""),AK20:AT20),"---")</f>
        <v>---</v>
      </c>
      <c r="BC20" s="359" t="str">
        <f>_xlfn.IFNA(LOOKUP(2,1/(H20:R20&lt;&gt;"---"),H$2:R$2),"---")</f>
        <v>---</v>
      </c>
      <c r="BD20" s="359"/>
      <c r="BE20" s="359"/>
      <c r="BF20" s="359"/>
      <c r="BG20" s="359"/>
      <c r="BH20" s="359"/>
      <c r="BI20" s="404" t="s">
        <v>140</v>
      </c>
      <c r="BJ20" s="407" t="str">
        <f>IF(H20="---","",VLOOKUP(H20,List16782345[],2,FALSE))</f>
        <v/>
      </c>
      <c r="BK20" s="407" t="str">
        <f>IF(I20="---","",VLOOKUP(I20,List16782345[],2,FALSE))</f>
        <v/>
      </c>
      <c r="BL20" s="407" t="str">
        <f>IF(J20="---","",VLOOKUP(J20,List16782345[],2,FALSE))</f>
        <v/>
      </c>
      <c r="BM20" s="407" t="str">
        <f>IF(K20="---","",VLOOKUP(K20,List16782345[],2,FALSE))</f>
        <v/>
      </c>
      <c r="BN20" s="407" t="str">
        <f>IF(L20="---","",VLOOKUP(L20,List16782345[],2,FALSE))</f>
        <v/>
      </c>
      <c r="BO20" s="407" t="str">
        <f>IF(M20="---","",VLOOKUP(M20,List16782345[],2,FALSE))</f>
        <v/>
      </c>
      <c r="BP20" s="407" t="str">
        <f>IF(N20="---","",VLOOKUP(N20,List16782345[],2,FALSE))</f>
        <v/>
      </c>
      <c r="BQ20" s="407" t="str">
        <f>IF(O20="---","",VLOOKUP(O20,List16782345[],2,FALSE))</f>
        <v/>
      </c>
      <c r="BR20" s="407" t="str">
        <f>IF(P20="---","",VLOOKUP(P20,List16782345[],2,FALSE))</f>
        <v/>
      </c>
      <c r="BS20" s="407" t="str">
        <f>IF(Q20="---","",VLOOKUP(Q20,List16782345[],2,FALSE))</f>
        <v/>
      </c>
      <c r="BT20" s="407" t="str">
        <f>IF(R20="---","",VLOOKUP(R20,List16782345[],2,FALSE))</f>
        <v/>
      </c>
      <c r="BU20" s="404" t="s">
        <v>140</v>
      </c>
      <c r="BV20" s="407" t="str">
        <f>IF(Y20="---","",VLOOKUP(Y20,List16782345[],2,FALSE))</f>
        <v/>
      </c>
      <c r="BW20" s="407" t="str">
        <f>IF(Z20="---","",VLOOKUP(Z20,List16782345[],2,FALSE))</f>
        <v/>
      </c>
      <c r="BX20" s="407" t="str">
        <f>IF(AA20="---","",VLOOKUP(AA20,List16782345[],2,FALSE))</f>
        <v/>
      </c>
      <c r="BY20" s="407" t="str">
        <f>IF(AB20="---","",VLOOKUP(AB20,List16782345[],2,FALSE))</f>
        <v/>
      </c>
      <c r="BZ20" s="407" t="str">
        <f>IF(AC20="---","",VLOOKUP(AC20,List16782345[],2,FALSE))</f>
        <v/>
      </c>
      <c r="CA20" s="407" t="str">
        <f>IF(AD20="---","",VLOOKUP(AD20,List16782345[],2,FALSE))</f>
        <v/>
      </c>
      <c r="CB20" s="407" t="str">
        <f>IF(AE20="---","",VLOOKUP(AE20,List16782345[],2,FALSE))</f>
        <v/>
      </c>
      <c r="CC20" s="407" t="str">
        <f>IF(AF20="---","",VLOOKUP(AF20,List16782345[],2,FALSE))</f>
        <v/>
      </c>
      <c r="CD20" s="407" t="str">
        <f>IF(AG20="---","",VLOOKUP(AG20,List16782345[],2,FALSE))</f>
        <v/>
      </c>
      <c r="CE20" s="407" t="str">
        <f>IF(AH20="---","",VLOOKUP(AH20,List16782345[],2,FALSE))</f>
        <v/>
      </c>
      <c r="CG20" s="359"/>
      <c r="CI20" s="359"/>
      <c r="CK20" s="359"/>
      <c r="CM20" s="359"/>
    </row>
    <row r="21" spans="2:91" s="360" customFormat="1" ht="13.5" customHeight="1" thickBot="1" x14ac:dyDescent="0.4">
      <c r="B21" s="408"/>
      <c r="C21" s="392" t="s">
        <v>141</v>
      </c>
      <c r="D21" s="393"/>
      <c r="E21" s="394" t="s">
        <v>142</v>
      </c>
      <c r="F21" s="395"/>
      <c r="G21" s="396"/>
      <c r="H21" s="398" t="s">
        <v>97</v>
      </c>
      <c r="I21" s="398" t="s">
        <v>97</v>
      </c>
      <c r="J21" s="398" t="s">
        <v>97</v>
      </c>
      <c r="K21" s="398" t="s">
        <v>97</v>
      </c>
      <c r="L21" s="398" t="s">
        <v>97</v>
      </c>
      <c r="M21" s="398" t="s">
        <v>97</v>
      </c>
      <c r="N21" s="398" t="s">
        <v>97</v>
      </c>
      <c r="O21" s="398" t="s">
        <v>97</v>
      </c>
      <c r="P21" s="398" t="s">
        <v>97</v>
      </c>
      <c r="Q21" s="398" t="s">
        <v>97</v>
      </c>
      <c r="R21" s="409" t="s">
        <v>97</v>
      </c>
      <c r="S21" s="359"/>
      <c r="T21" s="359"/>
      <c r="U21" s="359"/>
      <c r="V21" s="359"/>
      <c r="W21" s="359"/>
      <c r="X21" s="359"/>
      <c r="Y21" s="398" t="s">
        <v>97</v>
      </c>
      <c r="Z21" s="398" t="s">
        <v>97</v>
      </c>
      <c r="AA21" s="398" t="s">
        <v>97</v>
      </c>
      <c r="AB21" s="398" t="s">
        <v>97</v>
      </c>
      <c r="AC21" s="409" t="s">
        <v>97</v>
      </c>
      <c r="AD21" s="401" t="s">
        <v>97</v>
      </c>
      <c r="AE21" s="401" t="s">
        <v>97</v>
      </c>
      <c r="AF21" s="401" t="s">
        <v>97</v>
      </c>
      <c r="AG21" s="401" t="s">
        <v>97</v>
      </c>
      <c r="AH21" s="401" t="s">
        <v>97</v>
      </c>
      <c r="AK21" s="402" t="str">
        <f>IFERROR(IF(I21="---","",IF(Y21="---","No Target Set",IF(BV21=BK21,"On Target",IF(BV21&gt;BK21,"Behind",IF(BV21&lt;BK21,"Ahead"))))),"")</f>
        <v/>
      </c>
      <c r="AL21" s="402" t="str">
        <f>IFERROR(IF(J21="---","",IF(Z21="---","No Target Set",IF(BW21=BL21,"On Target",IF(BW21&gt;BL21,"Behind",IF(BW21&lt;BL21,"Ahead"))))),"")</f>
        <v/>
      </c>
      <c r="AM21" s="402" t="str">
        <f>IFERROR(IF(K21="---","",IF(AA21="---","No Target Set",IF(BX21=BM21,"On Target",IF(BX21&gt;BM21,"Behind",IF(BX21&lt;BM21,"Ahead"))))),"")</f>
        <v/>
      </c>
      <c r="AN21" s="402" t="str">
        <f>IFERROR(IF(L21="---","",IF(AB21="---","No Target Set",IF(BY21=BN21,"On Target",IF(BY21&gt;BN21,"Behind",IF(BY21&lt;BN21,"Ahead"))))),"")</f>
        <v/>
      </c>
      <c r="AO21" s="402" t="str">
        <f>IFERROR(IF(M21="---","",IF(AC21="---","No Target Set",IF(BZ21=BO21,"On Target",IF(BZ21&gt;BO21,"Behind",IF(BZ21&lt;BO21,"Ahead"))))),"")</f>
        <v/>
      </c>
      <c r="AP21" s="402" t="str">
        <f>IFERROR(IF(N21="---","",IF(AD21="---","No Target Set",IF(CA21=BP21,"On Target",IF(CA21&gt;BP21,"Behind",IF(CA21&lt;BP21,"Ahead"))))),"")</f>
        <v/>
      </c>
      <c r="AQ21" s="402" t="str">
        <f>IFERROR(IF(O21="---","",IF(AE21="---","No Target Set",IF(CB21=BQ21,"On Target",IF(CB21&gt;BQ21,"Behind",IF(CB21&lt;BQ21,"Ahead"))))),"")</f>
        <v/>
      </c>
      <c r="AR21" s="402" t="str">
        <f>IFERROR(IF(P21="---","",IF(AF21="---","No Target Set",IF(CC21=BR21,"On Target",IF(CC21&gt;BR21,"Behind",IF(CC21&lt;BR21,"Ahead"))))),"")</f>
        <v/>
      </c>
      <c r="AS21" s="402" t="str">
        <f>IFERROR(IF(Q21="---","",IF(AG21="---","No Target Set",IF(CD21=BS21,"On Target",IF(CD21&gt;BS21,"Behind",IF(CD21&lt;BS21,"Ahead"))))),"")</f>
        <v/>
      </c>
      <c r="AT21" s="402" t="str">
        <f>IFERROR(IF(R21="---","",IF(AH21="---","No Target Set",IF(CE21=BT21,"On Target",IF(CE21&gt;BT21,"Behind",IF(CE21&lt;BT21,"Ahead"))))),"")</f>
        <v/>
      </c>
      <c r="AU21" s="359"/>
      <c r="AV21" s="403"/>
      <c r="AW21" s="404" t="s">
        <v>143</v>
      </c>
      <c r="AX21" s="405" t="str">
        <f>_xlfn.IFNA(LOOKUP(2,1/(H21:R21&lt;&gt;"---"),H21:R21),"---")</f>
        <v>---</v>
      </c>
      <c r="AY21" s="406" t="e">
        <f>VALUE(IF(AX21="---","",VLOOKUP(AX21,List16782345[],2,FALSE)))</f>
        <v>#VALUE!</v>
      </c>
      <c r="AZ21" s="359" t="str">
        <f>_xlfn.IFNA(LOOKUP(2,1/(H21:Q21&lt;&gt;"---"),X21:AF21),"---")</f>
        <v>---</v>
      </c>
      <c r="BA21" s="359" t="e">
        <f>VALUE(IF(AZ21="---","",VLOOKUP(AZ21,List16782345[],2,FALSE)))</f>
        <v>#VALUE!</v>
      </c>
      <c r="BB21" s="359" t="str">
        <f>_xlfn.IFNA(LOOKUP(2,1/(AK21:AT21&lt;&gt;""),AK21:AT21),"---")</f>
        <v>---</v>
      </c>
      <c r="BC21" s="359" t="str">
        <f>_xlfn.IFNA(LOOKUP(2,1/(H21:R21&lt;&gt;"---"),H$2:R$2),"---")</f>
        <v>---</v>
      </c>
      <c r="BD21" s="359"/>
      <c r="BE21" s="359"/>
      <c r="BF21" s="359"/>
      <c r="BG21" s="359"/>
      <c r="BH21" s="359"/>
      <c r="BI21" s="404" t="s">
        <v>143</v>
      </c>
      <c r="BJ21" s="407" t="str">
        <f>IF(H21="---","",VLOOKUP(H21,List16782345[],2,FALSE))</f>
        <v/>
      </c>
      <c r="BK21" s="407" t="str">
        <f>IF(I21="---","",VLOOKUP(I21,List16782345[],2,FALSE))</f>
        <v/>
      </c>
      <c r="BL21" s="407" t="str">
        <f>IF(J21="---","",VLOOKUP(J21,List16782345[],2,FALSE))</f>
        <v/>
      </c>
      <c r="BM21" s="407" t="str">
        <f>IF(K21="---","",VLOOKUP(K21,List16782345[],2,FALSE))</f>
        <v/>
      </c>
      <c r="BN21" s="407" t="str">
        <f>IF(L21="---","",VLOOKUP(L21,List16782345[],2,FALSE))</f>
        <v/>
      </c>
      <c r="BO21" s="407" t="str">
        <f>IF(M21="---","",VLOOKUP(M21,List16782345[],2,FALSE))</f>
        <v/>
      </c>
      <c r="BP21" s="407" t="str">
        <f>IF(N21="---","",VLOOKUP(N21,List16782345[],2,FALSE))</f>
        <v/>
      </c>
      <c r="BQ21" s="407" t="str">
        <f>IF(O21="---","",VLOOKUP(O21,List16782345[],2,FALSE))</f>
        <v/>
      </c>
      <c r="BR21" s="407" t="str">
        <f>IF(P21="---","",VLOOKUP(P21,List16782345[],2,FALSE))</f>
        <v/>
      </c>
      <c r="BS21" s="407" t="str">
        <f>IF(Q21="---","",VLOOKUP(Q21,List16782345[],2,FALSE))</f>
        <v/>
      </c>
      <c r="BT21" s="407" t="str">
        <f>IF(R21="---","",VLOOKUP(R21,List16782345[],2,FALSE))</f>
        <v/>
      </c>
      <c r="BU21" s="404" t="s">
        <v>143</v>
      </c>
      <c r="BV21" s="407" t="str">
        <f>IF(Y21="---","",VLOOKUP(Y21,List16782345[],2,FALSE))</f>
        <v/>
      </c>
      <c r="BW21" s="407" t="str">
        <f>IF(Z21="---","",VLOOKUP(Z21,List16782345[],2,FALSE))</f>
        <v/>
      </c>
      <c r="BX21" s="407" t="str">
        <f>IF(AA21="---","",VLOOKUP(AA21,List16782345[],2,FALSE))</f>
        <v/>
      </c>
      <c r="BY21" s="407" t="str">
        <f>IF(AB21="---","",VLOOKUP(AB21,List16782345[],2,FALSE))</f>
        <v/>
      </c>
      <c r="BZ21" s="407" t="str">
        <f>IF(AC21="---","",VLOOKUP(AC21,List16782345[],2,FALSE))</f>
        <v/>
      </c>
      <c r="CA21" s="407" t="str">
        <f>IF(AD21="---","",VLOOKUP(AD21,List16782345[],2,FALSE))</f>
        <v/>
      </c>
      <c r="CB21" s="407" t="str">
        <f>IF(AE21="---","",VLOOKUP(AE21,List16782345[],2,FALSE))</f>
        <v/>
      </c>
      <c r="CC21" s="407" t="str">
        <f>IF(AF21="---","",VLOOKUP(AF21,List16782345[],2,FALSE))</f>
        <v/>
      </c>
      <c r="CD21" s="407" t="str">
        <f>IF(AG21="---","",VLOOKUP(AG21,List16782345[],2,FALSE))</f>
        <v/>
      </c>
      <c r="CE21" s="407" t="str">
        <f>IF(AH21="---","",VLOOKUP(AH21,List16782345[],2,FALSE))</f>
        <v/>
      </c>
      <c r="CG21" s="359"/>
      <c r="CI21" s="359"/>
      <c r="CK21" s="359"/>
      <c r="CM21" s="359"/>
    </row>
    <row r="22" spans="2:91" s="360" customFormat="1" ht="13.5" customHeight="1" thickBot="1" x14ac:dyDescent="0.4">
      <c r="B22" s="408"/>
      <c r="C22" s="392"/>
      <c r="D22" s="393"/>
      <c r="E22" s="394" t="s">
        <v>144</v>
      </c>
      <c r="F22" s="395"/>
      <c r="G22" s="396"/>
      <c r="H22" s="398" t="s">
        <v>97</v>
      </c>
      <c r="I22" s="398" t="s">
        <v>97</v>
      </c>
      <c r="J22" s="398" t="s">
        <v>97</v>
      </c>
      <c r="K22" s="398" t="s">
        <v>97</v>
      </c>
      <c r="L22" s="398" t="s">
        <v>97</v>
      </c>
      <c r="M22" s="398" t="s">
        <v>97</v>
      </c>
      <c r="N22" s="398" t="s">
        <v>97</v>
      </c>
      <c r="O22" s="398" t="s">
        <v>97</v>
      </c>
      <c r="P22" s="398" t="s">
        <v>97</v>
      </c>
      <c r="Q22" s="398" t="s">
        <v>97</v>
      </c>
      <c r="R22" s="409" t="s">
        <v>97</v>
      </c>
      <c r="S22" s="359"/>
      <c r="T22" s="359"/>
      <c r="U22" s="359"/>
      <c r="V22" s="359"/>
      <c r="W22" s="359"/>
      <c r="X22" s="359"/>
      <c r="Y22" s="398" t="s">
        <v>97</v>
      </c>
      <c r="Z22" s="398" t="s">
        <v>97</v>
      </c>
      <c r="AA22" s="398" t="s">
        <v>97</v>
      </c>
      <c r="AB22" s="398" t="s">
        <v>97</v>
      </c>
      <c r="AC22" s="409" t="s">
        <v>97</v>
      </c>
      <c r="AD22" s="401" t="s">
        <v>97</v>
      </c>
      <c r="AE22" s="401" t="s">
        <v>97</v>
      </c>
      <c r="AF22" s="401" t="s">
        <v>97</v>
      </c>
      <c r="AG22" s="401" t="s">
        <v>97</v>
      </c>
      <c r="AH22" s="401" t="s">
        <v>97</v>
      </c>
      <c r="AK22" s="402" t="str">
        <f>IFERROR(IF(I22="---","",IF(Y22="---","No Target Set",IF(BV22=BK22,"On Target",IF(BV22&gt;BK22,"Behind",IF(BV22&lt;BK22,"Ahead"))))),"")</f>
        <v/>
      </c>
      <c r="AL22" s="402" t="str">
        <f>IFERROR(IF(J22="---","",IF(Z22="---","No Target Set",IF(BW22=BL22,"On Target",IF(BW22&gt;BL22,"Behind",IF(BW22&lt;BL22,"Ahead"))))),"")</f>
        <v/>
      </c>
      <c r="AM22" s="402" t="str">
        <f>IFERROR(IF(K22="---","",IF(AA22="---","No Target Set",IF(BX22=BM22,"On Target",IF(BX22&gt;BM22,"Behind",IF(BX22&lt;BM22,"Ahead"))))),"")</f>
        <v/>
      </c>
      <c r="AN22" s="402" t="str">
        <f>IFERROR(IF(L22="---","",IF(AB22="---","No Target Set",IF(BY22=BN22,"On Target",IF(BY22&gt;BN22,"Behind",IF(BY22&lt;BN22,"Ahead"))))),"")</f>
        <v/>
      </c>
      <c r="AO22" s="402" t="str">
        <f>IFERROR(IF(M22="---","",IF(AC22="---","No Target Set",IF(BZ22=BO22,"On Target",IF(BZ22&gt;BO22,"Behind",IF(BZ22&lt;BO22,"Ahead"))))),"")</f>
        <v/>
      </c>
      <c r="AP22" s="402" t="str">
        <f>IFERROR(IF(N22="---","",IF(AD22="---","No Target Set",IF(CA22=BP22,"On Target",IF(CA22&gt;BP22,"Behind",IF(CA22&lt;BP22,"Ahead"))))),"")</f>
        <v/>
      </c>
      <c r="AQ22" s="402" t="str">
        <f>IFERROR(IF(O22="---","",IF(AE22="---","No Target Set",IF(CB22=BQ22,"On Target",IF(CB22&gt;BQ22,"Behind",IF(CB22&lt;BQ22,"Ahead"))))),"")</f>
        <v/>
      </c>
      <c r="AR22" s="402" t="str">
        <f>IFERROR(IF(P22="---","",IF(AF22="---","No Target Set",IF(CC22=BR22,"On Target",IF(CC22&gt;BR22,"Behind",IF(CC22&lt;BR22,"Ahead"))))),"")</f>
        <v/>
      </c>
      <c r="AS22" s="402" t="str">
        <f>IFERROR(IF(Q22="---","",IF(AG22="---","No Target Set",IF(CD22=BS22,"On Target",IF(CD22&gt;BS22,"Behind",IF(CD22&lt;BS22,"Ahead"))))),"")</f>
        <v/>
      </c>
      <c r="AT22" s="402" t="str">
        <f>IFERROR(IF(R22="---","",IF(AH22="---","No Target Set",IF(CE22=BT22,"On Target",IF(CE22&gt;BT22,"Behind",IF(CE22&lt;BT22,"Ahead"))))),"")</f>
        <v/>
      </c>
      <c r="AU22" s="359"/>
      <c r="AV22" s="403"/>
      <c r="AW22" s="404" t="s">
        <v>145</v>
      </c>
      <c r="AX22" s="405" t="str">
        <f>_xlfn.IFNA(LOOKUP(2,1/(H22:R22&lt;&gt;"---"),H22:R22),"---")</f>
        <v>---</v>
      </c>
      <c r="AY22" s="406" t="e">
        <f>VALUE(IF(AX22="---","",VLOOKUP(AX22,List16782345[],2,FALSE)))</f>
        <v>#VALUE!</v>
      </c>
      <c r="AZ22" s="359" t="str">
        <f>_xlfn.IFNA(LOOKUP(2,1/(H22:Q22&lt;&gt;"---"),X22:AF22),"---")</f>
        <v>---</v>
      </c>
      <c r="BA22" s="359" t="e">
        <f>VALUE(IF(AZ22="---","",VLOOKUP(AZ22,List16782345[],2,FALSE)))</f>
        <v>#VALUE!</v>
      </c>
      <c r="BB22" s="359" t="str">
        <f>_xlfn.IFNA(LOOKUP(2,1/(AK22:AT22&lt;&gt;""),AK22:AT22),"---")</f>
        <v>---</v>
      </c>
      <c r="BC22" s="359" t="str">
        <f>_xlfn.IFNA(LOOKUP(2,1/(H22:R22&lt;&gt;"---"),H$2:R$2),"---")</f>
        <v>---</v>
      </c>
      <c r="BD22" s="359"/>
      <c r="BE22" s="359"/>
      <c r="BF22" s="359"/>
      <c r="BG22" s="359"/>
      <c r="BH22" s="359"/>
      <c r="BI22" s="404" t="s">
        <v>145</v>
      </c>
      <c r="BJ22" s="407" t="str">
        <f>IF(H22="---","",VLOOKUP(H22,List16782345[],2,FALSE))</f>
        <v/>
      </c>
      <c r="BK22" s="407" t="str">
        <f>IF(I22="---","",VLOOKUP(I22,List16782345[],2,FALSE))</f>
        <v/>
      </c>
      <c r="BL22" s="407" t="str">
        <f>IF(J22="---","",VLOOKUP(J22,List16782345[],2,FALSE))</f>
        <v/>
      </c>
      <c r="BM22" s="407" t="str">
        <f>IF(K22="---","",VLOOKUP(K22,List16782345[],2,FALSE))</f>
        <v/>
      </c>
      <c r="BN22" s="407" t="str">
        <f>IF(L22="---","",VLOOKUP(L22,List16782345[],2,FALSE))</f>
        <v/>
      </c>
      <c r="BO22" s="407" t="str">
        <f>IF(M22="---","",VLOOKUP(M22,List16782345[],2,FALSE))</f>
        <v/>
      </c>
      <c r="BP22" s="407" t="str">
        <f>IF(N22="---","",VLOOKUP(N22,List16782345[],2,FALSE))</f>
        <v/>
      </c>
      <c r="BQ22" s="407" t="str">
        <f>IF(O22="---","",VLOOKUP(O22,List16782345[],2,FALSE))</f>
        <v/>
      </c>
      <c r="BR22" s="407" t="str">
        <f>IF(P22="---","",VLOOKUP(P22,List16782345[],2,FALSE))</f>
        <v/>
      </c>
      <c r="BS22" s="407" t="str">
        <f>IF(Q22="---","",VLOOKUP(Q22,List16782345[],2,FALSE))</f>
        <v/>
      </c>
      <c r="BT22" s="407" t="str">
        <f>IF(R22="---","",VLOOKUP(R22,List16782345[],2,FALSE))</f>
        <v/>
      </c>
      <c r="BU22" s="404" t="s">
        <v>145</v>
      </c>
      <c r="BV22" s="407" t="str">
        <f>IF(Y22="---","",VLOOKUP(Y22,List16782345[],2,FALSE))</f>
        <v/>
      </c>
      <c r="BW22" s="407" t="str">
        <f>IF(Z22="---","",VLOOKUP(Z22,List16782345[],2,FALSE))</f>
        <v/>
      </c>
      <c r="BX22" s="407" t="str">
        <f>IF(AA22="---","",VLOOKUP(AA22,List16782345[],2,FALSE))</f>
        <v/>
      </c>
      <c r="BY22" s="407" t="str">
        <f>IF(AB22="---","",VLOOKUP(AB22,List16782345[],2,FALSE))</f>
        <v/>
      </c>
      <c r="BZ22" s="407" t="str">
        <f>IF(AC22="---","",VLOOKUP(AC22,List16782345[],2,FALSE))</f>
        <v/>
      </c>
      <c r="CA22" s="407" t="str">
        <f>IF(AD22="---","",VLOOKUP(AD22,List16782345[],2,FALSE))</f>
        <v/>
      </c>
      <c r="CB22" s="407" t="str">
        <f>IF(AE22="---","",VLOOKUP(AE22,List16782345[],2,FALSE))</f>
        <v/>
      </c>
      <c r="CC22" s="407" t="str">
        <f>IF(AF22="---","",VLOOKUP(AF22,List16782345[],2,FALSE))</f>
        <v/>
      </c>
      <c r="CD22" s="407" t="str">
        <f>IF(AG22="---","",VLOOKUP(AG22,List16782345[],2,FALSE))</f>
        <v/>
      </c>
      <c r="CE22" s="407" t="str">
        <f>IF(AH22="---","",VLOOKUP(AH22,List16782345[],2,FALSE))</f>
        <v/>
      </c>
      <c r="CG22" s="359"/>
      <c r="CI22" s="359"/>
      <c r="CK22" s="359"/>
      <c r="CM22" s="359"/>
    </row>
    <row r="23" spans="2:91" s="360" customFormat="1" ht="13.5" customHeight="1" thickBot="1" x14ac:dyDescent="0.4">
      <c r="B23" s="413"/>
      <c r="C23" s="392"/>
      <c r="D23" s="393"/>
      <c r="E23" s="394" t="s">
        <v>146</v>
      </c>
      <c r="F23" s="395"/>
      <c r="G23" s="396"/>
      <c r="H23" s="398" t="s">
        <v>97</v>
      </c>
      <c r="I23" s="398" t="s">
        <v>97</v>
      </c>
      <c r="J23" s="398" t="s">
        <v>97</v>
      </c>
      <c r="K23" s="398" t="s">
        <v>97</v>
      </c>
      <c r="L23" s="398" t="s">
        <v>97</v>
      </c>
      <c r="M23" s="398" t="s">
        <v>97</v>
      </c>
      <c r="N23" s="398" t="s">
        <v>97</v>
      </c>
      <c r="O23" s="398" t="s">
        <v>97</v>
      </c>
      <c r="P23" s="398" t="s">
        <v>97</v>
      </c>
      <c r="Q23" s="398" t="s">
        <v>97</v>
      </c>
      <c r="R23" s="409" t="s">
        <v>97</v>
      </c>
      <c r="S23" s="359"/>
      <c r="T23" s="359"/>
      <c r="U23" s="359"/>
      <c r="V23" s="359"/>
      <c r="W23" s="359"/>
      <c r="X23" s="359"/>
      <c r="Y23" s="398" t="s">
        <v>97</v>
      </c>
      <c r="Z23" s="398" t="s">
        <v>97</v>
      </c>
      <c r="AA23" s="398" t="s">
        <v>97</v>
      </c>
      <c r="AB23" s="398" t="s">
        <v>97</v>
      </c>
      <c r="AC23" s="409" t="s">
        <v>97</v>
      </c>
      <c r="AD23" s="401" t="s">
        <v>97</v>
      </c>
      <c r="AE23" s="401" t="s">
        <v>97</v>
      </c>
      <c r="AF23" s="401" t="s">
        <v>97</v>
      </c>
      <c r="AG23" s="401" t="s">
        <v>97</v>
      </c>
      <c r="AH23" s="401" t="s">
        <v>97</v>
      </c>
      <c r="AK23" s="402" t="str">
        <f>IFERROR(IF(I23="---","",IF(Y23="---","No Target Set",IF(BV23=BK23,"On Target",IF(BV23&gt;BK23,"Behind",IF(BV23&lt;BK23,"Ahead"))))),"")</f>
        <v/>
      </c>
      <c r="AL23" s="402" t="str">
        <f>IFERROR(IF(J23="---","",IF(Z23="---","No Target Set",IF(BW23=BL23,"On Target",IF(BW23&gt;BL23,"Behind",IF(BW23&lt;BL23,"Ahead"))))),"")</f>
        <v/>
      </c>
      <c r="AM23" s="402" t="str">
        <f>IFERROR(IF(K23="---","",IF(AA23="---","No Target Set",IF(BX23=BM23,"On Target",IF(BX23&gt;BM23,"Behind",IF(BX23&lt;BM23,"Ahead"))))),"")</f>
        <v/>
      </c>
      <c r="AN23" s="402" t="str">
        <f>IFERROR(IF(L23="---","",IF(AB23="---","No Target Set",IF(BY23=BN23,"On Target",IF(BY23&gt;BN23,"Behind",IF(BY23&lt;BN23,"Ahead"))))),"")</f>
        <v/>
      </c>
      <c r="AO23" s="402" t="str">
        <f>IFERROR(IF(M23="---","",IF(AC23="---","No Target Set",IF(BZ23=BO23,"On Target",IF(BZ23&gt;BO23,"Behind",IF(BZ23&lt;BO23,"Ahead"))))),"")</f>
        <v/>
      </c>
      <c r="AP23" s="402" t="str">
        <f>IFERROR(IF(N23="---","",IF(AD23="---","No Target Set",IF(CA23=BP23,"On Target",IF(CA23&gt;BP23,"Behind",IF(CA23&lt;BP23,"Ahead"))))),"")</f>
        <v/>
      </c>
      <c r="AQ23" s="402" t="str">
        <f>IFERROR(IF(O23="---","",IF(AE23="---","No Target Set",IF(CB23=BQ23,"On Target",IF(CB23&gt;BQ23,"Behind",IF(CB23&lt;BQ23,"Ahead"))))),"")</f>
        <v/>
      </c>
      <c r="AR23" s="402" t="str">
        <f>IFERROR(IF(P23="---","",IF(AF23="---","No Target Set",IF(CC23=BR23,"On Target",IF(CC23&gt;BR23,"Behind",IF(CC23&lt;BR23,"Ahead"))))),"")</f>
        <v/>
      </c>
      <c r="AS23" s="402" t="str">
        <f>IFERROR(IF(Q23="---","",IF(AG23="---","No Target Set",IF(CD23=BS23,"On Target",IF(CD23&gt;BS23,"Behind",IF(CD23&lt;BS23,"Ahead"))))),"")</f>
        <v/>
      </c>
      <c r="AT23" s="402" t="str">
        <f>IFERROR(IF(R23="---","",IF(AH23="---","No Target Set",IF(CE23=BT23,"On Target",IF(CE23&gt;BT23,"Behind",IF(CE23&lt;BT23,"Ahead"))))),"")</f>
        <v/>
      </c>
      <c r="AU23" s="359"/>
      <c r="AV23" s="403"/>
      <c r="AW23" s="404" t="s">
        <v>147</v>
      </c>
      <c r="AX23" s="405" t="str">
        <f>_xlfn.IFNA(LOOKUP(2,1/(H23:R23&lt;&gt;"---"),H23:R23),"---")</f>
        <v>---</v>
      </c>
      <c r="AY23" s="406" t="e">
        <f>VALUE(IF(AX23="---","",VLOOKUP(AX23,List16782345[],2,FALSE)))</f>
        <v>#VALUE!</v>
      </c>
      <c r="AZ23" s="359" t="str">
        <f>_xlfn.IFNA(LOOKUP(2,1/(H23:Q23&lt;&gt;"---"),X23:AF23),"---")</f>
        <v>---</v>
      </c>
      <c r="BA23" s="359" t="e">
        <f>VALUE(IF(AZ23="---","",VLOOKUP(AZ23,List16782345[],2,FALSE)))</f>
        <v>#VALUE!</v>
      </c>
      <c r="BB23" s="359" t="str">
        <f>_xlfn.IFNA(LOOKUP(2,1/(AK23:AT23&lt;&gt;""),AK23:AT23),"---")</f>
        <v>---</v>
      </c>
      <c r="BC23" s="359" t="str">
        <f>_xlfn.IFNA(LOOKUP(2,1/(H23:R23&lt;&gt;"---"),H$2:R$2),"---")</f>
        <v>---</v>
      </c>
      <c r="BD23" s="359"/>
      <c r="BE23" s="359"/>
      <c r="BF23" s="359"/>
      <c r="BG23" s="359"/>
      <c r="BH23" s="359"/>
      <c r="BI23" s="404" t="s">
        <v>147</v>
      </c>
      <c r="BJ23" s="407" t="str">
        <f>IF(H23="---","",VLOOKUP(H23,List16782345[],2,FALSE))</f>
        <v/>
      </c>
      <c r="BK23" s="407" t="str">
        <f>IF(I23="---","",VLOOKUP(I23,List16782345[],2,FALSE))</f>
        <v/>
      </c>
      <c r="BL23" s="407" t="str">
        <f>IF(J23="---","",VLOOKUP(J23,List16782345[],2,FALSE))</f>
        <v/>
      </c>
      <c r="BM23" s="407" t="str">
        <f>IF(K23="---","",VLOOKUP(K23,List16782345[],2,FALSE))</f>
        <v/>
      </c>
      <c r="BN23" s="407" t="str">
        <f>IF(L23="---","",VLOOKUP(L23,List16782345[],2,FALSE))</f>
        <v/>
      </c>
      <c r="BO23" s="407" t="str">
        <f>IF(M23="---","",VLOOKUP(M23,List16782345[],2,FALSE))</f>
        <v/>
      </c>
      <c r="BP23" s="407" t="str">
        <f>IF(N23="---","",VLOOKUP(N23,List16782345[],2,FALSE))</f>
        <v/>
      </c>
      <c r="BQ23" s="407" t="str">
        <f>IF(O23="---","",VLOOKUP(O23,List16782345[],2,FALSE))</f>
        <v/>
      </c>
      <c r="BR23" s="407" t="str">
        <f>IF(P23="---","",VLOOKUP(P23,List16782345[],2,FALSE))</f>
        <v/>
      </c>
      <c r="BS23" s="407" t="str">
        <f>IF(Q23="---","",VLOOKUP(Q23,List16782345[],2,FALSE))</f>
        <v/>
      </c>
      <c r="BT23" s="407" t="str">
        <f>IF(R23="---","",VLOOKUP(R23,List16782345[],2,FALSE))</f>
        <v/>
      </c>
      <c r="BU23" s="404" t="s">
        <v>147</v>
      </c>
      <c r="BV23" s="407" t="str">
        <f>IF(Y23="---","",VLOOKUP(Y23,List16782345[],2,FALSE))</f>
        <v/>
      </c>
      <c r="BW23" s="407" t="str">
        <f>IF(Z23="---","",VLOOKUP(Z23,List16782345[],2,FALSE))</f>
        <v/>
      </c>
      <c r="BX23" s="407" t="str">
        <f>IF(AA23="---","",VLOOKUP(AA23,List16782345[],2,FALSE))</f>
        <v/>
      </c>
      <c r="BY23" s="407" t="str">
        <f>IF(AB23="---","",VLOOKUP(AB23,List16782345[],2,FALSE))</f>
        <v/>
      </c>
      <c r="BZ23" s="407" t="str">
        <f>IF(AC23="---","",VLOOKUP(AC23,List16782345[],2,FALSE))</f>
        <v/>
      </c>
      <c r="CA23" s="407" t="str">
        <f>IF(AD23="---","",VLOOKUP(AD23,List16782345[],2,FALSE))</f>
        <v/>
      </c>
      <c r="CB23" s="407" t="str">
        <f>IF(AE23="---","",VLOOKUP(AE23,List16782345[],2,FALSE))</f>
        <v/>
      </c>
      <c r="CC23" s="407" t="str">
        <f>IF(AF23="---","",VLOOKUP(AF23,List16782345[],2,FALSE))</f>
        <v/>
      </c>
      <c r="CD23" s="407" t="str">
        <f>IF(AG23="---","",VLOOKUP(AG23,List16782345[],2,FALSE))</f>
        <v/>
      </c>
      <c r="CE23" s="407" t="str">
        <f>IF(AH23="---","",VLOOKUP(AH23,List16782345[],2,FALSE))</f>
        <v/>
      </c>
      <c r="CG23" s="359"/>
      <c r="CI23" s="359"/>
      <c r="CK23" s="359"/>
      <c r="CM23" s="359"/>
    </row>
    <row r="24" spans="2:91" s="360" customFormat="1" ht="13.5" customHeight="1" thickBot="1" x14ac:dyDescent="0.4">
      <c r="B24" s="391">
        <v>3</v>
      </c>
      <c r="C24" s="414" t="s">
        <v>148</v>
      </c>
      <c r="D24" s="415"/>
      <c r="E24" s="394" t="s">
        <v>149</v>
      </c>
      <c r="F24" s="395"/>
      <c r="G24" s="396"/>
      <c r="H24" s="398" t="s">
        <v>97</v>
      </c>
      <c r="I24" s="398" t="s">
        <v>97</v>
      </c>
      <c r="J24" s="398" t="s">
        <v>97</v>
      </c>
      <c r="K24" s="398" t="s">
        <v>97</v>
      </c>
      <c r="L24" s="398" t="s">
        <v>97</v>
      </c>
      <c r="M24" s="398" t="s">
        <v>97</v>
      </c>
      <c r="N24" s="398" t="s">
        <v>97</v>
      </c>
      <c r="O24" s="398" t="s">
        <v>97</v>
      </c>
      <c r="P24" s="398" t="s">
        <v>97</v>
      </c>
      <c r="Q24" s="398" t="s">
        <v>97</v>
      </c>
      <c r="R24" s="409" t="s">
        <v>97</v>
      </c>
      <c r="S24" s="359"/>
      <c r="T24" s="359"/>
      <c r="U24" s="359"/>
      <c r="V24" s="359"/>
      <c r="W24" s="359"/>
      <c r="X24" s="359"/>
      <c r="Y24" s="398" t="s">
        <v>97</v>
      </c>
      <c r="Z24" s="398" t="s">
        <v>97</v>
      </c>
      <c r="AA24" s="398" t="s">
        <v>97</v>
      </c>
      <c r="AB24" s="398" t="s">
        <v>97</v>
      </c>
      <c r="AC24" s="409" t="s">
        <v>97</v>
      </c>
      <c r="AD24" s="401" t="s">
        <v>97</v>
      </c>
      <c r="AE24" s="401" t="s">
        <v>97</v>
      </c>
      <c r="AF24" s="401" t="s">
        <v>97</v>
      </c>
      <c r="AG24" s="401" t="s">
        <v>97</v>
      </c>
      <c r="AH24" s="401" t="s">
        <v>97</v>
      </c>
      <c r="AK24" s="402" t="str">
        <f>IFERROR(IF(I24="---","",IF(Y24="---","No Target Set",IF(BV24=BK24,"On Target",IF(BV24&gt;BK24,"Behind",IF(BV24&lt;BK24,"Ahead"))))),"")</f>
        <v/>
      </c>
      <c r="AL24" s="402" t="str">
        <f>IFERROR(IF(J24="---","",IF(Z24="---","No Target Set",IF(BW24=BL24,"On Target",IF(BW24&gt;BL24,"Behind",IF(BW24&lt;BL24,"Ahead"))))),"")</f>
        <v/>
      </c>
      <c r="AM24" s="402" t="str">
        <f>IFERROR(IF(K24="---","",IF(AA24="---","No Target Set",IF(BX24=BM24,"On Target",IF(BX24&gt;BM24,"Behind",IF(BX24&lt;BM24,"Ahead"))))),"")</f>
        <v/>
      </c>
      <c r="AN24" s="402" t="str">
        <f>IFERROR(IF(L24="---","",IF(AB24="---","No Target Set",IF(BY24=BN24,"On Target",IF(BY24&gt;BN24,"Behind",IF(BY24&lt;BN24,"Ahead"))))),"")</f>
        <v/>
      </c>
      <c r="AO24" s="402" t="str">
        <f>IFERROR(IF(M24="---","",IF(AC24="---","No Target Set",IF(BZ24=BO24,"On Target",IF(BZ24&gt;BO24,"Behind",IF(BZ24&lt;BO24,"Ahead"))))),"")</f>
        <v/>
      </c>
      <c r="AP24" s="402" t="str">
        <f>IFERROR(IF(N24="---","",IF(AD24="---","No Target Set",IF(CA24=BP24,"On Target",IF(CA24&gt;BP24,"Behind",IF(CA24&lt;BP24,"Ahead"))))),"")</f>
        <v/>
      </c>
      <c r="AQ24" s="402" t="str">
        <f>IFERROR(IF(O24="---","",IF(AE24="---","No Target Set",IF(CB24=BQ24,"On Target",IF(CB24&gt;BQ24,"Behind",IF(CB24&lt;BQ24,"Ahead"))))),"")</f>
        <v/>
      </c>
      <c r="AR24" s="402" t="str">
        <f>IFERROR(IF(P24="---","",IF(AF24="---","No Target Set",IF(CC24=BR24,"On Target",IF(CC24&gt;BR24,"Behind",IF(CC24&lt;BR24,"Ahead"))))),"")</f>
        <v/>
      </c>
      <c r="AS24" s="402" t="str">
        <f>IFERROR(IF(Q24="---","",IF(AG24="---","No Target Set",IF(CD24=BS24,"On Target",IF(CD24&gt;BS24,"Behind",IF(CD24&lt;BS24,"Ahead"))))),"")</f>
        <v/>
      </c>
      <c r="AT24" s="402" t="str">
        <f>IFERROR(IF(R24="---","",IF(AH24="---","No Target Set",IF(CE24=BT24,"On Target",IF(CE24&gt;BT24,"Behind",IF(CE24&lt;BT24,"Ahead"))))),"")</f>
        <v/>
      </c>
      <c r="AU24" s="359"/>
      <c r="AV24" s="403"/>
      <c r="AW24" s="404" t="s">
        <v>150</v>
      </c>
      <c r="AX24" s="405" t="str">
        <f>_xlfn.IFNA(LOOKUP(2,1/(H24:R24&lt;&gt;"---"),H24:R24),"---")</f>
        <v>---</v>
      </c>
      <c r="AY24" s="406" t="e">
        <f>VALUE(IF(AX24="---","",VLOOKUP(AX24,List16782345[],2,FALSE)))</f>
        <v>#VALUE!</v>
      </c>
      <c r="AZ24" s="359" t="str">
        <f>_xlfn.IFNA(LOOKUP(2,1/(H24:Q24&lt;&gt;"---"),X24:AF24),"---")</f>
        <v>---</v>
      </c>
      <c r="BA24" s="359" t="e">
        <f>VALUE(IF(AZ24="---","",VLOOKUP(AZ24,List16782345[],2,FALSE)))</f>
        <v>#VALUE!</v>
      </c>
      <c r="BB24" s="359" t="str">
        <f>_xlfn.IFNA(LOOKUP(2,1/(AK24:AT24&lt;&gt;""),AK24:AT24),"---")</f>
        <v>---</v>
      </c>
      <c r="BC24" s="359" t="str">
        <f>_xlfn.IFNA(LOOKUP(2,1/(H24:R24&lt;&gt;"---"),H$2:R$2),"---")</f>
        <v>---</v>
      </c>
      <c r="BD24" s="359"/>
      <c r="BE24" s="359"/>
      <c r="BF24" s="359"/>
      <c r="BG24" s="359"/>
      <c r="BH24" s="359"/>
      <c r="BI24" s="404" t="s">
        <v>150</v>
      </c>
      <c r="BJ24" s="407" t="str">
        <f>IF(H24="---","",VLOOKUP(H24,List16782345[],2,FALSE))</f>
        <v/>
      </c>
      <c r="BK24" s="407" t="str">
        <f>IF(I24="---","",VLOOKUP(I24,List16782345[],2,FALSE))</f>
        <v/>
      </c>
      <c r="BL24" s="407" t="str">
        <f>IF(J24="---","",VLOOKUP(J24,List16782345[],2,FALSE))</f>
        <v/>
      </c>
      <c r="BM24" s="407" t="str">
        <f>IF(K24="---","",VLOOKUP(K24,List16782345[],2,FALSE))</f>
        <v/>
      </c>
      <c r="BN24" s="407" t="str">
        <f>IF(L24="---","",VLOOKUP(L24,List16782345[],2,FALSE))</f>
        <v/>
      </c>
      <c r="BO24" s="407" t="str">
        <f>IF(M24="---","",VLOOKUP(M24,List16782345[],2,FALSE))</f>
        <v/>
      </c>
      <c r="BP24" s="407" t="str">
        <f>IF(N24="---","",VLOOKUP(N24,List16782345[],2,FALSE))</f>
        <v/>
      </c>
      <c r="BQ24" s="407" t="str">
        <f>IF(O24="---","",VLOOKUP(O24,List16782345[],2,FALSE))</f>
        <v/>
      </c>
      <c r="BR24" s="407" t="str">
        <f>IF(P24="---","",VLOOKUP(P24,List16782345[],2,FALSE))</f>
        <v/>
      </c>
      <c r="BS24" s="407" t="str">
        <f>IF(Q24="---","",VLOOKUP(Q24,List16782345[],2,FALSE))</f>
        <v/>
      </c>
      <c r="BT24" s="407" t="str">
        <f>IF(R24="---","",VLOOKUP(R24,List16782345[],2,FALSE))</f>
        <v/>
      </c>
      <c r="BU24" s="404" t="s">
        <v>150</v>
      </c>
      <c r="BV24" s="407" t="str">
        <f>IF(Y24="---","",VLOOKUP(Y24,List16782345[],2,FALSE))</f>
        <v/>
      </c>
      <c r="BW24" s="407" t="str">
        <f>IF(Z24="---","",VLOOKUP(Z24,List16782345[],2,FALSE))</f>
        <v/>
      </c>
      <c r="BX24" s="407" t="str">
        <f>IF(AA24="---","",VLOOKUP(AA24,List16782345[],2,FALSE))</f>
        <v/>
      </c>
      <c r="BY24" s="407" t="str">
        <f>IF(AB24="---","",VLOOKUP(AB24,List16782345[],2,FALSE))</f>
        <v/>
      </c>
      <c r="BZ24" s="407" t="str">
        <f>IF(AC24="---","",VLOOKUP(AC24,List16782345[],2,FALSE))</f>
        <v/>
      </c>
      <c r="CA24" s="407" t="str">
        <f>IF(AD24="---","",VLOOKUP(AD24,List16782345[],2,FALSE))</f>
        <v/>
      </c>
      <c r="CB24" s="407" t="str">
        <f>IF(AE24="---","",VLOOKUP(AE24,List16782345[],2,FALSE))</f>
        <v/>
      </c>
      <c r="CC24" s="407" t="str">
        <f>IF(AF24="---","",VLOOKUP(AF24,List16782345[],2,FALSE))</f>
        <v/>
      </c>
      <c r="CD24" s="407" t="str">
        <f>IF(AG24="---","",VLOOKUP(AG24,List16782345[],2,FALSE))</f>
        <v/>
      </c>
      <c r="CE24" s="407" t="str">
        <f>IF(AH24="---","",VLOOKUP(AH24,List16782345[],2,FALSE))</f>
        <v/>
      </c>
      <c r="CG24" s="359"/>
      <c r="CI24" s="359"/>
      <c r="CK24" s="359"/>
      <c r="CM24" s="359"/>
    </row>
    <row r="25" spans="2:91" s="360" customFormat="1" ht="14" thickBot="1" x14ac:dyDescent="0.4">
      <c r="B25" s="408"/>
      <c r="C25" s="414"/>
      <c r="D25" s="415"/>
      <c r="E25" s="394" t="s">
        <v>151</v>
      </c>
      <c r="F25" s="395"/>
      <c r="G25" s="396"/>
      <c r="H25" s="398" t="s">
        <v>97</v>
      </c>
      <c r="I25" s="398" t="s">
        <v>97</v>
      </c>
      <c r="J25" s="398" t="s">
        <v>97</v>
      </c>
      <c r="K25" s="398" t="s">
        <v>97</v>
      </c>
      <c r="L25" s="398" t="s">
        <v>97</v>
      </c>
      <c r="M25" s="398" t="s">
        <v>97</v>
      </c>
      <c r="N25" s="398" t="s">
        <v>97</v>
      </c>
      <c r="O25" s="398" t="s">
        <v>97</v>
      </c>
      <c r="P25" s="398" t="s">
        <v>97</v>
      </c>
      <c r="Q25" s="398" t="s">
        <v>97</v>
      </c>
      <c r="R25" s="409" t="s">
        <v>97</v>
      </c>
      <c r="S25" s="359"/>
      <c r="T25" s="359"/>
      <c r="U25" s="359"/>
      <c r="V25" s="359"/>
      <c r="W25" s="359"/>
      <c r="X25" s="359"/>
      <c r="Y25" s="398" t="s">
        <v>97</v>
      </c>
      <c r="Z25" s="398" t="s">
        <v>97</v>
      </c>
      <c r="AA25" s="398" t="s">
        <v>97</v>
      </c>
      <c r="AB25" s="398" t="s">
        <v>97</v>
      </c>
      <c r="AC25" s="409" t="s">
        <v>97</v>
      </c>
      <c r="AD25" s="401" t="s">
        <v>97</v>
      </c>
      <c r="AE25" s="401" t="s">
        <v>97</v>
      </c>
      <c r="AF25" s="401" t="s">
        <v>97</v>
      </c>
      <c r="AG25" s="401" t="s">
        <v>97</v>
      </c>
      <c r="AH25" s="401" t="s">
        <v>97</v>
      </c>
      <c r="AK25" s="402" t="str">
        <f>IFERROR(IF(I25="---","",IF(Y25="---","No Target Set",IF(BV25=BK25,"On Target",IF(BV25&gt;BK25,"Behind",IF(BV25&lt;BK25,"Ahead"))))),"")</f>
        <v/>
      </c>
      <c r="AL25" s="402" t="str">
        <f>IFERROR(IF(J25="---","",IF(Z25="---","No Target Set",IF(BW25=BL25,"On Target",IF(BW25&gt;BL25,"Behind",IF(BW25&lt;BL25,"Ahead"))))),"")</f>
        <v/>
      </c>
      <c r="AM25" s="402" t="str">
        <f>IFERROR(IF(K25="---","",IF(AA25="---","No Target Set",IF(BX25=BM25,"On Target",IF(BX25&gt;BM25,"Behind",IF(BX25&lt;BM25,"Ahead"))))),"")</f>
        <v/>
      </c>
      <c r="AN25" s="402" t="str">
        <f>IFERROR(IF(L25="---","",IF(AB25="---","No Target Set",IF(BY25=BN25,"On Target",IF(BY25&gt;BN25,"Behind",IF(BY25&lt;BN25,"Ahead"))))),"")</f>
        <v/>
      </c>
      <c r="AO25" s="402" t="str">
        <f>IFERROR(IF(M25="---","",IF(AC25="---","No Target Set",IF(BZ25=BO25,"On Target",IF(BZ25&gt;BO25,"Behind",IF(BZ25&lt;BO25,"Ahead"))))),"")</f>
        <v/>
      </c>
      <c r="AP25" s="402" t="str">
        <f>IFERROR(IF(N25="---","",IF(AD25="---","No Target Set",IF(CA25=BP25,"On Target",IF(CA25&gt;BP25,"Behind",IF(CA25&lt;BP25,"Ahead"))))),"")</f>
        <v/>
      </c>
      <c r="AQ25" s="402" t="str">
        <f>IFERROR(IF(O25="---","",IF(AE25="---","No Target Set",IF(CB25=BQ25,"On Target",IF(CB25&gt;BQ25,"Behind",IF(CB25&lt;BQ25,"Ahead"))))),"")</f>
        <v/>
      </c>
      <c r="AR25" s="402" t="str">
        <f>IFERROR(IF(P25="---","",IF(AF25="---","No Target Set",IF(CC25=BR25,"On Target",IF(CC25&gt;BR25,"Behind",IF(CC25&lt;BR25,"Ahead"))))),"")</f>
        <v/>
      </c>
      <c r="AS25" s="402" t="str">
        <f>IFERROR(IF(Q25="---","",IF(AG25="---","No Target Set",IF(CD25=BS25,"On Target",IF(CD25&gt;BS25,"Behind",IF(CD25&lt;BS25,"Ahead"))))),"")</f>
        <v/>
      </c>
      <c r="AT25" s="402" t="str">
        <f>IFERROR(IF(R25="---","",IF(AH25="---","No Target Set",IF(CE25=BT25,"On Target",IF(CE25&gt;BT25,"Behind",IF(CE25&lt;BT25,"Ahead"))))),"")</f>
        <v/>
      </c>
      <c r="AU25" s="359"/>
      <c r="AV25" s="403"/>
      <c r="AW25" s="404" t="s">
        <v>152</v>
      </c>
      <c r="AX25" s="405" t="str">
        <f>_xlfn.IFNA(LOOKUP(2,1/(H25:R25&lt;&gt;"---"),H25:R25),"---")</f>
        <v>---</v>
      </c>
      <c r="AY25" s="406" t="e">
        <f>VALUE(IF(AX25="---","",VLOOKUP(AX25,List16782345[],2,FALSE)))</f>
        <v>#VALUE!</v>
      </c>
      <c r="AZ25" s="359" t="str">
        <f>_xlfn.IFNA(LOOKUP(2,1/(H25:Q25&lt;&gt;"---"),X25:AF25),"---")</f>
        <v>---</v>
      </c>
      <c r="BA25" s="359" t="e">
        <f>VALUE(IF(AZ25="---","",VLOOKUP(AZ25,List16782345[],2,FALSE)))</f>
        <v>#VALUE!</v>
      </c>
      <c r="BB25" s="359" t="str">
        <f>_xlfn.IFNA(LOOKUP(2,1/(AK25:AT25&lt;&gt;""),AK25:AT25),"---")</f>
        <v>---</v>
      </c>
      <c r="BC25" s="359" t="str">
        <f>_xlfn.IFNA(LOOKUP(2,1/(H25:R25&lt;&gt;"---"),H$2:R$2),"---")</f>
        <v>---</v>
      </c>
      <c r="BD25" s="359"/>
      <c r="BE25" s="359"/>
      <c r="BF25" s="359"/>
      <c r="BG25" s="359"/>
      <c r="BH25" s="359"/>
      <c r="BI25" s="404" t="s">
        <v>152</v>
      </c>
      <c r="BJ25" s="407" t="str">
        <f>IF(H25="---","",VLOOKUP(H25,List16782345[],2,FALSE))</f>
        <v/>
      </c>
      <c r="BK25" s="407" t="str">
        <f>IF(I25="---","",VLOOKUP(I25,List16782345[],2,FALSE))</f>
        <v/>
      </c>
      <c r="BL25" s="407" t="str">
        <f>IF(J25="---","",VLOOKUP(J25,List16782345[],2,FALSE))</f>
        <v/>
      </c>
      <c r="BM25" s="407" t="str">
        <f>IF(K25="---","",VLOOKUP(K25,List16782345[],2,FALSE))</f>
        <v/>
      </c>
      <c r="BN25" s="407" t="str">
        <f>IF(L25="---","",VLOOKUP(L25,List16782345[],2,FALSE))</f>
        <v/>
      </c>
      <c r="BO25" s="407" t="str">
        <f>IF(M25="---","",VLOOKUP(M25,List16782345[],2,FALSE))</f>
        <v/>
      </c>
      <c r="BP25" s="407" t="str">
        <f>IF(N25="---","",VLOOKUP(N25,List16782345[],2,FALSE))</f>
        <v/>
      </c>
      <c r="BQ25" s="407" t="str">
        <f>IF(O25="---","",VLOOKUP(O25,List16782345[],2,FALSE))</f>
        <v/>
      </c>
      <c r="BR25" s="407" t="str">
        <f>IF(P25="---","",VLOOKUP(P25,List16782345[],2,FALSE))</f>
        <v/>
      </c>
      <c r="BS25" s="407" t="str">
        <f>IF(Q25="---","",VLOOKUP(Q25,List16782345[],2,FALSE))</f>
        <v/>
      </c>
      <c r="BT25" s="407" t="str">
        <f>IF(R25="---","",VLOOKUP(R25,List16782345[],2,FALSE))</f>
        <v/>
      </c>
      <c r="BU25" s="404" t="s">
        <v>152</v>
      </c>
      <c r="BV25" s="407" t="str">
        <f>IF(Y25="---","",VLOOKUP(Y25,List16782345[],2,FALSE))</f>
        <v/>
      </c>
      <c r="BW25" s="407" t="str">
        <f>IF(Z25="---","",VLOOKUP(Z25,List16782345[],2,FALSE))</f>
        <v/>
      </c>
      <c r="BX25" s="407" t="str">
        <f>IF(AA25="---","",VLOOKUP(AA25,List16782345[],2,FALSE))</f>
        <v/>
      </c>
      <c r="BY25" s="407" t="str">
        <f>IF(AB25="---","",VLOOKUP(AB25,List16782345[],2,FALSE))</f>
        <v/>
      </c>
      <c r="BZ25" s="407" t="str">
        <f>IF(AC25="---","",VLOOKUP(AC25,List16782345[],2,FALSE))</f>
        <v/>
      </c>
      <c r="CA25" s="407" t="str">
        <f>IF(AD25="---","",VLOOKUP(AD25,List16782345[],2,FALSE))</f>
        <v/>
      </c>
      <c r="CB25" s="407" t="str">
        <f>IF(AE25="---","",VLOOKUP(AE25,List16782345[],2,FALSE))</f>
        <v/>
      </c>
      <c r="CC25" s="407" t="str">
        <f>IF(AF25="---","",VLOOKUP(AF25,List16782345[],2,FALSE))</f>
        <v/>
      </c>
      <c r="CD25" s="407" t="str">
        <f>IF(AG25="---","",VLOOKUP(AG25,List16782345[],2,FALSE))</f>
        <v/>
      </c>
      <c r="CE25" s="407" t="str">
        <f>IF(AH25="---","",VLOOKUP(AH25,List16782345[],2,FALSE))</f>
        <v/>
      </c>
      <c r="CG25" s="359"/>
      <c r="CI25" s="359"/>
      <c r="CK25" s="359"/>
      <c r="CM25" s="359"/>
    </row>
    <row r="26" spans="2:91" s="360" customFormat="1" ht="13.5" customHeight="1" thickBot="1" x14ac:dyDescent="0.4">
      <c r="B26" s="408"/>
      <c r="C26" s="414"/>
      <c r="D26" s="415"/>
      <c r="E26" s="394" t="s">
        <v>153</v>
      </c>
      <c r="F26" s="395"/>
      <c r="G26" s="396"/>
      <c r="H26" s="398" t="s">
        <v>97</v>
      </c>
      <c r="I26" s="398" t="s">
        <v>97</v>
      </c>
      <c r="J26" s="398" t="s">
        <v>97</v>
      </c>
      <c r="K26" s="398" t="s">
        <v>97</v>
      </c>
      <c r="L26" s="398" t="s">
        <v>97</v>
      </c>
      <c r="M26" s="398" t="s">
        <v>97</v>
      </c>
      <c r="N26" s="398" t="s">
        <v>97</v>
      </c>
      <c r="O26" s="398" t="s">
        <v>97</v>
      </c>
      <c r="P26" s="398" t="s">
        <v>97</v>
      </c>
      <c r="Q26" s="398" t="s">
        <v>97</v>
      </c>
      <c r="R26" s="409" t="s">
        <v>97</v>
      </c>
      <c r="S26" s="359"/>
      <c r="T26" s="359"/>
      <c r="U26" s="359"/>
      <c r="V26" s="359"/>
      <c r="W26" s="359"/>
      <c r="X26" s="359"/>
      <c r="Y26" s="398" t="s">
        <v>97</v>
      </c>
      <c r="Z26" s="398" t="s">
        <v>97</v>
      </c>
      <c r="AA26" s="398" t="s">
        <v>97</v>
      </c>
      <c r="AB26" s="398" t="s">
        <v>97</v>
      </c>
      <c r="AC26" s="409" t="s">
        <v>97</v>
      </c>
      <c r="AD26" s="401" t="s">
        <v>97</v>
      </c>
      <c r="AE26" s="401" t="s">
        <v>97</v>
      </c>
      <c r="AF26" s="401" t="s">
        <v>97</v>
      </c>
      <c r="AG26" s="401" t="s">
        <v>97</v>
      </c>
      <c r="AH26" s="401" t="s">
        <v>97</v>
      </c>
      <c r="AK26" s="402" t="str">
        <f>IFERROR(IF(I26="---","",IF(Y26="---","No Target Set",IF(BV26=BK26,"On Target",IF(BV26&gt;BK26,"Behind",IF(BV26&lt;BK26,"Ahead"))))),"")</f>
        <v/>
      </c>
      <c r="AL26" s="402" t="str">
        <f>IFERROR(IF(J26="---","",IF(Z26="---","No Target Set",IF(BW26=BL26,"On Target",IF(BW26&gt;BL26,"Behind",IF(BW26&lt;BL26,"Ahead"))))),"")</f>
        <v/>
      </c>
      <c r="AM26" s="402" t="str">
        <f>IFERROR(IF(K26="---","",IF(AA26="---","No Target Set",IF(BX26=BM26,"On Target",IF(BX26&gt;BM26,"Behind",IF(BX26&lt;BM26,"Ahead"))))),"")</f>
        <v/>
      </c>
      <c r="AN26" s="402" t="str">
        <f>IFERROR(IF(L26="---","",IF(AB26="---","No Target Set",IF(BY26=BN26,"On Target",IF(BY26&gt;BN26,"Behind",IF(BY26&lt;BN26,"Ahead"))))),"")</f>
        <v/>
      </c>
      <c r="AO26" s="402" t="str">
        <f>IFERROR(IF(M26="---","",IF(AC26="---","No Target Set",IF(BZ26=BO26,"On Target",IF(BZ26&gt;BO26,"Behind",IF(BZ26&lt;BO26,"Ahead"))))),"")</f>
        <v/>
      </c>
      <c r="AP26" s="402" t="str">
        <f>IFERROR(IF(N26="---","",IF(AD26="---","No Target Set",IF(CA26=BP26,"On Target",IF(CA26&gt;BP26,"Behind",IF(CA26&lt;BP26,"Ahead"))))),"")</f>
        <v/>
      </c>
      <c r="AQ26" s="402" t="str">
        <f>IFERROR(IF(O26="---","",IF(AE26="---","No Target Set",IF(CB26=BQ26,"On Target",IF(CB26&gt;BQ26,"Behind",IF(CB26&lt;BQ26,"Ahead"))))),"")</f>
        <v/>
      </c>
      <c r="AR26" s="402" t="str">
        <f>IFERROR(IF(P26="---","",IF(AF26="---","No Target Set",IF(CC26=BR26,"On Target",IF(CC26&gt;BR26,"Behind",IF(CC26&lt;BR26,"Ahead"))))),"")</f>
        <v/>
      </c>
      <c r="AS26" s="402" t="str">
        <f>IFERROR(IF(Q26="---","",IF(AG26="---","No Target Set",IF(CD26=BS26,"On Target",IF(CD26&gt;BS26,"Behind",IF(CD26&lt;BS26,"Ahead"))))),"")</f>
        <v/>
      </c>
      <c r="AT26" s="402" t="str">
        <f>IFERROR(IF(R26="---","",IF(AH26="---","No Target Set",IF(CE26=BT26,"On Target",IF(CE26&gt;BT26,"Behind",IF(CE26&lt;BT26,"Ahead"))))),"")</f>
        <v/>
      </c>
      <c r="AU26" s="359"/>
      <c r="AV26" s="403"/>
      <c r="AW26" s="404" t="s">
        <v>154</v>
      </c>
      <c r="AX26" s="405" t="str">
        <f>_xlfn.IFNA(LOOKUP(2,1/(H26:R26&lt;&gt;"---"),H26:R26),"---")</f>
        <v>---</v>
      </c>
      <c r="AY26" s="406" t="e">
        <f>VALUE(IF(AX26="---","",VLOOKUP(AX26,List16782345[],2,FALSE)))</f>
        <v>#VALUE!</v>
      </c>
      <c r="AZ26" s="359" t="str">
        <f>_xlfn.IFNA(LOOKUP(2,1/(H26:Q26&lt;&gt;"---"),X26:AF26),"---")</f>
        <v>---</v>
      </c>
      <c r="BA26" s="359" t="e">
        <f>VALUE(IF(AZ26="---","",VLOOKUP(AZ26,List16782345[],2,FALSE)))</f>
        <v>#VALUE!</v>
      </c>
      <c r="BB26" s="359" t="str">
        <f>_xlfn.IFNA(LOOKUP(2,1/(AK26:AT26&lt;&gt;""),AK26:AT26),"---")</f>
        <v>---</v>
      </c>
      <c r="BC26" s="359" t="str">
        <f>_xlfn.IFNA(LOOKUP(2,1/(H26:R26&lt;&gt;"---"),H$2:R$2),"---")</f>
        <v>---</v>
      </c>
      <c r="BD26" s="359"/>
      <c r="BE26" s="359"/>
      <c r="BF26" s="359"/>
      <c r="BG26" s="359"/>
      <c r="BH26" s="359"/>
      <c r="BI26" s="404" t="s">
        <v>154</v>
      </c>
      <c r="BJ26" s="407" t="str">
        <f>IF(H26="---","",VLOOKUP(H26,List16782345[],2,FALSE))</f>
        <v/>
      </c>
      <c r="BK26" s="407" t="str">
        <f>IF(I26="---","",VLOOKUP(I26,List16782345[],2,FALSE))</f>
        <v/>
      </c>
      <c r="BL26" s="407" t="str">
        <f>IF(J26="---","",VLOOKUP(J26,List16782345[],2,FALSE))</f>
        <v/>
      </c>
      <c r="BM26" s="407" t="str">
        <f>IF(K26="---","",VLOOKUP(K26,List16782345[],2,FALSE))</f>
        <v/>
      </c>
      <c r="BN26" s="407" t="str">
        <f>IF(L26="---","",VLOOKUP(L26,List16782345[],2,FALSE))</f>
        <v/>
      </c>
      <c r="BO26" s="407" t="str">
        <f>IF(M26="---","",VLOOKUP(M26,List16782345[],2,FALSE))</f>
        <v/>
      </c>
      <c r="BP26" s="407" t="str">
        <f>IF(N26="---","",VLOOKUP(N26,List16782345[],2,FALSE))</f>
        <v/>
      </c>
      <c r="BQ26" s="407" t="str">
        <f>IF(O26="---","",VLOOKUP(O26,List16782345[],2,FALSE))</f>
        <v/>
      </c>
      <c r="BR26" s="407" t="str">
        <f>IF(P26="---","",VLOOKUP(P26,List16782345[],2,FALSE))</f>
        <v/>
      </c>
      <c r="BS26" s="407" t="str">
        <f>IF(Q26="---","",VLOOKUP(Q26,List16782345[],2,FALSE))</f>
        <v/>
      </c>
      <c r="BT26" s="407" t="str">
        <f>IF(R26="---","",VLOOKUP(R26,List16782345[],2,FALSE))</f>
        <v/>
      </c>
      <c r="BU26" s="404" t="s">
        <v>154</v>
      </c>
      <c r="BV26" s="407" t="str">
        <f>IF(Y26="---","",VLOOKUP(Y26,List16782345[],2,FALSE))</f>
        <v/>
      </c>
      <c r="BW26" s="407" t="str">
        <f>IF(Z26="---","",VLOOKUP(Z26,List16782345[],2,FALSE))</f>
        <v/>
      </c>
      <c r="BX26" s="407" t="str">
        <f>IF(AA26="---","",VLOOKUP(AA26,List16782345[],2,FALSE))</f>
        <v/>
      </c>
      <c r="BY26" s="407" t="str">
        <f>IF(AB26="---","",VLOOKUP(AB26,List16782345[],2,FALSE))</f>
        <v/>
      </c>
      <c r="BZ26" s="407" t="str">
        <f>IF(AC26="---","",VLOOKUP(AC26,List16782345[],2,FALSE))</f>
        <v/>
      </c>
      <c r="CA26" s="407" t="str">
        <f>IF(AD26="---","",VLOOKUP(AD26,List16782345[],2,FALSE))</f>
        <v/>
      </c>
      <c r="CB26" s="407" t="str">
        <f>IF(AE26="---","",VLOOKUP(AE26,List16782345[],2,FALSE))</f>
        <v/>
      </c>
      <c r="CC26" s="407" t="str">
        <f>IF(AF26="---","",VLOOKUP(AF26,List16782345[],2,FALSE))</f>
        <v/>
      </c>
      <c r="CD26" s="407" t="str">
        <f>IF(AG26="---","",VLOOKUP(AG26,List16782345[],2,FALSE))</f>
        <v/>
      </c>
      <c r="CE26" s="407" t="str">
        <f>IF(AH26="---","",VLOOKUP(AH26,List16782345[],2,FALSE))</f>
        <v/>
      </c>
      <c r="CG26" s="359"/>
      <c r="CI26" s="359"/>
      <c r="CK26" s="359"/>
      <c r="CM26" s="359"/>
    </row>
    <row r="27" spans="2:91" s="360" customFormat="1" ht="13.9" customHeight="1" thickBot="1" x14ac:dyDescent="0.4">
      <c r="B27" s="408"/>
      <c r="C27" s="414" t="s">
        <v>155</v>
      </c>
      <c r="D27" s="415"/>
      <c r="E27" s="394" t="s">
        <v>156</v>
      </c>
      <c r="F27" s="395"/>
      <c r="G27" s="396"/>
      <c r="H27" s="398" t="s">
        <v>97</v>
      </c>
      <c r="I27" s="398" t="s">
        <v>97</v>
      </c>
      <c r="J27" s="398" t="s">
        <v>97</v>
      </c>
      <c r="K27" s="398" t="s">
        <v>97</v>
      </c>
      <c r="L27" s="398" t="s">
        <v>97</v>
      </c>
      <c r="M27" s="398" t="s">
        <v>97</v>
      </c>
      <c r="N27" s="398" t="s">
        <v>97</v>
      </c>
      <c r="O27" s="398" t="s">
        <v>97</v>
      </c>
      <c r="P27" s="398" t="s">
        <v>97</v>
      </c>
      <c r="Q27" s="398" t="s">
        <v>97</v>
      </c>
      <c r="R27" s="409" t="s">
        <v>97</v>
      </c>
      <c r="S27" s="359"/>
      <c r="T27" s="359"/>
      <c r="U27" s="359"/>
      <c r="V27" s="359"/>
      <c r="W27" s="359"/>
      <c r="X27" s="359"/>
      <c r="Y27" s="398" t="s">
        <v>97</v>
      </c>
      <c r="Z27" s="398" t="s">
        <v>97</v>
      </c>
      <c r="AA27" s="398" t="s">
        <v>97</v>
      </c>
      <c r="AB27" s="398" t="s">
        <v>97</v>
      </c>
      <c r="AC27" s="409" t="s">
        <v>97</v>
      </c>
      <c r="AD27" s="401" t="s">
        <v>97</v>
      </c>
      <c r="AE27" s="401" t="s">
        <v>97</v>
      </c>
      <c r="AF27" s="401" t="s">
        <v>97</v>
      </c>
      <c r="AG27" s="401" t="s">
        <v>97</v>
      </c>
      <c r="AH27" s="401" t="s">
        <v>97</v>
      </c>
      <c r="AK27" s="402" t="str">
        <f>IFERROR(IF(I27="---","",IF(Y27="---","No Target Set",IF(BV27=BK27,"On Target",IF(BV27&gt;BK27,"Behind",IF(BV27&lt;BK27,"Ahead"))))),"")</f>
        <v/>
      </c>
      <c r="AL27" s="402" t="str">
        <f>IFERROR(IF(J27="---","",IF(Z27="---","No Target Set",IF(BW27=BL27,"On Target",IF(BW27&gt;BL27,"Behind",IF(BW27&lt;BL27,"Ahead"))))),"")</f>
        <v/>
      </c>
      <c r="AM27" s="402" t="str">
        <f>IFERROR(IF(K27="---","",IF(AA27="---","No Target Set",IF(BX27=BM27,"On Target",IF(BX27&gt;BM27,"Behind",IF(BX27&lt;BM27,"Ahead"))))),"")</f>
        <v/>
      </c>
      <c r="AN27" s="402" t="str">
        <f>IFERROR(IF(L27="---","",IF(AB27="---","No Target Set",IF(BY27=BN27,"On Target",IF(BY27&gt;BN27,"Behind",IF(BY27&lt;BN27,"Ahead"))))),"")</f>
        <v/>
      </c>
      <c r="AO27" s="402" t="str">
        <f>IFERROR(IF(M27="---","",IF(AC27="---","No Target Set",IF(BZ27=BO27,"On Target",IF(BZ27&gt;BO27,"Behind",IF(BZ27&lt;BO27,"Ahead"))))),"")</f>
        <v/>
      </c>
      <c r="AP27" s="402" t="str">
        <f>IFERROR(IF(N27="---","",IF(AD27="---","No Target Set",IF(CA27=BP27,"On Target",IF(CA27&gt;BP27,"Behind",IF(CA27&lt;BP27,"Ahead"))))),"")</f>
        <v/>
      </c>
      <c r="AQ27" s="402" t="str">
        <f>IFERROR(IF(O27="---","",IF(AE27="---","No Target Set",IF(CB27=BQ27,"On Target",IF(CB27&gt;BQ27,"Behind",IF(CB27&lt;BQ27,"Ahead"))))),"")</f>
        <v/>
      </c>
      <c r="AR27" s="402" t="str">
        <f>IFERROR(IF(P27="---","",IF(AF27="---","No Target Set",IF(CC27=BR27,"On Target",IF(CC27&gt;BR27,"Behind",IF(CC27&lt;BR27,"Ahead"))))),"")</f>
        <v/>
      </c>
      <c r="AS27" s="402" t="str">
        <f>IFERROR(IF(Q27="---","",IF(AG27="---","No Target Set",IF(CD27=BS27,"On Target",IF(CD27&gt;BS27,"Behind",IF(CD27&lt;BS27,"Ahead"))))),"")</f>
        <v/>
      </c>
      <c r="AT27" s="402" t="str">
        <f>IFERROR(IF(R27="---","",IF(AH27="---","No Target Set",IF(CE27=BT27,"On Target",IF(CE27&gt;BT27,"Behind",IF(CE27&lt;BT27,"Ahead"))))),"")</f>
        <v/>
      </c>
      <c r="AU27" s="359"/>
      <c r="AV27" s="403"/>
      <c r="AW27" s="404" t="s">
        <v>157</v>
      </c>
      <c r="AX27" s="405" t="str">
        <f>_xlfn.IFNA(LOOKUP(2,1/(H27:R27&lt;&gt;"---"),H27:R27),"---")</f>
        <v>---</v>
      </c>
      <c r="AY27" s="406" t="e">
        <f>VALUE(IF(AX27="---","",VLOOKUP(AX27,List16782345[],2,FALSE)))</f>
        <v>#VALUE!</v>
      </c>
      <c r="AZ27" s="359" t="str">
        <f>_xlfn.IFNA(LOOKUP(2,1/(H27:Q27&lt;&gt;"---"),X27:AF27),"---")</f>
        <v>---</v>
      </c>
      <c r="BA27" s="359" t="e">
        <f>VALUE(IF(AZ27="---","",VLOOKUP(AZ27,List16782345[],2,FALSE)))</f>
        <v>#VALUE!</v>
      </c>
      <c r="BB27" s="359" t="str">
        <f>_xlfn.IFNA(LOOKUP(2,1/(AK27:AT27&lt;&gt;""),AK27:AT27),"---")</f>
        <v>---</v>
      </c>
      <c r="BC27" s="359" t="str">
        <f>_xlfn.IFNA(LOOKUP(2,1/(H27:R27&lt;&gt;"---"),H$2:R$2),"---")</f>
        <v>---</v>
      </c>
      <c r="BD27" s="359"/>
      <c r="BE27" s="359"/>
      <c r="BF27" s="359"/>
      <c r="BG27" s="359"/>
      <c r="BH27" s="359"/>
      <c r="BI27" s="404" t="s">
        <v>157</v>
      </c>
      <c r="BJ27" s="407" t="str">
        <f>IF(H27="---","",VLOOKUP(H27,List16782345[],2,FALSE))</f>
        <v/>
      </c>
      <c r="BK27" s="407" t="str">
        <f>IF(I27="---","",VLOOKUP(I27,List16782345[],2,FALSE))</f>
        <v/>
      </c>
      <c r="BL27" s="407" t="str">
        <f>IF(J27="---","",VLOOKUP(J27,List16782345[],2,FALSE))</f>
        <v/>
      </c>
      <c r="BM27" s="407" t="str">
        <f>IF(K27="---","",VLOOKUP(K27,List16782345[],2,FALSE))</f>
        <v/>
      </c>
      <c r="BN27" s="407" t="str">
        <f>IF(L27="---","",VLOOKUP(L27,List16782345[],2,FALSE))</f>
        <v/>
      </c>
      <c r="BO27" s="407" t="str">
        <f>IF(M27="---","",VLOOKUP(M27,List16782345[],2,FALSE))</f>
        <v/>
      </c>
      <c r="BP27" s="407" t="str">
        <f>IF(N27="---","",VLOOKUP(N27,List16782345[],2,FALSE))</f>
        <v/>
      </c>
      <c r="BQ27" s="407" t="str">
        <f>IF(O27="---","",VLOOKUP(O27,List16782345[],2,FALSE))</f>
        <v/>
      </c>
      <c r="BR27" s="407" t="str">
        <f>IF(P27="---","",VLOOKUP(P27,List16782345[],2,FALSE))</f>
        <v/>
      </c>
      <c r="BS27" s="407" t="str">
        <f>IF(Q27="---","",VLOOKUP(Q27,List16782345[],2,FALSE))</f>
        <v/>
      </c>
      <c r="BT27" s="407" t="str">
        <f>IF(R27="---","",VLOOKUP(R27,List16782345[],2,FALSE))</f>
        <v/>
      </c>
      <c r="BU27" s="404" t="s">
        <v>157</v>
      </c>
      <c r="BV27" s="407" t="str">
        <f>IF(Y27="---","",VLOOKUP(Y27,List16782345[],2,FALSE))</f>
        <v/>
      </c>
      <c r="BW27" s="407" t="str">
        <f>IF(Z27="---","",VLOOKUP(Z27,List16782345[],2,FALSE))</f>
        <v/>
      </c>
      <c r="BX27" s="407" t="str">
        <f>IF(AA27="---","",VLOOKUP(AA27,List16782345[],2,FALSE))</f>
        <v/>
      </c>
      <c r="BY27" s="407" t="str">
        <f>IF(AB27="---","",VLOOKUP(AB27,List16782345[],2,FALSE))</f>
        <v/>
      </c>
      <c r="BZ27" s="407" t="str">
        <f>IF(AC27="---","",VLOOKUP(AC27,List16782345[],2,FALSE))</f>
        <v/>
      </c>
      <c r="CA27" s="407" t="str">
        <f>IF(AD27="---","",VLOOKUP(AD27,List16782345[],2,FALSE))</f>
        <v/>
      </c>
      <c r="CB27" s="407" t="str">
        <f>IF(AE27="---","",VLOOKUP(AE27,List16782345[],2,FALSE))</f>
        <v/>
      </c>
      <c r="CC27" s="407" t="str">
        <f>IF(AF27="---","",VLOOKUP(AF27,List16782345[],2,FALSE))</f>
        <v/>
      </c>
      <c r="CD27" s="407" t="str">
        <f>IF(AG27="---","",VLOOKUP(AG27,List16782345[],2,FALSE))</f>
        <v/>
      </c>
      <c r="CE27" s="407" t="str">
        <f>IF(AH27="---","",VLOOKUP(AH27,List16782345[],2,FALSE))</f>
        <v/>
      </c>
      <c r="CG27" s="359"/>
      <c r="CI27" s="359"/>
      <c r="CK27" s="359"/>
      <c r="CM27" s="359"/>
    </row>
    <row r="28" spans="2:91" s="360" customFormat="1" ht="13.5" customHeight="1" thickBot="1" x14ac:dyDescent="0.4">
      <c r="B28" s="408"/>
      <c r="C28" s="414"/>
      <c r="D28" s="415"/>
      <c r="E28" s="394" t="s">
        <v>158</v>
      </c>
      <c r="F28" s="395"/>
      <c r="G28" s="396"/>
      <c r="H28" s="398" t="s">
        <v>97</v>
      </c>
      <c r="I28" s="398" t="s">
        <v>97</v>
      </c>
      <c r="J28" s="398" t="s">
        <v>97</v>
      </c>
      <c r="K28" s="398" t="s">
        <v>97</v>
      </c>
      <c r="L28" s="398" t="s">
        <v>97</v>
      </c>
      <c r="M28" s="398" t="s">
        <v>97</v>
      </c>
      <c r="N28" s="398" t="s">
        <v>97</v>
      </c>
      <c r="O28" s="398" t="s">
        <v>97</v>
      </c>
      <c r="P28" s="398" t="s">
        <v>97</v>
      </c>
      <c r="Q28" s="398" t="s">
        <v>97</v>
      </c>
      <c r="R28" s="409" t="s">
        <v>97</v>
      </c>
      <c r="S28" s="359"/>
      <c r="T28" s="359"/>
      <c r="U28" s="359"/>
      <c r="V28" s="359"/>
      <c r="W28" s="359"/>
      <c r="X28" s="359"/>
      <c r="Y28" s="398" t="s">
        <v>97</v>
      </c>
      <c r="Z28" s="398" t="s">
        <v>97</v>
      </c>
      <c r="AA28" s="398" t="s">
        <v>97</v>
      </c>
      <c r="AB28" s="398" t="s">
        <v>97</v>
      </c>
      <c r="AC28" s="409" t="s">
        <v>97</v>
      </c>
      <c r="AD28" s="401" t="s">
        <v>97</v>
      </c>
      <c r="AE28" s="401" t="s">
        <v>97</v>
      </c>
      <c r="AF28" s="401" t="s">
        <v>97</v>
      </c>
      <c r="AG28" s="401" t="s">
        <v>97</v>
      </c>
      <c r="AH28" s="401" t="s">
        <v>97</v>
      </c>
      <c r="AK28" s="402" t="str">
        <f>IFERROR(IF(I28="---","",IF(Y28="---","No Target Set",IF(BV28=BK28,"On Target",IF(BV28&gt;BK28,"Behind",IF(BV28&lt;BK28,"Ahead"))))),"")</f>
        <v/>
      </c>
      <c r="AL28" s="402" t="str">
        <f>IFERROR(IF(J28="---","",IF(Z28="---","No Target Set",IF(BW28=BL28,"On Target",IF(BW28&gt;BL28,"Behind",IF(BW28&lt;BL28,"Ahead"))))),"")</f>
        <v/>
      </c>
      <c r="AM28" s="402" t="str">
        <f>IFERROR(IF(K28="---","",IF(AA28="---","No Target Set",IF(BX28=BM28,"On Target",IF(BX28&gt;BM28,"Behind",IF(BX28&lt;BM28,"Ahead"))))),"")</f>
        <v/>
      </c>
      <c r="AN28" s="402" t="str">
        <f>IFERROR(IF(L28="---","",IF(AB28="---","No Target Set",IF(BY28=BN28,"On Target",IF(BY28&gt;BN28,"Behind",IF(BY28&lt;BN28,"Ahead"))))),"")</f>
        <v/>
      </c>
      <c r="AO28" s="402" t="str">
        <f>IFERROR(IF(M28="---","",IF(AC28="---","No Target Set",IF(BZ28=BO28,"On Target",IF(BZ28&gt;BO28,"Behind",IF(BZ28&lt;BO28,"Ahead"))))),"")</f>
        <v/>
      </c>
      <c r="AP28" s="402" t="str">
        <f>IFERROR(IF(N28="---","",IF(AD28="---","No Target Set",IF(CA28=BP28,"On Target",IF(CA28&gt;BP28,"Behind",IF(CA28&lt;BP28,"Ahead"))))),"")</f>
        <v/>
      </c>
      <c r="AQ28" s="402" t="str">
        <f>IFERROR(IF(O28="---","",IF(AE28="---","No Target Set",IF(CB28=BQ28,"On Target",IF(CB28&gt;BQ28,"Behind",IF(CB28&lt;BQ28,"Ahead"))))),"")</f>
        <v/>
      </c>
      <c r="AR28" s="402" t="str">
        <f>IFERROR(IF(P28="---","",IF(AF28="---","No Target Set",IF(CC28=BR28,"On Target",IF(CC28&gt;BR28,"Behind",IF(CC28&lt;BR28,"Ahead"))))),"")</f>
        <v/>
      </c>
      <c r="AS28" s="402" t="str">
        <f>IFERROR(IF(Q28="---","",IF(AG28="---","No Target Set",IF(CD28=BS28,"On Target",IF(CD28&gt;BS28,"Behind",IF(CD28&lt;BS28,"Ahead"))))),"")</f>
        <v/>
      </c>
      <c r="AT28" s="402" t="str">
        <f>IFERROR(IF(R28="---","",IF(AH28="---","No Target Set",IF(CE28=BT28,"On Target",IF(CE28&gt;BT28,"Behind",IF(CE28&lt;BT28,"Ahead"))))),"")</f>
        <v/>
      </c>
      <c r="AU28" s="359"/>
      <c r="AV28" s="403"/>
      <c r="AW28" s="404" t="s">
        <v>159</v>
      </c>
      <c r="AX28" s="405" t="str">
        <f>_xlfn.IFNA(LOOKUP(2,1/(H28:R28&lt;&gt;"---"),H28:R28),"---")</f>
        <v>---</v>
      </c>
      <c r="AY28" s="406" t="e">
        <f>VALUE(IF(AX28="---","",VLOOKUP(AX28,List16782345[],2,FALSE)))</f>
        <v>#VALUE!</v>
      </c>
      <c r="AZ28" s="359" t="str">
        <f>_xlfn.IFNA(LOOKUP(2,1/(H28:Q28&lt;&gt;"---"),X28:AF28),"---")</f>
        <v>---</v>
      </c>
      <c r="BA28" s="359" t="e">
        <f>VALUE(IF(AZ28="---","",VLOOKUP(AZ28,List16782345[],2,FALSE)))</f>
        <v>#VALUE!</v>
      </c>
      <c r="BB28" s="359" t="str">
        <f>_xlfn.IFNA(LOOKUP(2,1/(AK28:AT28&lt;&gt;""),AK28:AT28),"---")</f>
        <v>---</v>
      </c>
      <c r="BC28" s="359" t="str">
        <f>_xlfn.IFNA(LOOKUP(2,1/(H28:R28&lt;&gt;"---"),H$2:R$2),"---")</f>
        <v>---</v>
      </c>
      <c r="BD28" s="359"/>
      <c r="BE28" s="359"/>
      <c r="BF28" s="359"/>
      <c r="BG28" s="359"/>
      <c r="BH28" s="359"/>
      <c r="BI28" s="404" t="s">
        <v>159</v>
      </c>
      <c r="BJ28" s="407" t="str">
        <f>IF(H28="---","",VLOOKUP(H28,List16782345[],2,FALSE))</f>
        <v/>
      </c>
      <c r="BK28" s="407" t="str">
        <f>IF(I28="---","",VLOOKUP(I28,List16782345[],2,FALSE))</f>
        <v/>
      </c>
      <c r="BL28" s="407" t="str">
        <f>IF(J28="---","",VLOOKUP(J28,List16782345[],2,FALSE))</f>
        <v/>
      </c>
      <c r="BM28" s="407" t="str">
        <f>IF(K28="---","",VLOOKUP(K28,List16782345[],2,FALSE))</f>
        <v/>
      </c>
      <c r="BN28" s="407" t="str">
        <f>IF(L28="---","",VLOOKUP(L28,List16782345[],2,FALSE))</f>
        <v/>
      </c>
      <c r="BO28" s="407" t="str">
        <f>IF(M28="---","",VLOOKUP(M28,List16782345[],2,FALSE))</f>
        <v/>
      </c>
      <c r="BP28" s="407" t="str">
        <f>IF(N28="---","",VLOOKUP(N28,List16782345[],2,FALSE))</f>
        <v/>
      </c>
      <c r="BQ28" s="407" t="str">
        <f>IF(O28="---","",VLOOKUP(O28,List16782345[],2,FALSE))</f>
        <v/>
      </c>
      <c r="BR28" s="407" t="str">
        <f>IF(P28="---","",VLOOKUP(P28,List16782345[],2,FALSE))</f>
        <v/>
      </c>
      <c r="BS28" s="407" t="str">
        <f>IF(Q28="---","",VLOOKUP(Q28,List16782345[],2,FALSE))</f>
        <v/>
      </c>
      <c r="BT28" s="407" t="str">
        <f>IF(R28="---","",VLOOKUP(R28,List16782345[],2,FALSE))</f>
        <v/>
      </c>
      <c r="BU28" s="404" t="s">
        <v>159</v>
      </c>
      <c r="BV28" s="407" t="str">
        <f>IF(Y28="---","",VLOOKUP(Y28,List16782345[],2,FALSE))</f>
        <v/>
      </c>
      <c r="BW28" s="407" t="str">
        <f>IF(Z28="---","",VLOOKUP(Z28,List16782345[],2,FALSE))</f>
        <v/>
      </c>
      <c r="BX28" s="407" t="str">
        <f>IF(AA28="---","",VLOOKUP(AA28,List16782345[],2,FALSE))</f>
        <v/>
      </c>
      <c r="BY28" s="407" t="str">
        <f>IF(AB28="---","",VLOOKUP(AB28,List16782345[],2,FALSE))</f>
        <v/>
      </c>
      <c r="BZ28" s="407" t="str">
        <f>IF(AC28="---","",VLOOKUP(AC28,List16782345[],2,FALSE))</f>
        <v/>
      </c>
      <c r="CA28" s="407" t="str">
        <f>IF(AD28="---","",VLOOKUP(AD28,List16782345[],2,FALSE))</f>
        <v/>
      </c>
      <c r="CB28" s="407" t="str">
        <f>IF(AE28="---","",VLOOKUP(AE28,List16782345[],2,FALSE))</f>
        <v/>
      </c>
      <c r="CC28" s="407" t="str">
        <f>IF(AF28="---","",VLOOKUP(AF28,List16782345[],2,FALSE))</f>
        <v/>
      </c>
      <c r="CD28" s="407" t="str">
        <f>IF(AG28="---","",VLOOKUP(AG28,List16782345[],2,FALSE))</f>
        <v/>
      </c>
      <c r="CE28" s="407" t="str">
        <f>IF(AH28="---","",VLOOKUP(AH28,List16782345[],2,FALSE))</f>
        <v/>
      </c>
      <c r="CG28" s="359"/>
      <c r="CI28" s="359"/>
      <c r="CK28" s="359"/>
      <c r="CM28" s="359"/>
    </row>
    <row r="29" spans="2:91" s="360" customFormat="1" ht="13.5" customHeight="1" thickBot="1" x14ac:dyDescent="0.4">
      <c r="B29" s="408"/>
      <c r="C29" s="414"/>
      <c r="D29" s="415"/>
      <c r="E29" s="394" t="s">
        <v>160</v>
      </c>
      <c r="F29" s="395"/>
      <c r="G29" s="396"/>
      <c r="H29" s="398" t="s">
        <v>97</v>
      </c>
      <c r="I29" s="398" t="s">
        <v>97</v>
      </c>
      <c r="J29" s="398" t="s">
        <v>97</v>
      </c>
      <c r="K29" s="398" t="s">
        <v>97</v>
      </c>
      <c r="L29" s="398" t="s">
        <v>97</v>
      </c>
      <c r="M29" s="398" t="s">
        <v>97</v>
      </c>
      <c r="N29" s="398" t="s">
        <v>97</v>
      </c>
      <c r="O29" s="398" t="s">
        <v>97</v>
      </c>
      <c r="P29" s="398" t="s">
        <v>97</v>
      </c>
      <c r="Q29" s="398" t="s">
        <v>97</v>
      </c>
      <c r="R29" s="409" t="s">
        <v>97</v>
      </c>
      <c r="S29" s="359"/>
      <c r="T29" s="359"/>
      <c r="U29" s="359"/>
      <c r="V29" s="359"/>
      <c r="W29" s="359"/>
      <c r="X29" s="359"/>
      <c r="Y29" s="398" t="s">
        <v>97</v>
      </c>
      <c r="Z29" s="398" t="s">
        <v>97</v>
      </c>
      <c r="AA29" s="398" t="s">
        <v>97</v>
      </c>
      <c r="AB29" s="398" t="s">
        <v>97</v>
      </c>
      <c r="AC29" s="409" t="s">
        <v>97</v>
      </c>
      <c r="AD29" s="401" t="s">
        <v>97</v>
      </c>
      <c r="AE29" s="401" t="s">
        <v>97</v>
      </c>
      <c r="AF29" s="401" t="s">
        <v>97</v>
      </c>
      <c r="AG29" s="401" t="s">
        <v>97</v>
      </c>
      <c r="AH29" s="401" t="s">
        <v>97</v>
      </c>
      <c r="AK29" s="402" t="str">
        <f>IFERROR(IF(I29="---","",IF(Y29="---","No Target Set",IF(BV29=BK29,"On Target",IF(BV29&gt;BK29,"Behind",IF(BV29&lt;BK29,"Ahead"))))),"")</f>
        <v/>
      </c>
      <c r="AL29" s="402" t="str">
        <f>IFERROR(IF(J29="---","",IF(Z29="---","No Target Set",IF(BW29=BL29,"On Target",IF(BW29&gt;BL29,"Behind",IF(BW29&lt;BL29,"Ahead"))))),"")</f>
        <v/>
      </c>
      <c r="AM29" s="402" t="str">
        <f>IFERROR(IF(K29="---","",IF(AA29="---","No Target Set",IF(BX29=BM29,"On Target",IF(BX29&gt;BM29,"Behind",IF(BX29&lt;BM29,"Ahead"))))),"")</f>
        <v/>
      </c>
      <c r="AN29" s="402" t="str">
        <f>IFERROR(IF(L29="---","",IF(AB29="---","No Target Set",IF(BY29=BN29,"On Target",IF(BY29&gt;BN29,"Behind",IF(BY29&lt;BN29,"Ahead"))))),"")</f>
        <v/>
      </c>
      <c r="AO29" s="402" t="str">
        <f>IFERROR(IF(M29="---","",IF(AC29="---","No Target Set",IF(BZ29=BO29,"On Target",IF(BZ29&gt;BO29,"Behind",IF(BZ29&lt;BO29,"Ahead"))))),"")</f>
        <v/>
      </c>
      <c r="AP29" s="402" t="str">
        <f>IFERROR(IF(N29="---","",IF(AD29="---","No Target Set",IF(CA29=BP29,"On Target",IF(CA29&gt;BP29,"Behind",IF(CA29&lt;BP29,"Ahead"))))),"")</f>
        <v/>
      </c>
      <c r="AQ29" s="402" t="str">
        <f>IFERROR(IF(O29="---","",IF(AE29="---","No Target Set",IF(CB29=BQ29,"On Target",IF(CB29&gt;BQ29,"Behind",IF(CB29&lt;BQ29,"Ahead"))))),"")</f>
        <v/>
      </c>
      <c r="AR29" s="402" t="str">
        <f>IFERROR(IF(P29="---","",IF(AF29="---","No Target Set",IF(CC29=BR29,"On Target",IF(CC29&gt;BR29,"Behind",IF(CC29&lt;BR29,"Ahead"))))),"")</f>
        <v/>
      </c>
      <c r="AS29" s="402" t="str">
        <f>IFERROR(IF(Q29="---","",IF(AG29="---","No Target Set",IF(CD29=BS29,"On Target",IF(CD29&gt;BS29,"Behind",IF(CD29&lt;BS29,"Ahead"))))),"")</f>
        <v/>
      </c>
      <c r="AT29" s="402" t="str">
        <f>IFERROR(IF(R29="---","",IF(AH29="---","No Target Set",IF(CE29=BT29,"On Target",IF(CE29&gt;BT29,"Behind",IF(CE29&lt;BT29,"Ahead"))))),"")</f>
        <v/>
      </c>
      <c r="AU29" s="359"/>
      <c r="AV29" s="403"/>
      <c r="AW29" s="404" t="s">
        <v>161</v>
      </c>
      <c r="AX29" s="405" t="str">
        <f>_xlfn.IFNA(LOOKUP(2,1/(H29:R29&lt;&gt;"---"),H29:R29),"---")</f>
        <v>---</v>
      </c>
      <c r="AY29" s="406" t="e">
        <f>VALUE(IF(AX29="---","",VLOOKUP(AX29,List16782345[],2,FALSE)))</f>
        <v>#VALUE!</v>
      </c>
      <c r="AZ29" s="359" t="str">
        <f>_xlfn.IFNA(LOOKUP(2,1/(H29:Q29&lt;&gt;"---"),X29:AF29),"---")</f>
        <v>---</v>
      </c>
      <c r="BA29" s="359" t="e">
        <f>VALUE(IF(AZ29="---","",VLOOKUP(AZ29,List16782345[],2,FALSE)))</f>
        <v>#VALUE!</v>
      </c>
      <c r="BB29" s="359" t="str">
        <f>_xlfn.IFNA(LOOKUP(2,1/(AK29:AT29&lt;&gt;""),AK29:AT29),"---")</f>
        <v>---</v>
      </c>
      <c r="BC29" s="359" t="str">
        <f>_xlfn.IFNA(LOOKUP(2,1/(H29:R29&lt;&gt;"---"),H$2:R$2),"---")</f>
        <v>---</v>
      </c>
      <c r="BD29" s="359"/>
      <c r="BE29" s="359"/>
      <c r="BF29" s="359"/>
      <c r="BG29" s="359"/>
      <c r="BH29" s="359"/>
      <c r="BI29" s="404" t="s">
        <v>161</v>
      </c>
      <c r="BJ29" s="407" t="str">
        <f>IF(H29="---","",VLOOKUP(H29,List16782345[],2,FALSE))</f>
        <v/>
      </c>
      <c r="BK29" s="407" t="str">
        <f>IF(I29="---","",VLOOKUP(I29,List16782345[],2,FALSE))</f>
        <v/>
      </c>
      <c r="BL29" s="407" t="str">
        <f>IF(J29="---","",VLOOKUP(J29,List16782345[],2,FALSE))</f>
        <v/>
      </c>
      <c r="BM29" s="407" t="str">
        <f>IF(K29="---","",VLOOKUP(K29,List16782345[],2,FALSE))</f>
        <v/>
      </c>
      <c r="BN29" s="407" t="str">
        <f>IF(L29="---","",VLOOKUP(L29,List16782345[],2,FALSE))</f>
        <v/>
      </c>
      <c r="BO29" s="407" t="str">
        <f>IF(M29="---","",VLOOKUP(M29,List16782345[],2,FALSE))</f>
        <v/>
      </c>
      <c r="BP29" s="407" t="str">
        <f>IF(N29="---","",VLOOKUP(N29,List16782345[],2,FALSE))</f>
        <v/>
      </c>
      <c r="BQ29" s="407" t="str">
        <f>IF(O29="---","",VLOOKUP(O29,List16782345[],2,FALSE))</f>
        <v/>
      </c>
      <c r="BR29" s="407" t="str">
        <f>IF(P29="---","",VLOOKUP(P29,List16782345[],2,FALSE))</f>
        <v/>
      </c>
      <c r="BS29" s="407" t="str">
        <f>IF(Q29="---","",VLOOKUP(Q29,List16782345[],2,FALSE))</f>
        <v/>
      </c>
      <c r="BT29" s="407" t="str">
        <f>IF(R29="---","",VLOOKUP(R29,List16782345[],2,FALSE))</f>
        <v/>
      </c>
      <c r="BU29" s="404" t="s">
        <v>161</v>
      </c>
      <c r="BV29" s="407" t="str">
        <f>IF(Y29="---","",VLOOKUP(Y29,List16782345[],2,FALSE))</f>
        <v/>
      </c>
      <c r="BW29" s="407" t="str">
        <f>IF(Z29="---","",VLOOKUP(Z29,List16782345[],2,FALSE))</f>
        <v/>
      </c>
      <c r="BX29" s="407" t="str">
        <f>IF(AA29="---","",VLOOKUP(AA29,List16782345[],2,FALSE))</f>
        <v/>
      </c>
      <c r="BY29" s="407" t="str">
        <f>IF(AB29="---","",VLOOKUP(AB29,List16782345[],2,FALSE))</f>
        <v/>
      </c>
      <c r="BZ29" s="407" t="str">
        <f>IF(AC29="---","",VLOOKUP(AC29,List16782345[],2,FALSE))</f>
        <v/>
      </c>
      <c r="CA29" s="407" t="str">
        <f>IF(AD29="---","",VLOOKUP(AD29,List16782345[],2,FALSE))</f>
        <v/>
      </c>
      <c r="CB29" s="407" t="str">
        <f>IF(AE29="---","",VLOOKUP(AE29,List16782345[],2,FALSE))</f>
        <v/>
      </c>
      <c r="CC29" s="407" t="str">
        <f>IF(AF29="---","",VLOOKUP(AF29,List16782345[],2,FALSE))</f>
        <v/>
      </c>
      <c r="CD29" s="407" t="str">
        <f>IF(AG29="---","",VLOOKUP(AG29,List16782345[],2,FALSE))</f>
        <v/>
      </c>
      <c r="CE29" s="407" t="str">
        <f>IF(AH29="---","",VLOOKUP(AH29,List16782345[],2,FALSE))</f>
        <v/>
      </c>
      <c r="CG29" s="359"/>
      <c r="CI29" s="359"/>
      <c r="CK29" s="359"/>
      <c r="CM29" s="359"/>
    </row>
    <row r="30" spans="2:91" s="360" customFormat="1" ht="14" thickBot="1" x14ac:dyDescent="0.4">
      <c r="B30" s="413"/>
      <c r="C30" s="414"/>
      <c r="D30" s="415"/>
      <c r="E30" s="416" t="s">
        <v>162</v>
      </c>
      <c r="F30" s="395"/>
      <c r="G30" s="396"/>
      <c r="H30" s="417" t="s">
        <v>97</v>
      </c>
      <c r="I30" s="417" t="s">
        <v>97</v>
      </c>
      <c r="J30" s="417" t="s">
        <v>97</v>
      </c>
      <c r="K30" s="417" t="s">
        <v>97</v>
      </c>
      <c r="L30" s="417" t="s">
        <v>97</v>
      </c>
      <c r="M30" s="417" t="s">
        <v>97</v>
      </c>
      <c r="N30" s="417" t="s">
        <v>97</v>
      </c>
      <c r="O30" s="417" t="s">
        <v>97</v>
      </c>
      <c r="P30" s="417" t="s">
        <v>97</v>
      </c>
      <c r="Q30" s="417" t="s">
        <v>97</v>
      </c>
      <c r="R30" s="418" t="s">
        <v>97</v>
      </c>
      <c r="S30" s="359"/>
      <c r="T30" s="359"/>
      <c r="U30" s="359"/>
      <c r="V30" s="359"/>
      <c r="W30" s="359"/>
      <c r="X30" s="359"/>
      <c r="Y30" s="398" t="s">
        <v>97</v>
      </c>
      <c r="Z30" s="398" t="s">
        <v>97</v>
      </c>
      <c r="AA30" s="398" t="s">
        <v>97</v>
      </c>
      <c r="AB30" s="398" t="s">
        <v>97</v>
      </c>
      <c r="AC30" s="419" t="s">
        <v>97</v>
      </c>
      <c r="AD30" s="401" t="s">
        <v>97</v>
      </c>
      <c r="AE30" s="401" t="s">
        <v>97</v>
      </c>
      <c r="AF30" s="401" t="s">
        <v>97</v>
      </c>
      <c r="AG30" s="401" t="s">
        <v>97</v>
      </c>
      <c r="AH30" s="401" t="s">
        <v>97</v>
      </c>
      <c r="AK30" s="402" t="str">
        <f>IFERROR(IF(I30="---","",IF(Y30="---","No Target Set",IF(BV30=BK30,"On Target",IF(BV30&gt;BK30,"Behind",IF(BV30&lt;BK30,"Ahead"))))),"")</f>
        <v/>
      </c>
      <c r="AL30" s="402" t="str">
        <f>IFERROR(IF(J30="---","",IF(Z30="---","No Target Set",IF(BW30=BL30,"On Target",IF(BW30&gt;BL30,"Behind",IF(BW30&lt;BL30,"Ahead"))))),"")</f>
        <v/>
      </c>
      <c r="AM30" s="402" t="str">
        <f>IFERROR(IF(K30="---","",IF(AA30="---","No Target Set",IF(BX30=BM30,"On Target",IF(BX30&gt;BM30,"Behind",IF(BX30&lt;BM30,"Ahead"))))),"")</f>
        <v/>
      </c>
      <c r="AN30" s="402" t="str">
        <f>IFERROR(IF(L30="---","",IF(AB30="---","No Target Set",IF(BY30=BN30,"On Target",IF(BY30&gt;BN30,"Behind",IF(BY30&lt;BN30,"Ahead"))))),"")</f>
        <v/>
      </c>
      <c r="AO30" s="402" t="str">
        <f>IFERROR(IF(M30="---","",IF(AC30="---","No Target Set",IF(BZ30=BO30,"On Target",IF(BZ30&gt;BO30,"Behind",IF(BZ30&lt;BO30,"Ahead"))))),"")</f>
        <v/>
      </c>
      <c r="AP30" s="402" t="str">
        <f>IFERROR(IF(N30="---","",IF(AD30="---","No Target Set",IF(CA30=BP30,"On Target",IF(CA30&gt;BP30,"Behind",IF(CA30&lt;BP30,"Ahead"))))),"")</f>
        <v/>
      </c>
      <c r="AQ30" s="402" t="str">
        <f>IFERROR(IF(O30="---","",IF(AE30="---","No Target Set",IF(CB30=BQ30,"On Target",IF(CB30&gt;BQ30,"Behind",IF(CB30&lt;BQ30,"Ahead"))))),"")</f>
        <v/>
      </c>
      <c r="AR30" s="402" t="str">
        <f>IFERROR(IF(P30="---","",IF(AF30="---","No Target Set",IF(CC30=BR30,"On Target",IF(CC30&gt;BR30,"Behind",IF(CC30&lt;BR30,"Ahead"))))),"")</f>
        <v/>
      </c>
      <c r="AS30" s="402" t="str">
        <f>IFERROR(IF(Q30="---","",IF(AG30="---","No Target Set",IF(CD30=BS30,"On Target",IF(CD30&gt;BS30,"Behind",IF(CD30&lt;BS30,"Ahead"))))),"")</f>
        <v/>
      </c>
      <c r="AT30" s="402" t="str">
        <f>IFERROR(IF(R30="---","",IF(AH30="---","No Target Set",IF(CE30=BT30,"On Target",IF(CE30&gt;BT30,"Behind",IF(CE30&lt;BT30,"Ahead"))))),"")</f>
        <v/>
      </c>
      <c r="AU30" s="359"/>
      <c r="AV30" s="403"/>
      <c r="AW30" s="404" t="s">
        <v>163</v>
      </c>
      <c r="AX30" s="405" t="str">
        <f>_xlfn.IFNA(LOOKUP(2,1/(H30:R30&lt;&gt;"---"),H30:R30),"---")</f>
        <v>---</v>
      </c>
      <c r="AY30" s="406" t="e">
        <f>VALUE(IF(AX30="---","",VLOOKUP(AX30,List16782345[],2,FALSE)))</f>
        <v>#VALUE!</v>
      </c>
      <c r="AZ30" s="359" t="str">
        <f>_xlfn.IFNA(LOOKUP(2,1/(H30:Q30&lt;&gt;"---"),X30:AF30),"---")</f>
        <v>---</v>
      </c>
      <c r="BA30" s="359" t="e">
        <f>VALUE(IF(AZ30="---","",VLOOKUP(AZ30,List16782345[],2,FALSE)))</f>
        <v>#VALUE!</v>
      </c>
      <c r="BB30" s="359" t="str">
        <f>_xlfn.IFNA(LOOKUP(2,1/(AK30:AT30&lt;&gt;""),AK30:AT30),"---")</f>
        <v>---</v>
      </c>
      <c r="BC30" s="359" t="str">
        <f>_xlfn.IFNA(LOOKUP(2,1/(H30:R30&lt;&gt;"---"),H$2:R$2),"---")</f>
        <v>---</v>
      </c>
      <c r="BD30" s="359"/>
      <c r="BE30" s="359"/>
      <c r="BF30" s="359"/>
      <c r="BG30" s="359"/>
      <c r="BH30" s="359"/>
      <c r="BI30" s="404" t="s">
        <v>163</v>
      </c>
      <c r="BJ30" s="407" t="str">
        <f>IF(H30="---","",VLOOKUP(H30,List16782345[],2,FALSE))</f>
        <v/>
      </c>
      <c r="BK30" s="407" t="str">
        <f>IF(I30="---","",VLOOKUP(I30,List16782345[],2,FALSE))</f>
        <v/>
      </c>
      <c r="BL30" s="407" t="str">
        <f>IF(J30="---","",VLOOKUP(J30,List16782345[],2,FALSE))</f>
        <v/>
      </c>
      <c r="BM30" s="407" t="str">
        <f>IF(K30="---","",VLOOKUP(K30,List16782345[],2,FALSE))</f>
        <v/>
      </c>
      <c r="BN30" s="407" t="str">
        <f>IF(L30="---","",VLOOKUP(L30,List16782345[],2,FALSE))</f>
        <v/>
      </c>
      <c r="BO30" s="407" t="str">
        <f>IF(M30="---","",VLOOKUP(M30,List16782345[],2,FALSE))</f>
        <v/>
      </c>
      <c r="BP30" s="407" t="str">
        <f>IF(N30="---","",VLOOKUP(N30,List16782345[],2,FALSE))</f>
        <v/>
      </c>
      <c r="BQ30" s="407" t="str">
        <f>IF(O30="---","",VLOOKUP(O30,List16782345[],2,FALSE))</f>
        <v/>
      </c>
      <c r="BR30" s="407" t="str">
        <f>IF(P30="---","",VLOOKUP(P30,List16782345[],2,FALSE))</f>
        <v/>
      </c>
      <c r="BS30" s="407" t="str">
        <f>IF(Q30="---","",VLOOKUP(Q30,List16782345[],2,FALSE))</f>
        <v/>
      </c>
      <c r="BT30" s="407" t="str">
        <f>IF(R30="---","",VLOOKUP(R30,List16782345[],2,FALSE))</f>
        <v/>
      </c>
      <c r="BU30" s="404" t="s">
        <v>163</v>
      </c>
      <c r="BV30" s="407" t="str">
        <f>IF(Y30="---","",VLOOKUP(Y30,List16782345[],2,FALSE))</f>
        <v/>
      </c>
      <c r="BW30" s="407" t="str">
        <f>IF(Z30="---","",VLOOKUP(Z30,List16782345[],2,FALSE))</f>
        <v/>
      </c>
      <c r="BX30" s="407" t="str">
        <f>IF(AA30="---","",VLOOKUP(AA30,List16782345[],2,FALSE))</f>
        <v/>
      </c>
      <c r="BY30" s="407" t="str">
        <f>IF(AB30="---","",VLOOKUP(AB30,List16782345[],2,FALSE))</f>
        <v/>
      </c>
      <c r="BZ30" s="407" t="str">
        <f>IF(AC30="---","",VLOOKUP(AC30,List16782345[],2,FALSE))</f>
        <v/>
      </c>
      <c r="CA30" s="407" t="str">
        <f>IF(AD30="---","",VLOOKUP(AD30,List16782345[],2,FALSE))</f>
        <v/>
      </c>
      <c r="CB30" s="407" t="str">
        <f>IF(AE30="---","",VLOOKUP(AE30,List16782345[],2,FALSE))</f>
        <v/>
      </c>
      <c r="CC30" s="407" t="str">
        <f>IF(AF30="---","",VLOOKUP(AF30,List16782345[],2,FALSE))</f>
        <v/>
      </c>
      <c r="CD30" s="407" t="str">
        <f>IF(AG30="---","",VLOOKUP(AG30,List16782345[],2,FALSE))</f>
        <v/>
      </c>
      <c r="CE30" s="407" t="str">
        <f>IF(AH30="---","",VLOOKUP(AH30,List16782345[],2,FALSE))</f>
        <v/>
      </c>
      <c r="CG30" s="359"/>
      <c r="CI30" s="359"/>
      <c r="CK30" s="359"/>
      <c r="CM30" s="359"/>
    </row>
    <row r="31" spans="2:91" s="360" customFormat="1" ht="13.5" customHeight="1" thickBot="1" x14ac:dyDescent="0.4">
      <c r="B31" s="420" t="s">
        <v>164</v>
      </c>
      <c r="C31" s="421"/>
      <c r="D31" s="421"/>
      <c r="E31" s="421"/>
      <c r="F31" s="421"/>
      <c r="G31" s="422"/>
      <c r="H31" s="423">
        <f>COUNTIF(Year0Range,BE4)</f>
        <v>0</v>
      </c>
      <c r="I31" s="423" t="str">
        <f>IF(COUNTIF(Year1Range,BE4)=0,"",COUNTIF(Year1Range,BE4))</f>
        <v/>
      </c>
      <c r="J31" s="423" t="str">
        <f>IF(COUNTIF(Year2Range,BE4)=0,"",COUNTIF(Year2Range,BE4))</f>
        <v/>
      </c>
      <c r="K31" s="423" t="str">
        <f>IF(COUNTIF(Year3Range,BE4)=0,"",COUNTIF(Year3Range,BE4))</f>
        <v/>
      </c>
      <c r="L31" s="423" t="str">
        <f>IF(COUNTIF(Year4Range,BE4)=0,"",COUNTIF(Year4Range,BE4))</f>
        <v/>
      </c>
      <c r="M31" s="423" t="str">
        <f>IF(COUNTIF(Year5Range,BE4)=0,"",COUNTIF(Year5Range,BE4))</f>
        <v/>
      </c>
      <c r="N31" s="423" t="str">
        <f>IF(COUNTIF(Year6Range,BE4)=0,"",COUNTIF(Year6Range,BE4))</f>
        <v/>
      </c>
      <c r="O31" s="423" t="str">
        <f>IF(COUNTIF(Year7Range,BE4)=0,"",COUNTIF(Year7Range,BE4))</f>
        <v/>
      </c>
      <c r="P31" s="423" t="str">
        <f>IF(COUNTIF(Year8Range,BE4)=0,"",COUNTIF(Year8Range,BE4))</f>
        <v/>
      </c>
      <c r="Q31" s="423" t="str">
        <f>IF(COUNTIF(Year9Range,BE4)=0,"",COUNTIF(Year9Range,BE4))</f>
        <v/>
      </c>
      <c r="R31" s="423" t="str">
        <f>IF(COUNTIF(Year10Range,BE4)=0,"",COUNTIF(Year10Range,BE4))</f>
        <v/>
      </c>
      <c r="S31" s="359"/>
      <c r="T31" s="359"/>
      <c r="U31" s="359"/>
      <c r="V31" s="359"/>
      <c r="W31" s="359"/>
      <c r="X31" s="359"/>
      <c r="Y31" s="423">
        <f>COUNTIF(Year1Expected,$BE$4)</f>
        <v>0</v>
      </c>
      <c r="Z31" s="423" t="str">
        <f>IF(COUNTIF(Year2Expected,$BE$4)=0,"",COUNTIF(Year2Expected,$BE$4))</f>
        <v/>
      </c>
      <c r="AA31" s="423" t="str">
        <f>IF(COUNTIF(Year3Expected,$BE$4)=0,"",COUNTIF(Year3Expected,$BE$4))</f>
        <v/>
      </c>
      <c r="AB31" s="423" t="str">
        <f>IF(COUNTIF(Year4Expected,$BE$4)=0,"",COUNTIF(Year4Expected,$BE$4))</f>
        <v/>
      </c>
      <c r="AC31" s="423" t="str">
        <f>IF(COUNTIF(Year5Expected,$BE$4)=0,"",COUNTIF(Year5Expected,$BE$4))</f>
        <v/>
      </c>
      <c r="AD31" s="423" t="str">
        <f>IF(COUNTIF(Year6Expected,$BE$4)=0,"",COUNTIF(Year6Expected,$BE$4))</f>
        <v/>
      </c>
      <c r="AE31" s="423" t="str">
        <f>IF(COUNTIF(Year7Expected,$BE$4)=0,"",COUNTIF(Year7Expected,$BE$4))</f>
        <v/>
      </c>
      <c r="AF31" s="423" t="str">
        <f>IF(COUNTIF(Year8Expected,$BE$4)=0,"",COUNTIF(Year8Expected,$BE$4))</f>
        <v/>
      </c>
      <c r="AG31" s="423" t="str">
        <f>IF(COUNTIF(Year9Expected,$BE$4)=0,"",COUNTIF(Year9Expected,$BE$4))</f>
        <v/>
      </c>
      <c r="AH31" s="423" t="str">
        <f>IF(COUNTIF(Year10Expected,$BE$4)=0,"",COUNTIF(Year10Expected,$BE$4))</f>
        <v/>
      </c>
      <c r="AK31" s="359"/>
      <c r="AL31" s="359"/>
      <c r="AM31" s="359"/>
      <c r="AN31" s="359"/>
      <c r="AO31" s="359"/>
      <c r="AP31" s="359"/>
      <c r="AQ31" s="359"/>
      <c r="AR31" s="359"/>
      <c r="AS31" s="359"/>
      <c r="AT31" s="359"/>
      <c r="AU31" s="359"/>
      <c r="AV31" s="359"/>
      <c r="AW31" s="359"/>
      <c r="AX31" s="359" t="e">
        <f>LOOKUP(2,1/(H34:R34&lt;&gt;""),H$2:R$2)</f>
        <v>#N/A</v>
      </c>
      <c r="AY31" s="359"/>
      <c r="AZ31" s="359" t="e">
        <f>AX31</f>
        <v>#N/A</v>
      </c>
      <c r="BA31" s="359"/>
      <c r="BB31" s="359"/>
      <c r="BC31" s="359"/>
      <c r="BD31" s="359"/>
      <c r="BE31" s="359"/>
      <c r="BF31" s="359"/>
      <c r="BG31" s="359"/>
      <c r="BH31" s="359"/>
      <c r="BI31" s="404" t="s">
        <v>165</v>
      </c>
      <c r="BJ31" s="424">
        <f>COUNTIF(BJ3:BJ30,1)</f>
        <v>0</v>
      </c>
      <c r="BK31" s="424">
        <f>COUNTIF(BK3:BK30,1)</f>
        <v>0</v>
      </c>
      <c r="BL31" s="424">
        <f>COUNTIF(BL3:BL30,1)</f>
        <v>0</v>
      </c>
      <c r="BM31" s="424">
        <f>COUNTIF(BM3:BM30,1)</f>
        <v>0</v>
      </c>
      <c r="BN31" s="424">
        <f>COUNTIF(BN3:BN30,1)</f>
        <v>0</v>
      </c>
      <c r="BO31" s="424">
        <f>COUNTIF(BO3:BO30,1)</f>
        <v>0</v>
      </c>
      <c r="BP31" s="424">
        <f>COUNTIF(BP3:BP30,1)</f>
        <v>0</v>
      </c>
      <c r="BQ31" s="424">
        <f>COUNTIF(BQ3:BQ30,1)</f>
        <v>0</v>
      </c>
      <c r="BR31" s="424">
        <f>COUNTIF(BR3:BR30,1)</f>
        <v>0</v>
      </c>
      <c r="BS31" s="424">
        <f>COUNTIF(BS3:BS30,1)</f>
        <v>0</v>
      </c>
      <c r="BT31" s="424">
        <f>COUNTIF(BT3:BT30,1)</f>
        <v>0</v>
      </c>
      <c r="BU31" s="404" t="s">
        <v>165</v>
      </c>
      <c r="BV31" s="425">
        <f>COUNTIF(BV3:BV30,1)</f>
        <v>0</v>
      </c>
      <c r="BW31" s="425">
        <f>COUNTIF(BW3:BW30,1)</f>
        <v>0</v>
      </c>
      <c r="BX31" s="425">
        <f>COUNTIF(BX3:BX30,1)</f>
        <v>0</v>
      </c>
      <c r="BY31" s="425">
        <f>COUNTIF(BY3:BY30,1)</f>
        <v>0</v>
      </c>
      <c r="BZ31" s="425">
        <f>COUNTIF(BZ3:BZ30,1)</f>
        <v>0</v>
      </c>
      <c r="CA31" s="425">
        <f>COUNTIF(CA3:CA30,1)</f>
        <v>0</v>
      </c>
      <c r="CB31" s="425">
        <f>COUNTIF(CB3:CB30,1)</f>
        <v>0</v>
      </c>
      <c r="CC31" s="425">
        <f>COUNTIF(CC3:CC30,1)</f>
        <v>0</v>
      </c>
      <c r="CD31" s="425">
        <f>COUNTIF(CD3:CD30,1)</f>
        <v>0</v>
      </c>
      <c r="CE31" s="425">
        <f>COUNTIF(CE3:CE30,1)</f>
        <v>0</v>
      </c>
      <c r="CG31" s="359"/>
      <c r="CI31" s="359"/>
      <c r="CK31" s="359"/>
      <c r="CM31" s="359"/>
    </row>
    <row r="32" spans="2:91" s="360" customFormat="1" ht="13.5" customHeight="1" thickBot="1" x14ac:dyDescent="0.4">
      <c r="B32" s="420" t="s">
        <v>166</v>
      </c>
      <c r="C32" s="421"/>
      <c r="D32" s="421"/>
      <c r="E32" s="421"/>
      <c r="F32" s="421"/>
      <c r="G32" s="422"/>
      <c r="H32" s="423">
        <f>COUNTIF(Year0Range,BE5)</f>
        <v>0</v>
      </c>
      <c r="I32" s="426" t="str">
        <f>IF(COUNTIF(Year1Range,BE5)=0,"",COUNTIF(Year1Range,BE5))</f>
        <v/>
      </c>
      <c r="J32" s="426" t="str">
        <f>IF(COUNTIF(Year2Range,BE5)=0,"",COUNTIF(Year2Range,BE5))</f>
        <v/>
      </c>
      <c r="K32" s="426" t="str">
        <f>IF(COUNTIF(Year3Range,BE5)=0,"",COUNTIF(Year3Range,BE5))</f>
        <v/>
      </c>
      <c r="L32" s="426" t="str">
        <f>IF(COUNTIF(Year4Range,BE5)=0,"",COUNTIF(Year4Range,BE5))</f>
        <v/>
      </c>
      <c r="M32" s="426" t="str">
        <f>IF(COUNTIF(Year5Range,BE5)=0,"",COUNTIF(Year5Range,BE5))</f>
        <v/>
      </c>
      <c r="N32" s="426" t="str">
        <f>IF(COUNTIF(Year6Range,BE5)=0,"",COUNTIF(Year6Range,BE5))</f>
        <v/>
      </c>
      <c r="O32" s="426" t="str">
        <f>IF(COUNTIF(Year7Range,BE5)=0,"",COUNTIF(Year7Range,BE5))</f>
        <v/>
      </c>
      <c r="P32" s="426" t="str">
        <f>IF(COUNTIF(Year8Range,BE5)=0,"",COUNTIF(Year8Range,BE5))</f>
        <v/>
      </c>
      <c r="Q32" s="426" t="str">
        <f>IF(COUNTIF(Year9Range,BE5)=0,"",COUNTIF(Year9Range,BE5))</f>
        <v/>
      </c>
      <c r="R32" s="426" t="str">
        <f>IF(COUNTIF(Year10Range,BE5)=0,"",COUNTIF(Year10Range,BE5))</f>
        <v/>
      </c>
      <c r="S32" s="359"/>
      <c r="T32" s="359"/>
      <c r="U32" s="359"/>
      <c r="V32" s="359"/>
      <c r="W32" s="359"/>
      <c r="X32" s="359"/>
      <c r="Y32" s="423">
        <f>COUNTIF(Year1Expected,$BE$5)</f>
        <v>0</v>
      </c>
      <c r="Z32" s="423" t="str">
        <f>IF(COUNTIF(Year2Expected,$BE$5)=0,"",COUNTIF(Year2Expected,$BE$5))</f>
        <v/>
      </c>
      <c r="AA32" s="423" t="str">
        <f>IF(COUNTIF(Year3Expected,$BE$5)=0,"",COUNTIF(Year3Expected,$BE$5))</f>
        <v/>
      </c>
      <c r="AB32" s="423" t="str">
        <f>IF(COUNTIF(Year4Expected,$BE$5)=0,"",COUNTIF(Year4Expected,$BE$5))</f>
        <v/>
      </c>
      <c r="AC32" s="423" t="str">
        <f>IF(COUNTIF(Year5Expected,$BE$5)=0,"",COUNTIF(Year5Expected,$BE$5))</f>
        <v/>
      </c>
      <c r="AD32" s="423" t="str">
        <f>IF(COUNTIF(Year6Expected,$BE$5)=0,"",COUNTIF(Year6Expected,$BE$5))</f>
        <v/>
      </c>
      <c r="AE32" s="423" t="str">
        <f>IF(COUNTIF(Year7Expected,$BE$5)=0,"",COUNTIF(Year7Expected,$BE$5))</f>
        <v/>
      </c>
      <c r="AF32" s="423" t="str">
        <f>IF(COUNTIF(Year8Expected,$BE$5)=0,"",COUNTIF(Year8Expected,$BE$5))</f>
        <v/>
      </c>
      <c r="AG32" s="423" t="str">
        <f>IF(COUNTIF(Year9Expected,$BE$5)=0,"",COUNTIF(Year9Expected,$BE$5))</f>
        <v/>
      </c>
      <c r="AH32" s="423" t="str">
        <f>IF(COUNTIF(Year10Expected,$BE$5)=0,"",COUNTIF(Year10Expected,$BE$5))</f>
        <v/>
      </c>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404" t="s">
        <v>167</v>
      </c>
      <c r="BJ32" s="424">
        <f>COUNTIF(BJ3:BJ30,0.5)</f>
        <v>0</v>
      </c>
      <c r="BK32" s="424">
        <f>COUNTIF(BK3:BK30,0.5)</f>
        <v>0</v>
      </c>
      <c r="BL32" s="424">
        <f>COUNTIF(BL3:BL30,0.5)</f>
        <v>0</v>
      </c>
      <c r="BM32" s="424">
        <f>COUNTIF(BM3:BM30,0.5)</f>
        <v>0</v>
      </c>
      <c r="BN32" s="424">
        <f>COUNTIF(BN3:BN30,0.5)</f>
        <v>0</v>
      </c>
      <c r="BO32" s="424">
        <f>COUNTIF(BO3:BO30,0.5)</f>
        <v>0</v>
      </c>
      <c r="BP32" s="424">
        <f>COUNTIF(BP3:BP30,0.5)</f>
        <v>0</v>
      </c>
      <c r="BQ32" s="424">
        <f>COUNTIF(BQ3:BQ30,0.5)</f>
        <v>0</v>
      </c>
      <c r="BR32" s="424">
        <f>COUNTIF(BR3:BR30,0.5)</f>
        <v>0</v>
      </c>
      <c r="BS32" s="424">
        <f>COUNTIF(BS3:BS30,0.5)</f>
        <v>0</v>
      </c>
      <c r="BT32" s="424">
        <f>COUNTIF(BT3:BT30,0.5)</f>
        <v>0</v>
      </c>
      <c r="BU32" s="404" t="s">
        <v>167</v>
      </c>
      <c r="BV32" s="425">
        <f>COUNTIF(BV3:BV30,0.5)</f>
        <v>0</v>
      </c>
      <c r="BW32" s="425">
        <f>COUNTIF(BW3:BW30,0.5)</f>
        <v>0</v>
      </c>
      <c r="BX32" s="425">
        <f>COUNTIF(BX3:BX30,0.5)</f>
        <v>0</v>
      </c>
      <c r="BY32" s="425">
        <f>COUNTIF(BY3:BY30,0.5)</f>
        <v>0</v>
      </c>
      <c r="BZ32" s="425">
        <f>COUNTIF(BZ3:BZ30,0.5)</f>
        <v>0</v>
      </c>
      <c r="CA32" s="425">
        <f>COUNTIF(CA3:CA30,0.5)</f>
        <v>0</v>
      </c>
      <c r="CB32" s="425">
        <f>COUNTIF(CB3:CB30,0.5)</f>
        <v>0</v>
      </c>
      <c r="CC32" s="425">
        <f>COUNTIF(CC3:CC30,0.5)</f>
        <v>0</v>
      </c>
      <c r="CD32" s="425">
        <f>COUNTIF(CD3:CD30,0.5)</f>
        <v>0</v>
      </c>
      <c r="CE32" s="425">
        <f>COUNTIF(CE3:CE30,0.5)</f>
        <v>0</v>
      </c>
      <c r="CG32" s="359"/>
      <c r="CI32" s="359"/>
      <c r="CK32" s="359"/>
      <c r="CM32" s="359"/>
    </row>
    <row r="33" spans="1:92" ht="13.5" customHeight="1" thickBot="1" x14ac:dyDescent="0.4">
      <c r="B33" s="420" t="s">
        <v>168</v>
      </c>
      <c r="C33" s="421"/>
      <c r="D33" s="421"/>
      <c r="E33" s="421"/>
      <c r="F33" s="421"/>
      <c r="G33" s="422"/>
      <c r="H33" s="423">
        <f>COUNTIF(Year0Range,"*60")</f>
        <v>0</v>
      </c>
      <c r="I33" s="426" t="str">
        <f>IF(COUNTIF(Year1Range,"*60")=0,"",COUNTIF(Year1Range,"*60"))</f>
        <v/>
      </c>
      <c r="J33" s="426" t="str">
        <f>IF(COUNTIF(Year2Range,"*60")=0,"",COUNTIF(Year2Range,"*60"))</f>
        <v/>
      </c>
      <c r="K33" s="426" t="str">
        <f>IF(COUNTIF(Year3Range,"*60")=0,"",COUNTIF(Year3Range,"*60"))</f>
        <v/>
      </c>
      <c r="L33" s="426" t="str">
        <f>IF(COUNTIF(Year4Range,"*60")=0,"",COUNTIF(Year4Range,"*60"))</f>
        <v/>
      </c>
      <c r="M33" s="426" t="str">
        <f>IF(COUNTIF(Year5Range,"*60")=0,"",COUNTIF(Year5Range,"*60"))</f>
        <v/>
      </c>
      <c r="N33" s="426" t="str">
        <f>IF(COUNTIF(Year6Range,"*60")=0,"",COUNTIF(Year6Range,"*60"))</f>
        <v/>
      </c>
      <c r="O33" s="426" t="str">
        <f>IF(COUNTIF(Year7Range,"*60")=0,"",COUNTIF(Year7Range,"*60"))</f>
        <v/>
      </c>
      <c r="P33" s="426" t="str">
        <f>IF(COUNTIF(Year8Range,"*60")=0,"",COUNTIF(Year8Range,"*60"))</f>
        <v/>
      </c>
      <c r="Q33" s="426" t="str">
        <f>IF(COUNTIF(Year9Range,"*60")=0,"",COUNTIF(Year9Range,"*60"))</f>
        <v/>
      </c>
      <c r="R33" s="426" t="str">
        <f>IF(COUNTIF(Year10Range,"*60")=0,"",COUNTIF(Year10Range,"*60"))</f>
        <v/>
      </c>
      <c r="Y33" s="423">
        <f>COUNTIF(Year1Expected,"*60")</f>
        <v>0</v>
      </c>
      <c r="Z33" s="423" t="str">
        <f>IF(COUNTIF(Year2Expected,"*60")=0,"",COUNTIF(Year2Expected,"*60"))</f>
        <v/>
      </c>
      <c r="AA33" s="423" t="str">
        <f>IF(COUNTIF(Year3Expected,"*60")=0,"",COUNTIF(Year3Expected,"*60"))</f>
        <v/>
      </c>
      <c r="AB33" s="423" t="str">
        <f>IF(COUNTIF(Year4Expected,"*60")=0,"",COUNTIF(Year4Expected,"*60"))</f>
        <v/>
      </c>
      <c r="AC33" s="423" t="str">
        <f>IF(COUNTIF(Year5Expected,"*60")=0,"",COUNTIF(Year5Expected,"*60"))</f>
        <v/>
      </c>
      <c r="AD33" s="423" t="str">
        <f>IF(COUNTIF(Year6Expected,"*60")=0,"",COUNTIF(Year6Expected,"*60"))</f>
        <v/>
      </c>
      <c r="AE33" s="423" t="str">
        <f>IF(COUNTIF(Year7Expected,"*60")=0,"",COUNTIF(Year7Expected,"*60"))</f>
        <v/>
      </c>
      <c r="AF33" s="423" t="str">
        <f>IF(COUNTIF(Year8Expected,"*60")=0,"",COUNTIF(Year8Expected,"*60"))</f>
        <v/>
      </c>
      <c r="AG33" s="423" t="str">
        <f>IF(COUNTIF(Year9Expected,"*60")=0,"",COUNTIF(Year9Expected,"*60"))</f>
        <v/>
      </c>
      <c r="AH33" s="423" t="str">
        <f>IF(COUNTIF(Year10Expected,"*60")=0,"",COUNTIF(Year10Expected,"*60"))</f>
        <v/>
      </c>
      <c r="BI33" s="404" t="s">
        <v>169</v>
      </c>
      <c r="BJ33" s="424">
        <f>COUNTIF(BJ3:BJ30,0)</f>
        <v>0</v>
      </c>
      <c r="BK33" s="424">
        <f>COUNTIF(BK3:BK30,0)</f>
        <v>0</v>
      </c>
      <c r="BL33" s="424">
        <f>COUNTIF(BL3:BL30,0)</f>
        <v>0</v>
      </c>
      <c r="BM33" s="424">
        <f>COUNTIF(BM3:BM30,0)</f>
        <v>0</v>
      </c>
      <c r="BN33" s="424">
        <f>COUNTIF(BN3:BN30,0)</f>
        <v>0</v>
      </c>
      <c r="BO33" s="424">
        <f>COUNTIF(BO3:BO30,0)</f>
        <v>0</v>
      </c>
      <c r="BP33" s="424">
        <f>COUNTIF(BP3:BP30,0)</f>
        <v>0</v>
      </c>
      <c r="BQ33" s="424">
        <f>COUNTIF(BQ3:BQ30,0)</f>
        <v>0</v>
      </c>
      <c r="BR33" s="424">
        <f>COUNTIF(BR3:BR30,0)</f>
        <v>0</v>
      </c>
      <c r="BS33" s="424">
        <f>COUNTIF(BS3:BS30,0)</f>
        <v>0</v>
      </c>
      <c r="BT33" s="424">
        <f>COUNTIF(BT3:BT30,0)</f>
        <v>0</v>
      </c>
      <c r="BU33" s="404" t="s">
        <v>169</v>
      </c>
      <c r="BV33" s="425">
        <f>COUNTIF(BV3:BV30,0)</f>
        <v>0</v>
      </c>
      <c r="BW33" s="425">
        <f>COUNTIF(BW3:BW30,0)</f>
        <v>0</v>
      </c>
      <c r="BX33" s="425">
        <f>COUNTIF(BX3:BX30,0)</f>
        <v>0</v>
      </c>
      <c r="BY33" s="425">
        <f>COUNTIF(BY3:BY30,0)</f>
        <v>0</v>
      </c>
      <c r="BZ33" s="425">
        <f>COUNTIF(BZ3:BZ30,0)</f>
        <v>0</v>
      </c>
      <c r="CA33" s="425">
        <f>COUNTIF(CA3:CA30,0)</f>
        <v>0</v>
      </c>
      <c r="CB33" s="425">
        <f>COUNTIF(CB3:CB30,0)</f>
        <v>0</v>
      </c>
      <c r="CC33" s="425">
        <f>COUNTIF(CC3:CC30,0)</f>
        <v>0</v>
      </c>
      <c r="CD33" s="425">
        <f>COUNTIF(CD3:CD30,0)</f>
        <v>0</v>
      </c>
      <c r="CE33" s="425">
        <f>COUNTIF(CE3:CE30,0)</f>
        <v>0</v>
      </c>
    </row>
    <row r="34" spans="1:92" ht="13.5" customHeight="1" thickBot="1" x14ac:dyDescent="0.4">
      <c r="B34" s="427" t="s">
        <v>170</v>
      </c>
      <c r="C34" s="428"/>
      <c r="D34" s="428"/>
      <c r="E34" s="428"/>
      <c r="F34" s="429"/>
      <c r="G34" s="430"/>
      <c r="H34" s="431" t="str">
        <f>IF(ISERROR(AVERAGE(BJ24:BJ30,BJ9:BJ23, BJ3:BJ8)),"",AVERAGE(BJ24:BJ30,BJ9:BJ23, BJ3:BJ8))</f>
        <v/>
      </c>
      <c r="I34" s="431" t="str">
        <f>IF(ISERROR(AVERAGE(BK24:BK30,BK9:BK23, BK3:BK8)),"",AVERAGE(BK24:BK30,BK9:BK23, BK3:BK8))</f>
        <v/>
      </c>
      <c r="J34" s="431" t="str">
        <f>IF(ISERROR(AVERAGE(BL24:BL30,BL9:BL23, BL3:BL8)),"",AVERAGE(BL24:BL30,BL9:BL23, BL3:BL8))</f>
        <v/>
      </c>
      <c r="K34" s="431" t="str">
        <f>IF(ISERROR(AVERAGE(BM24:BM30,BM9:BM23, BM3:BM8)),"",AVERAGE(BM24:BM30,BM9:BM23, BM3:BM8))</f>
        <v/>
      </c>
      <c r="L34" s="431" t="str">
        <f>IF(ISERROR(AVERAGE(BN24:BN30,BN9:BN23, BN3:BN8)),"",AVERAGE(BN24:BN30,BN9:BN23, BN3:BN8))</f>
        <v/>
      </c>
      <c r="M34" s="431" t="str">
        <f>IF(ISERROR(AVERAGE(BO24:BO30,BO9:BO23, BO3:BO8)),"",AVERAGE(BO24:BO30,BO9:BO23, BO3:BO8))</f>
        <v/>
      </c>
      <c r="N34" s="431" t="str">
        <f>IF(ISERROR(AVERAGE(BP24:BP30,BP9:BP23, BP3:BP8)),"",AVERAGE(BP24:BP30,BP9:BP23, BP3:BP8))</f>
        <v/>
      </c>
      <c r="O34" s="431" t="str">
        <f>IF(ISERROR(AVERAGE(BQ24:BQ30,BQ9:BQ23, BQ3:BQ8)),"",AVERAGE(BQ24:BQ30,BQ9:BQ23, BQ3:BQ8))</f>
        <v/>
      </c>
      <c r="P34" s="431" t="str">
        <f>IF(ISERROR(AVERAGE(BR24:BR30,BR9:BR23, BR3:BR8)),"",AVERAGE(BR24:BR30,BR9:BR23, BR3:BR8))</f>
        <v/>
      </c>
      <c r="Q34" s="431" t="str">
        <f>IF(ISERROR(AVERAGE(BS24:BS30,BS9:BS23, BS3:BS8)),"",AVERAGE(BS24:BS30,BS9:BS23, BS3:BS8))</f>
        <v/>
      </c>
      <c r="R34" s="431" t="str">
        <f>IF(ISERROR(AVERAGE(BT24:BT30,BT9:BT23, BT3:BT8)),"",AVERAGE(BT24:BT30,BT9:BT23, BT3:BT8))</f>
        <v/>
      </c>
      <c r="Y34" s="431" t="str">
        <f>IF(ISERROR(AVERAGE(BV24:BV30,BV9:BV23, BV3:BV8)),"",AVERAGE(BV24:BV30,BV9:BV23, BV3:BV8))</f>
        <v/>
      </c>
      <c r="Z34" s="431" t="str">
        <f>IF(ISERROR(AVERAGE(BW24:BW30,BW9:BW23, BW3:BW8)),"",AVERAGE(BW24:BW30,BW9:BW23, BW3:BW8))</f>
        <v/>
      </c>
      <c r="AA34" s="431" t="str">
        <f>IF(ISERROR(AVERAGE(BX24:BX30,BX9:BX23, BX3:BX8)),"",AVERAGE(BX24:BX30,BX9:BX23, BX3:BX8))</f>
        <v/>
      </c>
      <c r="AB34" s="431" t="str">
        <f>IF(ISERROR(AVERAGE(BY24:BY30,BY9:BY23, BY3:BY8)),"",AVERAGE(BY24:BY30,BY9:BY23, BY3:BY8))</f>
        <v/>
      </c>
      <c r="AC34" s="431" t="str">
        <f>IF(ISERROR(AVERAGE(BZ24:BZ30,BZ9:BZ23, BZ3:BZ8)),"",AVERAGE(BZ24:BZ30,BZ9:BZ23, BZ3:BZ8))</f>
        <v/>
      </c>
      <c r="AD34" s="431" t="str">
        <f>IF(ISERROR(AVERAGE(CA24:CA30,CA9:CA23, CA3:CA8)),"",AVERAGE(CA24:CA30,CA9:CA23, CA3:CA8))</f>
        <v/>
      </c>
      <c r="AE34" s="431" t="str">
        <f>IF(ISERROR(AVERAGE(CB24:CB30,CB9:CB23, CB3:CB8)),"",AVERAGE(CB24:CB30,CB9:CB23, CB3:CB8))</f>
        <v/>
      </c>
      <c r="AF34" s="431" t="str">
        <f>IF(ISERROR(AVERAGE(CC24:CC30,CC9:CC23, CC3:CC8)),"",AVERAGE(CC24:CC30,CC9:CC23, CC3:CC8))</f>
        <v/>
      </c>
      <c r="AG34" s="431" t="str">
        <f>IF(ISERROR(AVERAGE(CD24:CD30,CD9:CD23, CD3:CD8)),"",AVERAGE(CD24:CD30,CD9:CD23, CD3:CD8))</f>
        <v/>
      </c>
      <c r="AH34" s="431" t="str">
        <f>IF(ISERROR(AVERAGE(CE24:CE30,CE9:CE23, CE3:CE8)),"",AVERAGE(CE24:CE30,CE9:CE23, CE3:CE8))</f>
        <v/>
      </c>
      <c r="AI34" s="359"/>
      <c r="AJ34" s="359"/>
      <c r="BB34" s="432"/>
      <c r="BC34" s="432"/>
      <c r="BD34" s="432"/>
      <c r="BE34" s="432"/>
      <c r="BG34" s="360"/>
      <c r="BH34" s="360"/>
      <c r="BI34" s="404" t="s">
        <v>170</v>
      </c>
      <c r="BJ34" s="433" t="str">
        <f>IF(ISERROR(AVERAGE(BJ24:BJ30,BJ9:BJ23,BJ3:BJ8)),"",(AVERAGE(BJ24:BJ30,BJ9:BJ23,BJ3:BJ8)))</f>
        <v/>
      </c>
      <c r="BK34" s="433" t="str">
        <f>IF(ISERROR(AVERAGE(BK24:BK30,BK9:BK23,BK3:BK8)),"",(AVERAGE(BK24:BK30,BK9:BK23,BK3:BK8)))</f>
        <v/>
      </c>
      <c r="BL34" s="433" t="str">
        <f>IF(ISERROR(AVERAGE(BL24:BL30,BL9:BL23,BL3:BL8)),"",(AVERAGE(BL24:BL30,BL9:BL23,BL3:BL8)))</f>
        <v/>
      </c>
      <c r="BM34" s="433" t="str">
        <f>IF(ISERROR(AVERAGE(BM24:BM30,BM9:BM23,BM3:BM8)),"",(AVERAGE(BM24:BM30,BM9:BM23,BM3:BM8)))</f>
        <v/>
      </c>
      <c r="BN34" s="433" t="str">
        <f>IF(ISERROR(AVERAGE(BN24:BN30,BN9:BN23,BN3:BN8)),"",(AVERAGE(BN24:BN30,BN9:BN23,BN3:BN8)))</f>
        <v/>
      </c>
      <c r="BO34" s="433" t="str">
        <f>IF(ISERROR(AVERAGE(BO24:BO30,BO9:BO23,BO3:BO8)),"",(AVERAGE(BO24:BO30,BO9:BO23,BO3:BO8)))</f>
        <v/>
      </c>
      <c r="BP34" s="433" t="str">
        <f>IF(ISERROR(AVERAGE(BP24:BP30,BP9:BP23,BP3:BP8)),"",(AVERAGE(BP24:BP30,BP9:BP23,BP3:BP8)))</f>
        <v/>
      </c>
      <c r="BQ34" s="433" t="str">
        <f>IF(ISERROR(AVERAGE(BQ24:BQ30,BQ9:BQ23,BQ3:BQ8)),"",(AVERAGE(BQ24:BQ30,BQ9:BQ23,BQ3:BQ8)))</f>
        <v/>
      </c>
      <c r="BR34" s="433" t="str">
        <f>IF(ISERROR(AVERAGE(BR24:BR30,BR9:BR23,BR3:BR8)),"",(AVERAGE(BR24:BR30,BR9:BR23,BR3:BR8)))</f>
        <v/>
      </c>
      <c r="BS34" s="433" t="str">
        <f>IF(ISERROR(AVERAGE(BS24:BS30,BS9:BS23,BS3:BS8)),"",(AVERAGE(BS24:BS30,BS9:BS23,BS3:BS8)))</f>
        <v/>
      </c>
      <c r="BT34" s="433" t="str">
        <f>IF(ISERROR(AVERAGE(BT24:BT30,BT9:BT23,BT3:BT8)),"",(AVERAGE(BT24:BT30,BT9:BT23,BT3:BT8)))</f>
        <v/>
      </c>
      <c r="BU34" s="404" t="s">
        <v>170</v>
      </c>
      <c r="BV34" s="433" t="str">
        <f>IF(ISERROR(AVERAGE(BV24:BV30,BV9:BV23,BV3:BV8)),"",(AVERAGE(BV24:BV30,BV9:BV23,BV3:BV8)))</f>
        <v/>
      </c>
      <c r="BW34" s="433" t="str">
        <f>IF(ISERROR(AVERAGE(BW24:BW30,BW9:BW23,BW3:BW8)),"",(AVERAGE(BW24:BW30,BW9:BW23,BW3:BW8)))</f>
        <v/>
      </c>
      <c r="BX34" s="433" t="str">
        <f>IF(ISERROR(AVERAGE(BX24:BX30,BX9:BX23,BX3:BX8)),"",(AVERAGE(BX24:BX30,BX9:BX23,BX3:BX8)))</f>
        <v/>
      </c>
      <c r="BY34" s="433" t="str">
        <f>IF(ISERROR(AVERAGE(BY24:BY30,BY9:BY23,BY3:BY8)),"",(AVERAGE(BY24:BY30,BY9:BY23,BY3:BY8)))</f>
        <v/>
      </c>
      <c r="BZ34" s="433" t="str">
        <f>IF(ISERROR(AVERAGE(BZ24:BZ30,BZ9:BZ23,BZ3:BZ8)),"",(AVERAGE(BZ24:BZ30,BZ9:BZ23,BZ3:BZ8)))</f>
        <v/>
      </c>
      <c r="CA34" s="433" t="str">
        <f>IF(ISERROR(AVERAGE(CA24:CA30,CA9:CA23,CA3:CA8)),"",(AVERAGE(CA24:CA30,CA9:CA23,CA3:CA8)))</f>
        <v/>
      </c>
      <c r="CB34" s="433" t="str">
        <f>IF(ISERROR(AVERAGE(CB24:CB30,CB9:CB23,CB3:CB8)),"",(AVERAGE(CB24:CB30,CB9:CB23,CB3:CB8)))</f>
        <v/>
      </c>
      <c r="CC34" s="433" t="str">
        <f>IF(ISERROR(AVERAGE(CC24:CC30,CC9:CC23,CC3:CC8)),"",(AVERAGE(CC24:CC30,CC9:CC23,CC3:CC8)))</f>
        <v/>
      </c>
      <c r="CD34" s="433" t="str">
        <f>IF(ISERROR(AVERAGE(CD24:CD30,CD9:CD23,CD3:CD8)),"",(AVERAGE(CD24:CD30,CD9:CD23,CD3:CD8)))</f>
        <v/>
      </c>
      <c r="CE34" s="433" t="str">
        <f>IF(ISERROR(AVERAGE(CE24:CE30,CE9:CE23,CE3:CE8)),"",(AVERAGE(CE24:CE30,CE9:CE23,CE3:CE8)))</f>
        <v/>
      </c>
      <c r="CF34" s="359"/>
      <c r="CH34" s="359"/>
      <c r="CJ34" s="359"/>
      <c r="CL34" s="359"/>
      <c r="CN34" s="359"/>
    </row>
    <row r="35" spans="1:92" ht="13.5" customHeight="1" thickBot="1" x14ac:dyDescent="0.4">
      <c r="B35" s="434"/>
      <c r="C35" s="434"/>
      <c r="D35" s="435"/>
      <c r="E35" s="435"/>
      <c r="F35" s="435"/>
      <c r="G35" s="435"/>
      <c r="H35" s="435"/>
      <c r="I35" s="435"/>
      <c r="J35" s="435"/>
      <c r="K35" s="435"/>
      <c r="L35" s="435"/>
      <c r="M35" s="435"/>
      <c r="N35" s="435"/>
      <c r="O35" s="435"/>
      <c r="P35" s="435"/>
      <c r="AA35" s="435"/>
      <c r="AD35" s="435"/>
      <c r="AE35" s="435"/>
      <c r="AF35" s="435"/>
      <c r="AG35" s="435"/>
      <c r="AH35" s="435"/>
      <c r="AI35" s="435"/>
      <c r="AJ35" s="435"/>
      <c r="AX35" s="436" t="s">
        <v>101</v>
      </c>
      <c r="AY35" s="437" t="s">
        <v>105</v>
      </c>
      <c r="AZ35" s="438" t="s">
        <v>108</v>
      </c>
      <c r="BA35" s="359" t="s">
        <v>171</v>
      </c>
      <c r="BI35" s="404" t="s">
        <v>172</v>
      </c>
      <c r="BJ35" s="439" t="str">
        <f>IF(ISERROR(AVERAGE(BJ3:BJ8)),"",(AVERAGE(BJ3:BJ8)))</f>
        <v/>
      </c>
      <c r="BK35" s="439" t="str">
        <f>IF(ISERROR(AVERAGE(BK3:BK8)),"",(AVERAGE(BK3:BK8)))</f>
        <v/>
      </c>
      <c r="BL35" s="439" t="str">
        <f>IF(ISERROR(AVERAGE(BL3:BL8)),"",(AVERAGE(BL3:BL8)))</f>
        <v/>
      </c>
      <c r="BM35" s="439" t="str">
        <f>IF(ISERROR(AVERAGE(BM3:BM8)),"",(AVERAGE(BM3:BM8)))</f>
        <v/>
      </c>
      <c r="BN35" s="439" t="str">
        <f>IF(ISERROR(AVERAGE(BN3:BN8)),"",(AVERAGE(BN3:BN8)))</f>
        <v/>
      </c>
      <c r="BO35" s="439" t="str">
        <f>IF(ISERROR(AVERAGE(BO3:BO8)),"",(AVERAGE(BO3:BO8)))</f>
        <v/>
      </c>
      <c r="BP35" s="439" t="str">
        <f>IF(ISERROR(AVERAGE(BP3:BP8)),"",(AVERAGE(BP3:BP8)))</f>
        <v/>
      </c>
      <c r="BQ35" s="439" t="str">
        <f>IF(ISERROR(AVERAGE(BQ3:BQ8)),"",(AVERAGE(BQ3:BQ8)))</f>
        <v/>
      </c>
      <c r="BR35" s="439" t="str">
        <f>IF(ISERROR(AVERAGE(BR3:BR8)),"",(AVERAGE(BR3:BR8)))</f>
        <v/>
      </c>
      <c r="BS35" s="439" t="str">
        <f>IF(ISERROR(AVERAGE(BS3:BS8)),"",(AVERAGE(BS3:BS8)))</f>
        <v/>
      </c>
      <c r="BT35" s="439" t="str">
        <f>IF(ISERROR(AVERAGE(BT3:BT8)),"",(AVERAGE(BT3:BT8)))</f>
        <v/>
      </c>
      <c r="BU35" s="404" t="s">
        <v>172</v>
      </c>
      <c r="BV35" s="439" t="str">
        <f>IF(ISERROR(AVERAGE(BV3:BV8)),"",(AVERAGE(BV3:BV8)))</f>
        <v/>
      </c>
      <c r="BW35" s="439" t="str">
        <f>IF(ISERROR(AVERAGE(BW3:BW8)),"",(AVERAGE(BW3:BW8)))</f>
        <v/>
      </c>
      <c r="BX35" s="439" t="str">
        <f>IF(ISERROR(AVERAGE(BX3:BX8)),"",(AVERAGE(BX3:BX8)))</f>
        <v/>
      </c>
      <c r="BY35" s="439" t="str">
        <f>IF(ISERROR(AVERAGE(BY3:BY8)),"",(AVERAGE(BY3:BY8)))</f>
        <v/>
      </c>
      <c r="BZ35" s="439" t="str">
        <f>IF(ISERROR(AVERAGE(BZ3:BZ8)),"",(AVERAGE(BZ3:BZ8)))</f>
        <v/>
      </c>
      <c r="CA35" s="439" t="str">
        <f>IF(ISERROR(AVERAGE(CA3:CA8)),"",(AVERAGE(CA3:CA8)))</f>
        <v/>
      </c>
      <c r="CB35" s="439" t="str">
        <f>IF(ISERROR(AVERAGE(CB3:CB8)),"",(AVERAGE(CB3:CB8)))</f>
        <v/>
      </c>
      <c r="CC35" s="439" t="str">
        <f>IF(ISERROR(AVERAGE(CC3:CC8)),"",(AVERAGE(CC3:CC8)))</f>
        <v/>
      </c>
      <c r="CD35" s="439" t="str">
        <f>IF(ISERROR(AVERAGE(CD3:CD8)),"",(AVERAGE(CD3:CD8)))</f>
        <v/>
      </c>
      <c r="CE35" s="439" t="str">
        <f>IF(ISERROR(AVERAGE(CE3:CE8)),"",(AVERAGE(CE3:CE8)))</f>
        <v/>
      </c>
      <c r="CF35" s="435"/>
      <c r="CH35" s="435"/>
      <c r="CJ35" s="435"/>
      <c r="CL35" s="435"/>
      <c r="CN35" s="435"/>
    </row>
    <row r="36" spans="1:92" ht="15" thickBot="1" x14ac:dyDescent="0.4">
      <c r="B36" s="440" t="s">
        <v>173</v>
      </c>
      <c r="C36" s="440"/>
      <c r="M36" s="435"/>
      <c r="N36" s="435"/>
      <c r="O36" s="435"/>
      <c r="P36" s="435"/>
      <c r="AA36" s="435"/>
      <c r="AD36" s="435"/>
      <c r="AE36" s="435"/>
      <c r="AF36" s="435"/>
      <c r="AG36" s="435"/>
      <c r="AH36" s="435"/>
      <c r="AI36" s="435"/>
      <c r="AJ36" s="435"/>
      <c r="AW36" s="441" t="s">
        <v>174</v>
      </c>
      <c r="AX36" s="406">
        <f>COUNTIF(AY3:AY8,BF4)</f>
        <v>0</v>
      </c>
      <c r="AY36" s="406">
        <f>VALUE(COUNTIF(AY3:AY8,BF5))</f>
        <v>0</v>
      </c>
      <c r="AZ36" s="406">
        <f>VALUE(COUNTIF(AY3:AY8,0))</f>
        <v>0</v>
      </c>
      <c r="BA36" s="406" t="e">
        <f>AVERAGEIF(AY3:AY8,"&gt;=0")</f>
        <v>#DIV/0!</v>
      </c>
      <c r="BI36" s="404" t="s">
        <v>175</v>
      </c>
      <c r="BJ36" s="442" t="str">
        <f>IF(ISERROR(AVERAGE(BJ9:BJ23)),"",(AVERAGE(BJ9:BJ23)))</f>
        <v/>
      </c>
      <c r="BK36" s="442" t="str">
        <f>IF(ISERROR(AVERAGE(BK9:BK23)),"",(AVERAGE(BK9:BK23)))</f>
        <v/>
      </c>
      <c r="BL36" s="442" t="str">
        <f>IF(ISERROR(AVERAGE(BL9:BL23)),"",(AVERAGE(BL9:BL23)))</f>
        <v/>
      </c>
      <c r="BM36" s="442" t="str">
        <f>IF(ISERROR(AVERAGE(BM9:BM23)),"",(AVERAGE(BM9:BM23)))</f>
        <v/>
      </c>
      <c r="BN36" s="442" t="str">
        <f>IF(ISERROR(AVERAGE(BN9:BN23)),"",(AVERAGE(BN9:BN23)))</f>
        <v/>
      </c>
      <c r="BO36" s="442" t="str">
        <f>IF(ISERROR(AVERAGE(BO9:BO23)),"",(AVERAGE(BO9:BO23)))</f>
        <v/>
      </c>
      <c r="BP36" s="442" t="str">
        <f>IF(ISERROR(AVERAGE(BP9:BP23)),"",(AVERAGE(BP9:BP23)))</f>
        <v/>
      </c>
      <c r="BQ36" s="442" t="str">
        <f>IF(ISERROR(AVERAGE(BQ9:BQ23)),"",(AVERAGE(BQ9:BQ23)))</f>
        <v/>
      </c>
      <c r="BR36" s="442" t="str">
        <f>IF(ISERROR(AVERAGE(BR9:BR23)),"",(AVERAGE(BR9:BR23)))</f>
        <v/>
      </c>
      <c r="BS36" s="442" t="str">
        <f>IF(ISERROR(AVERAGE(BS9:BS23)),"",(AVERAGE(BS9:BS23)))</f>
        <v/>
      </c>
      <c r="BT36" s="442" t="str">
        <f>IF(ISERROR(AVERAGE(BT9:BT23)),"",(AVERAGE(BT9:BT23)))</f>
        <v/>
      </c>
      <c r="BU36" s="404" t="s">
        <v>175</v>
      </c>
      <c r="BV36" s="442" t="str">
        <f>IF(ISERROR(AVERAGE(BV9:BV23)),"",(AVERAGE(BV9:BV23)))</f>
        <v/>
      </c>
      <c r="BW36" s="442" t="str">
        <f>IF(ISERROR(AVERAGE(BW9:BW23)),"",(AVERAGE(BW9:BW23)))</f>
        <v/>
      </c>
      <c r="BX36" s="442" t="str">
        <f>IF(ISERROR(AVERAGE(BX9:BX23)),"",(AVERAGE(BX9:BX23)))</f>
        <v/>
      </c>
      <c r="BY36" s="442" t="str">
        <f>IF(ISERROR(AVERAGE(BY9:BY23)),"",(AVERAGE(BY9:BY23)))</f>
        <v/>
      </c>
      <c r="BZ36" s="442" t="str">
        <f>IF(ISERROR(AVERAGE(BZ9:BZ23)),"",(AVERAGE(BZ9:BZ23)))</f>
        <v/>
      </c>
      <c r="CA36" s="442" t="str">
        <f>IF(ISERROR(AVERAGE(CA9:CA23)),"",(AVERAGE(CA9:CA23)))</f>
        <v/>
      </c>
      <c r="CB36" s="442" t="str">
        <f>IF(ISERROR(AVERAGE(CB9:CB23)),"",(AVERAGE(CB9:CB23)))</f>
        <v/>
      </c>
      <c r="CC36" s="442" t="str">
        <f>IF(ISERROR(AVERAGE(CC9:CC23)),"",(AVERAGE(CC9:CC23)))</f>
        <v/>
      </c>
      <c r="CD36" s="442" t="str">
        <f>IF(ISERROR(AVERAGE(CD9:CD23)),"",(AVERAGE(CD9:CD23)))</f>
        <v/>
      </c>
      <c r="CE36" s="442" t="str">
        <f>IF(ISERROR(AVERAGE(CE9:CE23)),"",(AVERAGE(CE9:CE23)))</f>
        <v/>
      </c>
      <c r="CF36" s="435"/>
      <c r="CH36" s="435"/>
      <c r="CJ36" s="435"/>
      <c r="CL36" s="435"/>
      <c r="CN36" s="435"/>
    </row>
    <row r="37" spans="1:92" ht="13.5" customHeight="1" thickBot="1" x14ac:dyDescent="0.4">
      <c r="B37" s="440"/>
      <c r="C37" s="440"/>
      <c r="D37" s="443"/>
      <c r="E37" s="443"/>
      <c r="F37" s="360"/>
      <c r="G37" s="360"/>
      <c r="AW37" s="441" t="s">
        <v>176</v>
      </c>
      <c r="AX37" s="406">
        <f>COUNTIF(AY9:AY23,BF4)</f>
        <v>0</v>
      </c>
      <c r="AY37" s="406">
        <f>VALUE(COUNTIF(AY9:AY23,BF5))</f>
        <v>0</v>
      </c>
      <c r="AZ37" s="406">
        <f>VALUE(COUNTIF(AY9:AY23,0))</f>
        <v>0</v>
      </c>
      <c r="BA37" s="406" t="e">
        <f>AVERAGEIF(AY9:AY23,"&gt;=0")</f>
        <v>#DIV/0!</v>
      </c>
      <c r="BI37" s="404" t="s">
        <v>177</v>
      </c>
      <c r="BJ37" s="444" t="str">
        <f>IF(ISERROR(AVERAGE(BJ24:BJ30)),"",(AVERAGE(BJ24:BJ30)))</f>
        <v/>
      </c>
      <c r="BK37" s="444" t="str">
        <f>IF(ISERROR(AVERAGE(BK24:BK30)),"",(AVERAGE(BK24:BK30)))</f>
        <v/>
      </c>
      <c r="BL37" s="444" t="str">
        <f>IF(ISERROR(AVERAGE(BL24:BL30)),"",(AVERAGE(BL24:BL30)))</f>
        <v/>
      </c>
      <c r="BM37" s="444" t="str">
        <f>IF(ISERROR(AVERAGE(BM24:BM30)),"",(AVERAGE(BM24:BM30)))</f>
        <v/>
      </c>
      <c r="BN37" s="444" t="str">
        <f>IF(ISERROR(AVERAGE(BN24:BN30)),"",(AVERAGE(BN24:BN30)))</f>
        <v/>
      </c>
      <c r="BO37" s="444" t="str">
        <f>IF(ISERROR(AVERAGE(BO24:BO30)),"",(AVERAGE(BO24:BO30)))</f>
        <v/>
      </c>
      <c r="BP37" s="444" t="str">
        <f>IF(ISERROR(AVERAGE(BP24:BP30)),"",(AVERAGE(BP24:BP30)))</f>
        <v/>
      </c>
      <c r="BQ37" s="444" t="str">
        <f>IF(ISERROR(AVERAGE(BQ24:BQ30)),"",(AVERAGE(BQ24:BQ30)))</f>
        <v/>
      </c>
      <c r="BR37" s="444" t="str">
        <f>IF(ISERROR(AVERAGE(BR24:BR30)),"",(AVERAGE(BR24:BR30)))</f>
        <v/>
      </c>
      <c r="BS37" s="444" t="str">
        <f>IF(ISERROR(AVERAGE(BS24:BS30)),"",(AVERAGE(BS24:BS30)))</f>
        <v/>
      </c>
      <c r="BT37" s="444" t="str">
        <f>IF(ISERROR(AVERAGE(BT24:BT30)),"",(AVERAGE(BT24:BT30)))</f>
        <v/>
      </c>
      <c r="BU37" s="404" t="s">
        <v>177</v>
      </c>
      <c r="BV37" s="444" t="str">
        <f>IF(ISERROR(AVERAGE(BV24:BV30)),"",(AVERAGE(BV24:BV30)))</f>
        <v/>
      </c>
      <c r="BW37" s="444" t="str">
        <f>IF(ISERROR(AVERAGE(BW24:BW30)),"",(AVERAGE(BW24:BW30)))</f>
        <v/>
      </c>
      <c r="BX37" s="444" t="str">
        <f>IF(ISERROR(AVERAGE(BX24:BX30)),"",(AVERAGE(BX24:BX30)))</f>
        <v/>
      </c>
      <c r="BY37" s="444" t="str">
        <f>IF(ISERROR(AVERAGE(BY24:BY30)),"",(AVERAGE(BY24:BY30)))</f>
        <v/>
      </c>
      <c r="BZ37" s="444" t="str">
        <f>IF(ISERROR(AVERAGE(BZ24:BZ30)),"",(AVERAGE(BZ24:BZ30)))</f>
        <v/>
      </c>
      <c r="CA37" s="444" t="str">
        <f>IF(ISERROR(AVERAGE(CA24:CA30)),"",(AVERAGE(CA24:CA30)))</f>
        <v/>
      </c>
      <c r="CB37" s="444" t="str">
        <f>IF(ISERROR(AVERAGE(CB24:CB30)),"",(AVERAGE(CB24:CB30)))</f>
        <v/>
      </c>
      <c r="CC37" s="444" t="str">
        <f>IF(ISERROR(AVERAGE(CC24:CC30)),"",(AVERAGE(CC24:CC30)))</f>
        <v/>
      </c>
      <c r="CD37" s="444" t="str">
        <f>IF(ISERROR(AVERAGE(CD24:CD30)),"",(AVERAGE(CD24:CD30)))</f>
        <v/>
      </c>
      <c r="CE37" s="444" t="str">
        <f>IF(ISERROR(AVERAGE(CE24:CE30)),"",(AVERAGE(CE24:CE30)))</f>
        <v/>
      </c>
    </row>
    <row r="38" spans="1:92" ht="22.9" customHeight="1" x14ac:dyDescent="0.35">
      <c r="B38" s="445" t="s">
        <v>178</v>
      </c>
      <c r="C38" s="446"/>
      <c r="D38" s="446"/>
      <c r="E38" s="446"/>
      <c r="F38" s="446"/>
      <c r="G38" s="446"/>
      <c r="H38" s="446"/>
      <c r="I38" s="446"/>
      <c r="J38" s="446"/>
      <c r="K38" s="447"/>
      <c r="AW38" s="441" t="s">
        <v>179</v>
      </c>
      <c r="AX38" s="406">
        <f>COUNTIF(AY24:AY30,BF4)</f>
        <v>0</v>
      </c>
      <c r="AY38" s="406">
        <f>COUNTIF(AY24:AY30,BF5)</f>
        <v>0</v>
      </c>
      <c r="AZ38" s="406">
        <f>VALUE(COUNTIF(AY24:AY30,0))</f>
        <v>0</v>
      </c>
      <c r="BA38" s="406" t="e">
        <f>AVERAGEIF(AY24:AY30,"&gt;=0")</f>
        <v>#DIV/0!</v>
      </c>
      <c r="BG38" s="360"/>
      <c r="BH38" s="360"/>
      <c r="BI38" s="360"/>
      <c r="BJ38" s="360"/>
      <c r="BK38" s="360"/>
      <c r="BO38" s="359"/>
      <c r="BP38" s="359"/>
      <c r="BQ38" s="359"/>
      <c r="BR38" s="359"/>
      <c r="BS38" s="359"/>
      <c r="BT38" s="359"/>
      <c r="CB38" s="359"/>
    </row>
    <row r="39" spans="1:92" ht="21" customHeight="1" x14ac:dyDescent="0.35">
      <c r="A39" s="360"/>
      <c r="B39" s="448" t="s">
        <v>8</v>
      </c>
      <c r="C39" s="449"/>
      <c r="D39" s="450"/>
      <c r="E39" s="451" t="s">
        <v>9</v>
      </c>
      <c r="F39" s="452"/>
      <c r="G39" s="452"/>
      <c r="H39" s="453"/>
      <c r="I39" s="451" t="s">
        <v>10</v>
      </c>
      <c r="J39" s="452"/>
      <c r="K39" s="453"/>
      <c r="AW39" s="359" t="s">
        <v>180</v>
      </c>
      <c r="AX39" s="406">
        <f>VALUE(SUM(AX36:AX38))</f>
        <v>0</v>
      </c>
      <c r="AY39" s="406">
        <f>VALUE(SUM(AY36:AY38))</f>
        <v>0</v>
      </c>
      <c r="AZ39" s="406">
        <f>VALUE(SUM(AZ36:AZ38))</f>
        <v>0</v>
      </c>
      <c r="BA39" s="406" t="e">
        <f>AVERAGEIF(AY3:AY30,"&gt;=0")</f>
        <v>#DIV/0!</v>
      </c>
    </row>
    <row r="40" spans="1:92" ht="22.15" customHeight="1" x14ac:dyDescent="0.35">
      <c r="A40" s="360"/>
      <c r="B40" s="454"/>
      <c r="C40" s="455"/>
      <c r="D40" s="456"/>
      <c r="E40" s="457"/>
      <c r="F40" s="458"/>
      <c r="G40" s="458"/>
      <c r="H40" s="459"/>
      <c r="I40" s="460"/>
      <c r="J40" s="458"/>
      <c r="K40" s="459"/>
      <c r="AW40" s="441" t="s">
        <v>181</v>
      </c>
      <c r="BA40" s="406" t="str">
        <f>IF(ISERROR(AVERAGE(AY24:AY30,AY9:AY23,AY3:AY8)),"",(AVERAGE(AY24:AY30,AY9:AY23,AY3:AY8)))</f>
        <v/>
      </c>
      <c r="BK40" s="360"/>
      <c r="CB40" s="359"/>
    </row>
    <row r="41" spans="1:92" x14ac:dyDescent="0.35">
      <c r="A41" s="360"/>
      <c r="B41" s="360"/>
      <c r="C41" s="360"/>
      <c r="D41" s="360"/>
      <c r="E41" s="360"/>
      <c r="F41" s="360"/>
      <c r="G41" s="360"/>
      <c r="AK41" s="441"/>
      <c r="AX41" s="436" t="s">
        <v>101</v>
      </c>
      <c r="AY41" s="437" t="s">
        <v>105</v>
      </c>
      <c r="AZ41" s="438" t="s">
        <v>108</v>
      </c>
      <c r="BA41" s="359" t="s">
        <v>171</v>
      </c>
      <c r="BK41" s="360"/>
      <c r="CB41" s="359"/>
    </row>
    <row r="42" spans="1:92" ht="19.149999999999999" customHeight="1" x14ac:dyDescent="0.35">
      <c r="B42" s="461" t="s">
        <v>182</v>
      </c>
      <c r="C42" s="462"/>
      <c r="D42" s="463"/>
      <c r="E42" s="463"/>
      <c r="F42" s="463"/>
      <c r="G42" s="463"/>
      <c r="H42" s="463"/>
      <c r="AW42" s="441" t="s">
        <v>183</v>
      </c>
      <c r="AX42" s="406">
        <f>COUNTIF(BA3:BA8,BF4)</f>
        <v>0</v>
      </c>
      <c r="AY42" s="406">
        <f>COUNTIF(BA3:BA8,BF5)</f>
        <v>0</v>
      </c>
      <c r="AZ42" s="406">
        <f>COUNTIF(BA3:BA8,0)</f>
        <v>0</v>
      </c>
      <c r="BA42" s="406" t="e">
        <f>AVERAGEIF(AY9:AY14,"&gt;=0")</f>
        <v>#DIV/0!</v>
      </c>
      <c r="BK42" s="360"/>
      <c r="CB42" s="359"/>
    </row>
    <row r="43" spans="1:92" ht="16.5" thickBot="1" x14ac:dyDescent="0.4">
      <c r="B43" s="464" t="s">
        <v>184</v>
      </c>
      <c r="C43" s="464"/>
      <c r="D43" s="465" t="str">
        <f>_xlfn.IFNA(AX31,"")</f>
        <v/>
      </c>
      <c r="E43" s="465"/>
      <c r="F43" s="463"/>
      <c r="G43" s="466"/>
      <c r="H43" s="466"/>
      <c r="AW43" s="441" t="s">
        <v>185</v>
      </c>
      <c r="AX43" s="406">
        <f>COUNTIF(BA9:BA23,BF4)</f>
        <v>0</v>
      </c>
      <c r="AY43" s="406">
        <f>COUNTIF(BA9:BA23,BF5)</f>
        <v>0</v>
      </c>
      <c r="AZ43" s="406">
        <f>COUNTIF(BA9:BA23,0)</f>
        <v>0</v>
      </c>
      <c r="BA43" s="406" t="e">
        <f>AVERAGEIF(BA9:BA23,"&gt;=0")</f>
        <v>#DIV/0!</v>
      </c>
      <c r="BK43" s="360"/>
      <c r="CB43" s="359"/>
    </row>
    <row r="44" spans="1:92" ht="16" x14ac:dyDescent="0.35">
      <c r="B44" s="467"/>
      <c r="C44" s="468"/>
      <c r="D44" s="469" t="s">
        <v>186</v>
      </c>
      <c r="E44" s="470"/>
      <c r="F44" s="471" t="s">
        <v>187</v>
      </c>
      <c r="G44" s="472"/>
      <c r="H44" s="471" t="s">
        <v>188</v>
      </c>
      <c r="I44" s="472"/>
      <c r="J44" s="471" t="s">
        <v>189</v>
      </c>
      <c r="K44" s="473"/>
      <c r="AW44" s="441" t="s">
        <v>190</v>
      </c>
      <c r="AX44" s="406">
        <f>COUNTIF(BA24:BA30,BF4)</f>
        <v>0</v>
      </c>
      <c r="AY44" s="406">
        <f>COUNTIF(BA24:BA30,BF5)</f>
        <v>0</v>
      </c>
      <c r="AZ44" s="406">
        <f>COUNTIF(BA24:BA30,0)</f>
        <v>0</v>
      </c>
      <c r="BA44" s="406" t="e">
        <f>AVERAGEIF(BA24:BA30,"&gt;=0")</f>
        <v>#DIV/0!</v>
      </c>
      <c r="BK44" s="360"/>
      <c r="CB44" s="359"/>
    </row>
    <row r="45" spans="1:92" ht="16" x14ac:dyDescent="0.35">
      <c r="B45" s="474" t="s">
        <v>191</v>
      </c>
      <c r="C45" s="475"/>
      <c r="D45" s="476"/>
      <c r="E45" s="477"/>
      <c r="F45" s="478" t="s">
        <v>192</v>
      </c>
      <c r="G45" s="479"/>
      <c r="H45" s="478" t="s">
        <v>192</v>
      </c>
      <c r="I45" s="479"/>
      <c r="J45" s="478" t="s">
        <v>192</v>
      </c>
      <c r="K45" s="480"/>
      <c r="AW45" s="359" t="s">
        <v>193</v>
      </c>
      <c r="AX45" s="406">
        <f>SUM(AX42:AX44)</f>
        <v>0</v>
      </c>
      <c r="AY45" s="406">
        <f>SUM(AY42:AY44)</f>
        <v>0</v>
      </c>
      <c r="AZ45" s="406">
        <f>SUM(AZ42:AZ44)</f>
        <v>0</v>
      </c>
      <c r="BA45" s="406"/>
      <c r="BK45" s="360"/>
      <c r="CB45" s="359"/>
    </row>
    <row r="46" spans="1:92" ht="16" x14ac:dyDescent="0.35">
      <c r="B46" s="481" t="str">
        <f>BE4</f>
        <v>≥80</v>
      </c>
      <c r="C46" s="482"/>
      <c r="D46" s="483" t="e">
        <f>IF(AX39=0,NA(),AX39)</f>
        <v>#N/A</v>
      </c>
      <c r="E46" s="483"/>
      <c r="F46" s="483" t="e">
        <f>IF(AX36=0,NA(),AX36)</f>
        <v>#N/A</v>
      </c>
      <c r="G46" s="483"/>
      <c r="H46" s="483" t="e">
        <f>IF(AX37=0,NA(),AX37)</f>
        <v>#N/A</v>
      </c>
      <c r="I46" s="483"/>
      <c r="J46" s="483" t="e">
        <f>IF(AX38=0,NA(),AX38)</f>
        <v>#N/A</v>
      </c>
      <c r="K46" s="483"/>
      <c r="AW46" s="441" t="s">
        <v>194</v>
      </c>
      <c r="AX46" s="406"/>
      <c r="AY46" s="406"/>
      <c r="AZ46" s="406"/>
      <c r="BA46" s="406" t="str">
        <f>IF(ISERROR(AVERAGE(BA24:BA30,BA9:BA23,BA3:BA8)),"",(AVERAGE(BA24:BA30,BA9:BA23,BA3:BA8)))</f>
        <v/>
      </c>
      <c r="BK46" s="360"/>
      <c r="CB46" s="359"/>
    </row>
    <row r="47" spans="1:92" ht="16" x14ac:dyDescent="0.35">
      <c r="B47" s="484" t="str">
        <f>BE5</f>
        <v>60-79</v>
      </c>
      <c r="C47" s="485"/>
      <c r="D47" s="483" t="e">
        <f>IF(AY39=0,NA(),AY39)</f>
        <v>#N/A</v>
      </c>
      <c r="E47" s="483"/>
      <c r="F47" s="483" t="e">
        <f>IF(AY36=0,NA(),AY36)</f>
        <v>#N/A</v>
      </c>
      <c r="G47" s="483"/>
      <c r="H47" s="483" t="e">
        <f>IF(AY37=0,NA(),AY37)</f>
        <v>#N/A</v>
      </c>
      <c r="I47" s="483"/>
      <c r="J47" s="483" t="e">
        <f>IF(AY38=0,NA(),AY38)</f>
        <v>#N/A</v>
      </c>
      <c r="K47" s="483"/>
      <c r="AQ47" s="360"/>
      <c r="BK47" s="360"/>
      <c r="CB47" s="359"/>
    </row>
    <row r="48" spans="1:92" ht="16" x14ac:dyDescent="0.35">
      <c r="B48" s="486" t="str">
        <f>BE6</f>
        <v>&lt;60</v>
      </c>
      <c r="C48" s="487"/>
      <c r="D48" s="483" t="e">
        <f>IF(AZ39=0,NA(),AZ39)</f>
        <v>#N/A</v>
      </c>
      <c r="E48" s="483"/>
      <c r="F48" s="483" t="e">
        <f>IF(AZ36=0,NA(),AZ36)</f>
        <v>#N/A</v>
      </c>
      <c r="G48" s="483"/>
      <c r="H48" s="483" t="e">
        <f>IF(AZ37=0,NA(),AZ37)</f>
        <v>#N/A</v>
      </c>
      <c r="I48" s="483"/>
      <c r="J48" s="483" t="e">
        <f>IF(AZ38=0,NA(),AZ38)</f>
        <v>#N/A</v>
      </c>
      <c r="K48" s="483"/>
      <c r="AQ48" s="360"/>
      <c r="BK48" s="360"/>
      <c r="CB48" s="359"/>
    </row>
    <row r="49" spans="2:91" s="360" customFormat="1" ht="16.5" thickBot="1" x14ac:dyDescent="0.4">
      <c r="B49" s="488" t="s">
        <v>195</v>
      </c>
      <c r="C49" s="489"/>
      <c r="D49" s="490" t="str">
        <f>IFERROR(BA39,"n/a")</f>
        <v>n/a</v>
      </c>
      <c r="E49" s="491"/>
      <c r="F49" s="490" t="str">
        <f>IFERROR(BA36,"n/a")</f>
        <v>n/a</v>
      </c>
      <c r="G49" s="491"/>
      <c r="H49" s="490" t="str">
        <f>IFERROR(BA37,"n/a")</f>
        <v>n/a</v>
      </c>
      <c r="I49" s="491"/>
      <c r="J49" s="490" t="str">
        <f>IFERROR(BA38,"n/a")</f>
        <v>n/a</v>
      </c>
      <c r="K49" s="492"/>
      <c r="Q49" s="359"/>
      <c r="R49" s="359"/>
      <c r="S49" s="359"/>
      <c r="T49" s="359"/>
      <c r="U49" s="359"/>
      <c r="V49" s="359"/>
      <c r="W49" s="359"/>
      <c r="X49" s="359"/>
      <c r="Y49" s="359"/>
      <c r="Z49" s="359"/>
      <c r="AB49" s="359"/>
      <c r="AC49" s="359"/>
      <c r="AK49" s="359"/>
      <c r="AL49" s="359"/>
      <c r="AM49" s="359"/>
      <c r="AN49" s="359"/>
      <c r="AO49" s="359"/>
      <c r="AP49" s="359"/>
      <c r="AR49" s="359"/>
      <c r="AS49" s="359"/>
      <c r="AT49" s="359"/>
      <c r="AU49" s="359"/>
      <c r="AV49" s="359"/>
      <c r="AW49" s="359"/>
      <c r="AX49" s="359"/>
      <c r="AY49" s="359"/>
      <c r="AZ49" s="359"/>
      <c r="BA49" s="359"/>
      <c r="BB49" s="359"/>
      <c r="BC49" s="359"/>
      <c r="BD49" s="359"/>
      <c r="BE49" s="359"/>
      <c r="BF49" s="359"/>
      <c r="BG49" s="359"/>
      <c r="BH49" s="359"/>
      <c r="BI49" s="359"/>
      <c r="BJ49" s="359"/>
      <c r="CB49" s="359"/>
      <c r="CG49" s="359"/>
      <c r="CI49" s="359"/>
      <c r="CK49" s="359"/>
      <c r="CM49" s="359"/>
    </row>
    <row r="50" spans="2:91" s="360" customFormat="1" x14ac:dyDescent="0.35">
      <c r="B50" s="435"/>
      <c r="C50" s="435"/>
      <c r="D50" s="359"/>
      <c r="E50" s="359"/>
      <c r="F50" s="359"/>
      <c r="G50" s="359"/>
      <c r="L50" s="435"/>
      <c r="Q50" s="359"/>
      <c r="R50" s="359"/>
      <c r="S50" s="359"/>
      <c r="T50" s="359"/>
      <c r="U50" s="359"/>
      <c r="V50" s="359"/>
      <c r="W50" s="359"/>
      <c r="X50" s="359"/>
      <c r="Y50" s="359"/>
      <c r="Z50" s="359"/>
      <c r="AB50" s="359"/>
      <c r="AC50" s="359"/>
      <c r="AK50" s="359"/>
      <c r="AL50" s="359"/>
      <c r="AM50" s="359"/>
      <c r="AN50" s="359"/>
      <c r="AO50" s="359"/>
      <c r="AP50" s="359"/>
      <c r="AR50" s="359"/>
      <c r="AS50" s="359"/>
      <c r="AT50" s="359"/>
      <c r="AU50" s="359"/>
      <c r="AV50" s="359"/>
      <c r="AW50" s="359"/>
      <c r="AX50" s="359"/>
      <c r="AY50" s="359"/>
      <c r="AZ50" s="359"/>
      <c r="BA50" s="359"/>
      <c r="BB50" s="359"/>
      <c r="BC50" s="359"/>
      <c r="BD50" s="359"/>
      <c r="BE50" s="359"/>
      <c r="BF50" s="359"/>
      <c r="BG50" s="359"/>
      <c r="BH50" s="359"/>
      <c r="BI50" s="359"/>
      <c r="BJ50" s="359"/>
      <c r="CB50" s="359"/>
      <c r="CG50" s="359"/>
      <c r="CI50" s="359"/>
      <c r="CK50" s="359"/>
      <c r="CM50" s="359"/>
    </row>
    <row r="51" spans="2:91" s="360" customFormat="1" x14ac:dyDescent="0.35">
      <c r="B51" s="359"/>
      <c r="C51" s="359"/>
      <c r="D51" s="359"/>
      <c r="E51" s="359"/>
      <c r="F51" s="359"/>
      <c r="G51" s="359"/>
      <c r="Q51" s="359"/>
      <c r="R51" s="359"/>
      <c r="S51" s="359"/>
      <c r="T51" s="359"/>
      <c r="U51" s="359"/>
      <c r="V51" s="359"/>
      <c r="W51" s="359"/>
      <c r="X51" s="359"/>
      <c r="Y51" s="359"/>
      <c r="Z51" s="359"/>
      <c r="AB51" s="359"/>
      <c r="AC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CB51" s="359"/>
      <c r="CG51" s="359"/>
      <c r="CI51" s="359"/>
      <c r="CK51" s="359"/>
      <c r="CM51" s="359"/>
    </row>
    <row r="52" spans="2:91" s="360" customFormat="1" x14ac:dyDescent="0.35">
      <c r="B52" s="359"/>
      <c r="C52" s="359"/>
      <c r="D52" s="359"/>
      <c r="E52" s="359"/>
      <c r="F52" s="359"/>
      <c r="G52" s="359"/>
      <c r="Q52" s="359"/>
      <c r="R52" s="359"/>
      <c r="S52" s="359"/>
      <c r="T52" s="359"/>
      <c r="U52" s="359"/>
      <c r="V52" s="359"/>
      <c r="W52" s="359"/>
      <c r="X52" s="359"/>
      <c r="Y52" s="359"/>
      <c r="Z52" s="359"/>
      <c r="AB52" s="359"/>
      <c r="AC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CB52" s="359"/>
      <c r="CG52" s="359"/>
      <c r="CI52" s="359"/>
      <c r="CK52" s="359"/>
      <c r="CM52" s="359"/>
    </row>
    <row r="53" spans="2:91" s="360" customFormat="1" x14ac:dyDescent="0.35">
      <c r="B53" s="359"/>
      <c r="C53" s="359"/>
      <c r="D53" s="359"/>
      <c r="E53" s="359"/>
      <c r="F53" s="359"/>
      <c r="G53" s="359"/>
      <c r="Q53" s="359"/>
      <c r="R53" s="359"/>
      <c r="S53" s="359"/>
      <c r="T53" s="359"/>
      <c r="U53" s="359"/>
      <c r="V53" s="359"/>
      <c r="W53" s="359"/>
      <c r="X53" s="359"/>
      <c r="Y53" s="359"/>
      <c r="Z53" s="359"/>
      <c r="AB53" s="359"/>
      <c r="AC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CB53" s="359"/>
      <c r="CG53" s="359"/>
      <c r="CI53" s="359"/>
      <c r="CK53" s="359"/>
      <c r="CM53" s="359"/>
    </row>
    <row r="54" spans="2:91" s="360" customFormat="1" x14ac:dyDescent="0.35">
      <c r="B54" s="359"/>
      <c r="C54" s="359"/>
      <c r="D54" s="359"/>
      <c r="E54" s="359"/>
      <c r="F54" s="359"/>
      <c r="G54" s="359"/>
      <c r="Q54" s="359"/>
      <c r="R54" s="359"/>
      <c r="S54" s="359"/>
      <c r="T54" s="359"/>
      <c r="U54" s="359"/>
      <c r="V54" s="359"/>
      <c r="W54" s="359"/>
      <c r="X54" s="359"/>
      <c r="Y54" s="359"/>
      <c r="Z54" s="359"/>
      <c r="AB54" s="359"/>
      <c r="AC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CB54" s="359"/>
      <c r="CG54" s="359"/>
      <c r="CI54" s="359"/>
      <c r="CK54" s="359"/>
      <c r="CM54" s="359"/>
    </row>
    <row r="55" spans="2:91" s="360" customFormat="1" x14ac:dyDescent="0.35">
      <c r="B55" s="359"/>
      <c r="C55" s="359"/>
      <c r="D55" s="359"/>
      <c r="E55" s="359"/>
      <c r="F55" s="359"/>
      <c r="G55" s="359"/>
      <c r="Q55" s="359"/>
      <c r="R55" s="359"/>
      <c r="S55" s="359"/>
      <c r="T55" s="359"/>
      <c r="U55" s="359"/>
      <c r="V55" s="359"/>
      <c r="W55" s="359"/>
      <c r="X55" s="359"/>
      <c r="Y55" s="441"/>
      <c r="Z55" s="359"/>
      <c r="AA55" s="359"/>
      <c r="AB55" s="359"/>
      <c r="AC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CB55" s="359"/>
      <c r="CG55" s="359"/>
      <c r="CI55" s="359"/>
      <c r="CK55" s="359"/>
      <c r="CM55" s="359"/>
    </row>
    <row r="56" spans="2:91" s="360" customFormat="1" x14ac:dyDescent="0.35">
      <c r="B56" s="359"/>
      <c r="C56" s="359"/>
      <c r="D56" s="359"/>
      <c r="E56" s="359"/>
      <c r="F56" s="359"/>
      <c r="G56" s="359"/>
      <c r="Q56" s="359"/>
      <c r="R56" s="359"/>
      <c r="S56" s="359"/>
      <c r="T56" s="359"/>
      <c r="U56" s="359"/>
      <c r="V56" s="359"/>
      <c r="W56" s="359"/>
      <c r="X56" s="359"/>
      <c r="Y56" s="359"/>
      <c r="Z56" s="359"/>
      <c r="AB56" s="359"/>
      <c r="AC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CB56" s="359"/>
      <c r="CG56" s="359"/>
      <c r="CI56" s="359"/>
      <c r="CK56" s="359"/>
      <c r="CM56" s="359"/>
    </row>
    <row r="57" spans="2:91" s="360" customFormat="1" x14ac:dyDescent="0.35">
      <c r="B57" s="359"/>
      <c r="C57" s="359"/>
      <c r="D57" s="359"/>
      <c r="E57" s="359"/>
      <c r="F57" s="359"/>
      <c r="G57" s="359"/>
      <c r="Q57" s="359"/>
      <c r="R57" s="359"/>
      <c r="S57" s="359"/>
      <c r="T57" s="359"/>
      <c r="U57" s="359"/>
      <c r="V57" s="359"/>
      <c r="W57" s="359"/>
      <c r="X57" s="359"/>
      <c r="Y57" s="359"/>
      <c r="Z57" s="359"/>
      <c r="AB57" s="359"/>
      <c r="AC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CB57" s="359"/>
      <c r="CG57" s="359"/>
      <c r="CI57" s="359"/>
      <c r="CK57" s="359"/>
      <c r="CM57" s="359"/>
    </row>
    <row r="58" spans="2:91" s="360" customFormat="1" x14ac:dyDescent="0.35">
      <c r="B58" s="359"/>
      <c r="C58" s="359"/>
      <c r="F58" s="359"/>
      <c r="G58" s="359"/>
      <c r="H58" s="359"/>
      <c r="I58" s="359"/>
      <c r="J58" s="359"/>
      <c r="K58" s="359"/>
      <c r="Q58" s="359"/>
      <c r="R58" s="359"/>
      <c r="S58" s="359"/>
      <c r="T58" s="359"/>
      <c r="U58" s="359"/>
      <c r="V58" s="359"/>
      <c r="W58" s="359"/>
      <c r="X58" s="359"/>
      <c r="Y58" s="359"/>
      <c r="Z58" s="359"/>
      <c r="AB58" s="359"/>
      <c r="AC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CB58" s="359"/>
      <c r="CG58" s="359"/>
      <c r="CI58" s="359"/>
      <c r="CK58" s="359"/>
      <c r="CM58" s="359"/>
    </row>
    <row r="59" spans="2:91" s="360" customFormat="1" x14ac:dyDescent="0.35">
      <c r="B59" s="359"/>
      <c r="C59" s="359"/>
      <c r="I59" s="359"/>
      <c r="J59" s="359"/>
      <c r="K59" s="359"/>
      <c r="L59" s="359"/>
      <c r="M59" s="359"/>
      <c r="Q59" s="359"/>
      <c r="R59" s="359"/>
      <c r="S59" s="359"/>
      <c r="T59" s="359"/>
      <c r="U59" s="359"/>
      <c r="V59" s="359"/>
      <c r="W59" s="359"/>
      <c r="X59" s="359"/>
      <c r="Y59" s="359"/>
      <c r="Z59" s="359"/>
      <c r="AB59" s="359"/>
      <c r="AC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CB59" s="359"/>
      <c r="CG59" s="359"/>
      <c r="CI59" s="359"/>
      <c r="CK59" s="359"/>
      <c r="CM59" s="359"/>
    </row>
    <row r="60" spans="2:91" s="360" customFormat="1" x14ac:dyDescent="0.35">
      <c r="B60" s="359"/>
      <c r="C60" s="359"/>
      <c r="I60" s="359"/>
      <c r="J60" s="359"/>
      <c r="K60" s="359"/>
      <c r="L60" s="359"/>
      <c r="M60" s="359"/>
      <c r="Q60" s="359"/>
      <c r="R60" s="359"/>
      <c r="S60" s="359"/>
      <c r="T60" s="359"/>
      <c r="U60" s="359"/>
      <c r="V60" s="359"/>
      <c r="W60" s="359"/>
      <c r="X60" s="359"/>
      <c r="Y60" s="359"/>
      <c r="Z60" s="359"/>
      <c r="AB60" s="359"/>
      <c r="AC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CB60" s="359"/>
      <c r="CG60" s="359"/>
      <c r="CI60" s="359"/>
      <c r="CK60" s="359"/>
      <c r="CM60" s="359"/>
    </row>
    <row r="61" spans="2:91" s="360" customFormat="1" ht="18.5" x14ac:dyDescent="0.45">
      <c r="B61" s="359"/>
      <c r="C61" s="359"/>
      <c r="F61" s="493"/>
      <c r="G61" s="493"/>
      <c r="H61" s="359"/>
      <c r="Q61" s="359"/>
      <c r="R61" s="359"/>
      <c r="S61" s="359"/>
      <c r="T61" s="359"/>
      <c r="U61" s="359"/>
      <c r="V61" s="359"/>
      <c r="W61" s="359"/>
      <c r="X61" s="359"/>
      <c r="Y61" s="359"/>
      <c r="Z61" s="359"/>
      <c r="AB61" s="359"/>
      <c r="AC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CB61" s="359"/>
      <c r="CG61" s="359"/>
      <c r="CI61" s="359"/>
      <c r="CK61" s="359"/>
      <c r="CM61" s="359"/>
    </row>
    <row r="62" spans="2:91" s="360" customFormat="1" x14ac:dyDescent="0.35">
      <c r="B62" s="359"/>
      <c r="C62" s="359"/>
      <c r="F62" s="359"/>
      <c r="G62" s="359"/>
      <c r="H62" s="359"/>
      <c r="Q62" s="359"/>
      <c r="R62" s="359"/>
      <c r="S62" s="359"/>
      <c r="T62" s="359"/>
      <c r="U62" s="359"/>
      <c r="V62" s="359"/>
      <c r="W62" s="359"/>
      <c r="X62" s="359"/>
      <c r="Y62" s="359"/>
      <c r="Z62" s="359"/>
      <c r="AB62" s="359"/>
      <c r="AC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CB62" s="359"/>
      <c r="CG62" s="359"/>
      <c r="CI62" s="359"/>
      <c r="CK62" s="359"/>
      <c r="CM62" s="359"/>
    </row>
    <row r="63" spans="2:91" s="360" customFormat="1" x14ac:dyDescent="0.35">
      <c r="B63" s="359"/>
      <c r="C63" s="359"/>
      <c r="F63" s="359"/>
      <c r="G63" s="359"/>
      <c r="H63" s="359"/>
      <c r="Q63" s="359"/>
      <c r="R63" s="359"/>
      <c r="S63" s="359"/>
      <c r="T63" s="359"/>
      <c r="U63" s="359"/>
      <c r="V63" s="359"/>
      <c r="W63" s="359"/>
      <c r="X63" s="359"/>
      <c r="Y63" s="359"/>
      <c r="Z63" s="359"/>
      <c r="AB63" s="359"/>
      <c r="AC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CB63" s="359"/>
      <c r="CG63" s="359"/>
      <c r="CI63" s="359"/>
      <c r="CK63" s="359"/>
      <c r="CM63" s="359"/>
    </row>
    <row r="64" spans="2:91" s="360" customFormat="1" x14ac:dyDescent="0.35">
      <c r="B64" s="359"/>
      <c r="C64" s="359"/>
      <c r="F64" s="359"/>
      <c r="G64" s="359"/>
      <c r="H64" s="359"/>
      <c r="Q64" s="359"/>
      <c r="R64" s="359"/>
      <c r="S64" s="359"/>
      <c r="T64" s="359"/>
      <c r="U64" s="359"/>
      <c r="V64" s="359"/>
      <c r="W64" s="359"/>
      <c r="X64" s="359"/>
      <c r="Y64" s="359"/>
      <c r="Z64" s="359"/>
      <c r="AB64" s="359"/>
      <c r="AC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CB64" s="359"/>
      <c r="CG64" s="359"/>
      <c r="CI64" s="359"/>
      <c r="CK64" s="359"/>
      <c r="CM64" s="359"/>
    </row>
    <row r="65" spans="2:91" s="360" customFormat="1" x14ac:dyDescent="0.35">
      <c r="B65" s="359"/>
      <c r="C65" s="359"/>
      <c r="F65" s="359"/>
      <c r="G65" s="359"/>
      <c r="H65" s="359"/>
      <c r="Q65" s="359"/>
      <c r="R65" s="359"/>
      <c r="S65" s="359"/>
      <c r="T65" s="359"/>
      <c r="U65" s="359"/>
      <c r="V65" s="359"/>
      <c r="W65" s="359"/>
      <c r="X65" s="359"/>
      <c r="Y65" s="359"/>
      <c r="Z65" s="359"/>
      <c r="AB65" s="359"/>
      <c r="AC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CB65" s="359"/>
      <c r="CG65" s="359"/>
      <c r="CI65" s="359"/>
      <c r="CK65" s="359"/>
      <c r="CM65" s="359"/>
    </row>
    <row r="66" spans="2:91" s="360" customFormat="1" x14ac:dyDescent="0.35">
      <c r="B66" s="359"/>
      <c r="C66" s="359"/>
      <c r="F66" s="359"/>
      <c r="G66" s="359"/>
      <c r="H66" s="359"/>
      <c r="Q66" s="359"/>
      <c r="R66" s="359"/>
      <c r="S66" s="359"/>
      <c r="T66" s="359"/>
      <c r="U66" s="359"/>
      <c r="V66" s="359"/>
      <c r="W66" s="359"/>
      <c r="X66" s="359"/>
      <c r="Y66" s="359"/>
      <c r="Z66" s="359"/>
      <c r="AB66" s="359"/>
      <c r="AC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CB66" s="359"/>
      <c r="CG66" s="359"/>
      <c r="CI66" s="359"/>
      <c r="CK66" s="359"/>
      <c r="CM66" s="359"/>
    </row>
    <row r="67" spans="2:91" s="360" customFormat="1" x14ac:dyDescent="0.35">
      <c r="B67" s="359"/>
      <c r="C67" s="359"/>
      <c r="F67" s="359"/>
      <c r="G67" s="359"/>
      <c r="H67" s="359"/>
      <c r="Q67" s="359"/>
      <c r="R67" s="359"/>
      <c r="S67" s="359"/>
      <c r="T67" s="359"/>
      <c r="U67" s="359"/>
      <c r="V67" s="359"/>
      <c r="W67" s="359"/>
      <c r="X67" s="359"/>
      <c r="Y67" s="359"/>
      <c r="Z67" s="359"/>
      <c r="AB67" s="359"/>
      <c r="AC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CK67" s="359"/>
      <c r="CM67" s="359"/>
    </row>
    <row r="68" spans="2:91" s="360" customFormat="1" x14ac:dyDescent="0.35">
      <c r="B68" s="359"/>
      <c r="C68" s="359"/>
      <c r="F68" s="359"/>
      <c r="G68" s="359"/>
      <c r="H68" s="359"/>
      <c r="Q68" s="359"/>
      <c r="R68" s="359"/>
      <c r="S68" s="359"/>
      <c r="T68" s="359"/>
      <c r="U68" s="359"/>
      <c r="V68" s="359"/>
      <c r="W68" s="359"/>
      <c r="X68" s="359"/>
      <c r="Y68" s="359"/>
      <c r="Z68" s="359"/>
      <c r="AB68" s="359"/>
      <c r="AC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CK68" s="359"/>
      <c r="CM68" s="359"/>
    </row>
    <row r="69" spans="2:91" s="360" customFormat="1" x14ac:dyDescent="0.35">
      <c r="B69" s="359"/>
      <c r="C69" s="359"/>
      <c r="F69" s="359"/>
      <c r="G69" s="359"/>
      <c r="H69" s="359"/>
      <c r="Q69" s="359"/>
      <c r="R69" s="359"/>
      <c r="S69" s="359"/>
      <c r="T69" s="359"/>
      <c r="U69" s="359"/>
      <c r="V69" s="359"/>
      <c r="W69" s="359"/>
      <c r="X69" s="359"/>
      <c r="Y69" s="359"/>
      <c r="Z69" s="359"/>
      <c r="AB69" s="359"/>
      <c r="AC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CK69" s="359"/>
      <c r="CM69" s="359"/>
    </row>
    <row r="70" spans="2:91" s="360" customFormat="1" x14ac:dyDescent="0.35">
      <c r="B70" s="359"/>
      <c r="C70" s="359"/>
      <c r="F70" s="359"/>
      <c r="G70" s="359"/>
      <c r="H70" s="359"/>
      <c r="Q70" s="359"/>
      <c r="R70" s="359"/>
      <c r="S70" s="359"/>
      <c r="T70" s="359"/>
      <c r="U70" s="359"/>
      <c r="V70" s="359"/>
      <c r="W70" s="359"/>
      <c r="X70" s="359"/>
      <c r="Y70" s="359"/>
      <c r="Z70" s="359"/>
      <c r="AB70" s="359"/>
      <c r="AC70" s="359"/>
      <c r="AK70" s="359"/>
      <c r="AL70" s="359"/>
      <c r="AM70" s="359"/>
      <c r="AN70" s="359"/>
      <c r="AO70" s="359"/>
      <c r="AP70" s="359"/>
      <c r="AR70" s="359"/>
      <c r="AS70" s="359"/>
      <c r="AT70" s="359"/>
      <c r="AU70" s="441"/>
      <c r="AV70" s="441"/>
      <c r="AW70" s="441"/>
      <c r="AX70" s="359"/>
      <c r="AY70" s="359"/>
      <c r="AZ70" s="359"/>
      <c r="BA70" s="359"/>
      <c r="BB70" s="359"/>
      <c r="BC70" s="359"/>
      <c r="BD70" s="494"/>
      <c r="BE70" s="359"/>
      <c r="BF70" s="359"/>
      <c r="BG70" s="359"/>
      <c r="BH70" s="359"/>
      <c r="BI70" s="359"/>
      <c r="BJ70" s="359"/>
      <c r="BK70" s="359"/>
      <c r="CK70" s="359"/>
      <c r="CM70" s="359"/>
    </row>
    <row r="71" spans="2:91" s="360" customFormat="1" x14ac:dyDescent="0.35">
      <c r="B71" s="359"/>
      <c r="C71" s="359"/>
      <c r="F71" s="359"/>
      <c r="G71" s="359"/>
      <c r="H71" s="359"/>
      <c r="Q71" s="359"/>
      <c r="R71" s="359"/>
      <c r="S71" s="359"/>
      <c r="T71" s="359"/>
      <c r="U71" s="359"/>
      <c r="V71" s="359"/>
      <c r="W71" s="359"/>
      <c r="X71" s="359"/>
      <c r="Y71" s="359"/>
      <c r="Z71" s="359"/>
      <c r="AB71" s="359"/>
      <c r="AC71" s="359"/>
      <c r="AK71" s="359"/>
      <c r="AL71" s="359"/>
      <c r="AM71" s="359"/>
      <c r="AN71" s="359"/>
      <c r="AO71" s="359"/>
      <c r="AP71" s="359"/>
      <c r="AR71" s="359"/>
      <c r="AS71" s="359"/>
      <c r="AT71" s="359"/>
      <c r="AU71" s="406"/>
      <c r="AV71" s="359"/>
      <c r="AW71" s="359"/>
      <c r="AX71" s="359"/>
      <c r="AY71" s="359"/>
      <c r="AZ71" s="494"/>
      <c r="BA71" s="494"/>
      <c r="BB71" s="494"/>
      <c r="BC71" s="494"/>
      <c r="BD71" s="494"/>
      <c r="BE71" s="359"/>
      <c r="BF71" s="359"/>
      <c r="BG71" s="359"/>
      <c r="BH71" s="359"/>
      <c r="BI71" s="359"/>
      <c r="BJ71" s="359"/>
      <c r="BK71" s="359"/>
      <c r="CK71" s="359"/>
      <c r="CM71" s="359"/>
    </row>
    <row r="72" spans="2:91" s="360" customFormat="1" x14ac:dyDescent="0.35">
      <c r="B72" s="359"/>
      <c r="C72" s="359"/>
      <c r="F72" s="359"/>
      <c r="G72" s="359"/>
      <c r="H72" s="359"/>
      <c r="Q72" s="359"/>
      <c r="R72" s="359"/>
      <c r="S72" s="359"/>
      <c r="T72" s="359"/>
      <c r="U72" s="359"/>
      <c r="V72" s="359"/>
      <c r="W72" s="359"/>
      <c r="X72" s="359"/>
      <c r="Y72" s="359"/>
      <c r="Z72" s="359"/>
      <c r="AB72" s="359"/>
      <c r="AC72" s="359"/>
      <c r="AK72" s="359"/>
      <c r="AL72" s="359"/>
      <c r="AM72" s="359"/>
      <c r="AN72" s="359"/>
      <c r="AO72" s="359"/>
      <c r="AP72" s="359"/>
      <c r="AR72" s="359"/>
      <c r="AS72" s="359"/>
      <c r="AT72" s="359"/>
      <c r="AU72" s="406"/>
      <c r="AV72" s="359"/>
      <c r="AW72" s="359"/>
      <c r="AX72" s="359"/>
      <c r="AY72" s="359"/>
      <c r="AZ72" s="359"/>
      <c r="BA72" s="359"/>
      <c r="BB72" s="359"/>
      <c r="BC72" s="359"/>
      <c r="BD72" s="359"/>
      <c r="BE72" s="359"/>
      <c r="BF72" s="359"/>
      <c r="BG72" s="359"/>
      <c r="BH72" s="359"/>
      <c r="BI72" s="359"/>
      <c r="BJ72" s="359"/>
      <c r="BK72" s="359"/>
      <c r="CK72" s="359"/>
      <c r="CM72" s="359"/>
    </row>
    <row r="73" spans="2:91" s="360" customFormat="1" x14ac:dyDescent="0.35">
      <c r="B73" s="359"/>
      <c r="C73" s="359"/>
      <c r="F73" s="359"/>
      <c r="G73" s="359"/>
      <c r="H73" s="359"/>
      <c r="Q73" s="359"/>
      <c r="R73" s="359"/>
      <c r="S73" s="359"/>
      <c r="T73" s="359"/>
      <c r="U73" s="359"/>
      <c r="V73" s="359"/>
      <c r="W73" s="359"/>
      <c r="X73" s="359"/>
      <c r="Y73" s="359"/>
      <c r="Z73" s="359"/>
      <c r="AB73" s="359"/>
      <c r="AC73" s="359"/>
      <c r="AK73" s="359"/>
      <c r="AL73" s="359"/>
      <c r="AM73" s="359"/>
      <c r="AN73" s="359"/>
      <c r="AO73" s="359"/>
      <c r="AP73" s="359"/>
      <c r="AR73" s="359"/>
      <c r="AS73" s="359"/>
      <c r="AT73" s="359"/>
      <c r="AU73" s="406"/>
      <c r="AV73" s="359"/>
      <c r="AW73" s="359"/>
      <c r="AX73" s="359"/>
      <c r="AY73" s="359"/>
      <c r="AZ73" s="359"/>
      <c r="BA73" s="359"/>
      <c r="BB73" s="359"/>
      <c r="BC73" s="359"/>
      <c r="BD73" s="359"/>
      <c r="BE73" s="359"/>
      <c r="BF73" s="359"/>
      <c r="BG73" s="359"/>
      <c r="BH73" s="359"/>
      <c r="BI73" s="359"/>
      <c r="BJ73" s="359"/>
      <c r="BK73" s="359"/>
      <c r="CK73" s="359"/>
      <c r="CM73" s="359"/>
    </row>
    <row r="74" spans="2:91" s="360" customFormat="1" ht="19" thickBot="1" x14ac:dyDescent="0.4">
      <c r="B74" s="461" t="s">
        <v>196</v>
      </c>
      <c r="C74" s="462"/>
      <c r="D74" s="463"/>
      <c r="E74" s="463"/>
      <c r="F74" s="463"/>
      <c r="G74" s="463"/>
      <c r="H74" s="463"/>
      <c r="I74" s="463"/>
      <c r="J74" s="463"/>
      <c r="Q74" s="359"/>
      <c r="R74" s="359"/>
      <c r="S74" s="359"/>
      <c r="T74" s="359"/>
      <c r="U74" s="359"/>
      <c r="V74" s="359"/>
      <c r="W74" s="359"/>
      <c r="X74" s="359"/>
      <c r="Y74" s="359"/>
      <c r="Z74" s="359"/>
      <c r="AA74" s="359"/>
      <c r="AB74" s="359"/>
      <c r="AC74" s="359"/>
      <c r="AK74" s="359"/>
      <c r="AL74" s="359"/>
      <c r="AM74" s="359"/>
      <c r="AN74" s="359"/>
      <c r="AO74" s="359"/>
      <c r="AP74" s="359"/>
      <c r="AR74" s="359"/>
      <c r="AS74" s="359"/>
      <c r="AT74" s="359"/>
      <c r="AU74" s="406"/>
      <c r="AV74" s="359"/>
      <c r="AW74" s="359"/>
      <c r="AX74" s="359"/>
      <c r="AY74" s="359"/>
      <c r="AZ74" s="359"/>
      <c r="BA74" s="359"/>
      <c r="BB74" s="359"/>
      <c r="BC74" s="359"/>
      <c r="BD74" s="359"/>
      <c r="BE74" s="359"/>
      <c r="BF74" s="359"/>
      <c r="BG74" s="359"/>
      <c r="BH74" s="359"/>
      <c r="BI74" s="359"/>
      <c r="BJ74" s="359"/>
      <c r="BK74" s="359"/>
      <c r="CG74" s="359"/>
      <c r="CI74" s="359"/>
      <c r="CK74" s="359"/>
      <c r="CM74" s="359"/>
    </row>
    <row r="75" spans="2:91" s="360" customFormat="1" ht="16" x14ac:dyDescent="0.35">
      <c r="B75" s="495"/>
      <c r="C75" s="496"/>
      <c r="D75" s="496"/>
      <c r="E75" s="497" t="s">
        <v>197</v>
      </c>
      <c r="F75" s="496"/>
      <c r="G75" s="498" t="s">
        <v>195</v>
      </c>
      <c r="H75" s="498"/>
      <c r="I75" s="498"/>
      <c r="J75" s="498"/>
      <c r="K75" s="499"/>
      <c r="Q75" s="359"/>
      <c r="R75" s="359"/>
      <c r="S75" s="359"/>
      <c r="T75" s="359"/>
      <c r="U75" s="359"/>
      <c r="V75" s="359"/>
      <c r="W75" s="359"/>
      <c r="X75" s="359"/>
      <c r="Y75" s="359"/>
      <c r="Z75" s="359"/>
      <c r="AA75" s="359"/>
      <c r="AB75" s="359"/>
      <c r="AC75" s="359"/>
      <c r="AK75" s="359"/>
      <c r="AL75" s="359"/>
      <c r="AM75" s="359"/>
      <c r="AN75" s="359"/>
      <c r="AO75" s="359"/>
      <c r="AP75" s="359"/>
      <c r="AR75" s="359"/>
      <c r="AS75" s="359"/>
      <c r="AT75" s="359"/>
      <c r="AU75" s="406"/>
      <c r="AV75" s="359"/>
      <c r="AW75" s="359"/>
      <c r="AX75" s="359"/>
      <c r="AY75" s="359"/>
      <c r="AZ75" s="359"/>
      <c r="BA75" s="359"/>
      <c r="BB75" s="359"/>
      <c r="BC75" s="359"/>
      <c r="BD75" s="359"/>
      <c r="CG75" s="359"/>
      <c r="CI75" s="359"/>
      <c r="CK75" s="359"/>
      <c r="CM75" s="359"/>
    </row>
    <row r="76" spans="2:91" s="360" customFormat="1" ht="16" x14ac:dyDescent="0.35">
      <c r="B76" s="500"/>
      <c r="C76" s="501"/>
      <c r="D76" s="502"/>
      <c r="E76" s="503"/>
      <c r="F76" s="503" t="s">
        <v>74</v>
      </c>
      <c r="G76" s="503" t="s">
        <v>75</v>
      </c>
      <c r="H76" s="503" t="s">
        <v>76</v>
      </c>
      <c r="I76" s="503" t="s">
        <v>77</v>
      </c>
      <c r="J76" s="503" t="s">
        <v>78</v>
      </c>
      <c r="K76" s="504" t="s">
        <v>79</v>
      </c>
      <c r="Q76" s="359"/>
      <c r="R76" s="359"/>
      <c r="S76" s="359"/>
      <c r="T76" s="359"/>
      <c r="U76" s="359"/>
      <c r="V76" s="359"/>
      <c r="W76" s="359"/>
      <c r="X76" s="359"/>
      <c r="Y76" s="359"/>
      <c r="Z76" s="359"/>
      <c r="AA76" s="359"/>
      <c r="AB76" s="359"/>
      <c r="AC76" s="359"/>
      <c r="AK76" s="359"/>
      <c r="AL76" s="359"/>
      <c r="AM76" s="359"/>
      <c r="AN76" s="359"/>
      <c r="AO76" s="359"/>
      <c r="AP76" s="359"/>
      <c r="AR76" s="359"/>
      <c r="AS76" s="359"/>
      <c r="AT76" s="359"/>
      <c r="AU76" s="406"/>
      <c r="AV76" s="359"/>
      <c r="AW76" s="359"/>
      <c r="AX76" s="359"/>
      <c r="AY76" s="359"/>
      <c r="AZ76" s="359"/>
      <c r="BA76" s="359"/>
      <c r="BB76" s="359"/>
      <c r="BC76" s="359"/>
      <c r="BD76" s="359"/>
      <c r="CG76" s="359"/>
      <c r="CI76" s="359"/>
      <c r="CK76" s="359"/>
      <c r="CM76" s="359"/>
    </row>
    <row r="77" spans="2:91" s="360" customFormat="1" ht="17.5" customHeight="1" x14ac:dyDescent="0.35">
      <c r="B77" s="505" t="s">
        <v>198</v>
      </c>
      <c r="C77" s="506"/>
      <c r="D77" s="507"/>
      <c r="E77" s="508" t="s">
        <v>199</v>
      </c>
      <c r="F77" s="508" t="str">
        <f>_xlfn.IFNA(S89,"")</f>
        <v/>
      </c>
      <c r="G77" s="508" t="str">
        <f>_xlfn.IFNA(S90,"")</f>
        <v/>
      </c>
      <c r="H77" s="508" t="str">
        <f>_xlfn.IFNA(S91,"")</f>
        <v/>
      </c>
      <c r="I77" s="508" t="str">
        <f>_xlfn.IFNA(S92,"")</f>
        <v/>
      </c>
      <c r="J77" s="508" t="str">
        <f>_xlfn.IFNA(S93,"")</f>
        <v/>
      </c>
      <c r="K77" s="508" t="str">
        <f>_xlfn.IFNA(S94,"")</f>
        <v/>
      </c>
      <c r="Q77" s="359"/>
      <c r="R77" s="359"/>
      <c r="S77" s="359"/>
      <c r="T77" s="359"/>
      <c r="U77" s="359"/>
      <c r="V77" s="359"/>
      <c r="W77" s="359"/>
      <c r="X77" s="359"/>
      <c r="Y77" s="359"/>
      <c r="Z77" s="359"/>
      <c r="AA77" s="359"/>
      <c r="AB77" s="359"/>
      <c r="AC77" s="359"/>
      <c r="AK77" s="359"/>
      <c r="AL77" s="359"/>
      <c r="AM77" s="359"/>
      <c r="AN77" s="359"/>
      <c r="AO77" s="359"/>
      <c r="AP77" s="359"/>
      <c r="AQ77" s="359"/>
      <c r="AR77" s="359"/>
      <c r="AT77" s="359"/>
      <c r="CG77" s="359"/>
      <c r="CI77" s="359"/>
      <c r="CK77" s="359"/>
      <c r="CM77" s="359"/>
    </row>
    <row r="78" spans="2:91" s="360" customFormat="1" ht="17.5" customHeight="1" x14ac:dyDescent="0.35">
      <c r="B78" s="509"/>
      <c r="C78" s="510"/>
      <c r="D78" s="511"/>
      <c r="E78" s="512" t="s">
        <v>68</v>
      </c>
      <c r="F78" s="512"/>
      <c r="G78" s="513" t="str">
        <f>_xlfn.IFNA(R90,"")</f>
        <v/>
      </c>
      <c r="H78" s="513" t="str">
        <f>_xlfn.IFNA(R91,"")</f>
        <v/>
      </c>
      <c r="I78" s="513" t="str">
        <f>_xlfn.IFNA(R92,"")</f>
        <v/>
      </c>
      <c r="J78" s="513" t="str">
        <f>_xlfn.IFNA(R93,"")</f>
        <v/>
      </c>
      <c r="K78" s="513" t="str">
        <f>_xlfn.IFNA(R94,"")</f>
        <v/>
      </c>
      <c r="Q78" s="359"/>
      <c r="R78" s="359"/>
      <c r="S78" s="359"/>
      <c r="T78" s="359"/>
      <c r="U78" s="359"/>
      <c r="V78" s="359"/>
      <c r="W78" s="359"/>
      <c r="X78" s="359"/>
      <c r="Y78" s="359"/>
      <c r="Z78" s="359"/>
      <c r="AA78" s="359"/>
      <c r="AB78" s="359"/>
      <c r="AC78" s="359"/>
      <c r="AK78" s="359"/>
      <c r="AL78" s="359"/>
      <c r="AO78" s="359"/>
      <c r="AP78" s="359"/>
      <c r="AQ78" s="359"/>
      <c r="AR78" s="359"/>
      <c r="AS78" s="359"/>
      <c r="AT78" s="359"/>
      <c r="CG78" s="359"/>
      <c r="CI78" s="359"/>
      <c r="CK78" s="359"/>
      <c r="CM78" s="359"/>
    </row>
    <row r="79" spans="2:91" s="360" customFormat="1" ht="17.5" customHeight="1" x14ac:dyDescent="0.35">
      <c r="B79" s="505" t="s">
        <v>200</v>
      </c>
      <c r="C79" s="506"/>
      <c r="D79" s="507"/>
      <c r="E79" s="514" t="s">
        <v>199</v>
      </c>
      <c r="F79" s="508" t="str">
        <f>_xlfn.IFNA(U89,"")</f>
        <v/>
      </c>
      <c r="G79" s="508" t="str">
        <f>_xlfn.IFNA(U90,"")</f>
        <v/>
      </c>
      <c r="H79" s="508" t="str">
        <f>_xlfn.IFNA(U91,"")</f>
        <v/>
      </c>
      <c r="I79" s="508" t="str">
        <f>_xlfn.IFNA(U92,"")</f>
        <v/>
      </c>
      <c r="J79" s="508" t="str">
        <f>_xlfn.IFNA(U93,"")</f>
        <v/>
      </c>
      <c r="K79" s="508" t="str">
        <f>_xlfn.IFNA(U94,"")</f>
        <v/>
      </c>
      <c r="Q79" s="359"/>
      <c r="R79" s="359"/>
      <c r="S79" s="359"/>
      <c r="T79" s="359"/>
      <c r="U79" s="359"/>
      <c r="V79" s="359"/>
      <c r="W79" s="359"/>
      <c r="X79" s="359"/>
      <c r="Y79" s="359"/>
      <c r="Z79" s="359"/>
      <c r="AA79" s="359"/>
      <c r="AB79" s="359"/>
      <c r="AC79" s="359"/>
      <c r="AK79" s="359"/>
      <c r="AL79" s="359"/>
      <c r="AO79" s="359"/>
      <c r="AP79" s="359"/>
      <c r="AQ79" s="359"/>
      <c r="AR79" s="359"/>
      <c r="AS79" s="359"/>
      <c r="AT79" s="359"/>
      <c r="CG79" s="359"/>
      <c r="CI79" s="359"/>
      <c r="CK79" s="359"/>
      <c r="CM79" s="359"/>
    </row>
    <row r="80" spans="2:91" s="360" customFormat="1" ht="17.5" customHeight="1" x14ac:dyDescent="0.35">
      <c r="B80" s="509"/>
      <c r="C80" s="510"/>
      <c r="D80" s="511"/>
      <c r="E80" s="512" t="s">
        <v>68</v>
      </c>
      <c r="F80" s="512"/>
      <c r="G80" s="513" t="str">
        <f>_xlfn.IFNA(T90,"")</f>
        <v/>
      </c>
      <c r="H80" s="513" t="str">
        <f>_xlfn.IFNA(T91,"")</f>
        <v/>
      </c>
      <c r="I80" s="513" t="str">
        <f>_xlfn.IFNA(T92,"")</f>
        <v/>
      </c>
      <c r="J80" s="513" t="str">
        <f>_xlfn.IFNA(T93,"")</f>
        <v/>
      </c>
      <c r="K80" s="513" t="str">
        <f>_xlfn.IFNA(T94,"")</f>
        <v/>
      </c>
      <c r="Q80" s="359"/>
      <c r="R80" s="359"/>
      <c r="S80" s="359"/>
      <c r="T80" s="359"/>
      <c r="U80" s="359"/>
      <c r="V80" s="359"/>
      <c r="W80" s="359"/>
      <c r="X80" s="359"/>
      <c r="Y80" s="359"/>
      <c r="Z80" s="359"/>
      <c r="AA80" s="359"/>
      <c r="AB80" s="359"/>
      <c r="AC80" s="359"/>
      <c r="AK80" s="359"/>
      <c r="AL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CG80" s="359"/>
      <c r="CI80" s="359"/>
      <c r="CK80" s="359"/>
      <c r="CM80" s="359"/>
    </row>
    <row r="81" spans="2:43" ht="17.5" customHeight="1" x14ac:dyDescent="0.35">
      <c r="B81" s="505" t="s">
        <v>201</v>
      </c>
      <c r="C81" s="506"/>
      <c r="D81" s="507"/>
      <c r="E81" s="514" t="s">
        <v>199</v>
      </c>
      <c r="F81" s="508" t="str">
        <f>_xlfn.IFNA(W89,"")</f>
        <v/>
      </c>
      <c r="G81" s="508" t="str">
        <f>_xlfn.IFNA(W90,"")</f>
        <v/>
      </c>
      <c r="H81" s="508" t="str">
        <f>_xlfn.IFNA(W91,"")</f>
        <v/>
      </c>
      <c r="I81" s="508" t="str">
        <f>_xlfn.IFNA(W92,"")</f>
        <v/>
      </c>
      <c r="J81" s="508" t="str">
        <f>_xlfn.IFNA(W93,"")</f>
        <v/>
      </c>
      <c r="K81" s="508" t="str">
        <f>_xlfn.IFNA(W94,"")</f>
        <v/>
      </c>
      <c r="AA81" s="359"/>
      <c r="AM81" s="360"/>
      <c r="AN81" s="360"/>
    </row>
    <row r="82" spans="2:43" ht="17.5" customHeight="1" x14ac:dyDescent="0.35">
      <c r="B82" s="509"/>
      <c r="C82" s="506"/>
      <c r="D82" s="515"/>
      <c r="E82" s="512" t="s">
        <v>68</v>
      </c>
      <c r="F82" s="512"/>
      <c r="G82" s="513" t="str">
        <f>_xlfn.IFNA(V90,"")</f>
        <v/>
      </c>
      <c r="H82" s="513" t="str">
        <f>_xlfn.IFNA(V91,"")</f>
        <v/>
      </c>
      <c r="I82" s="513" t="str">
        <f>_xlfn.IFNA(V92,"")</f>
        <v/>
      </c>
      <c r="J82" s="513" t="str">
        <f>_xlfn.IFNA(V93,"")</f>
        <v/>
      </c>
      <c r="K82" s="513" t="str">
        <f>_xlfn.IFNA(V94,"")</f>
        <v/>
      </c>
      <c r="AA82" s="359"/>
      <c r="AM82" s="360"/>
      <c r="AN82" s="360"/>
    </row>
    <row r="83" spans="2:43" ht="17.5" customHeight="1" x14ac:dyDescent="0.35">
      <c r="B83" s="516" t="s">
        <v>202</v>
      </c>
      <c r="C83" s="517"/>
      <c r="D83" s="518"/>
      <c r="E83" s="519" t="s">
        <v>199</v>
      </c>
      <c r="F83" s="508" t="str">
        <f>_xlfn.IFNA(Q89,"")</f>
        <v/>
      </c>
      <c r="G83" s="508" t="str">
        <f>_xlfn.IFNA(Q90,"")</f>
        <v/>
      </c>
      <c r="H83" s="508" t="str">
        <f>_xlfn.IFNA(Q91,"")</f>
        <v/>
      </c>
      <c r="I83" s="508" t="str">
        <f>_xlfn.IFNA(Q92,"")</f>
        <v/>
      </c>
      <c r="J83" s="508" t="str">
        <f>_xlfn.IFNA(Q93,"")</f>
        <v/>
      </c>
      <c r="K83" s="508" t="str">
        <f>_xlfn.IFNA(Q94,"")</f>
        <v/>
      </c>
      <c r="AA83" s="359"/>
      <c r="AM83" s="360"/>
      <c r="AN83" s="360"/>
    </row>
    <row r="84" spans="2:43" ht="17.5" customHeight="1" x14ac:dyDescent="0.35">
      <c r="B84" s="520"/>
      <c r="C84" s="521"/>
      <c r="D84" s="517"/>
      <c r="E84" s="522" t="s">
        <v>68</v>
      </c>
      <c r="F84" s="512"/>
      <c r="G84" s="523" t="str">
        <f>_xlfn.IFNA(P90,"")</f>
        <v/>
      </c>
      <c r="H84" s="523" t="str">
        <f>_xlfn.IFNA(P91,"")</f>
        <v/>
      </c>
      <c r="I84" s="523" t="str">
        <f>_xlfn.IFNA(P92,"")</f>
        <v/>
      </c>
      <c r="J84" s="523" t="str">
        <f>_xlfn.IFNA(P93,"")</f>
        <v/>
      </c>
      <c r="K84" s="523" t="str">
        <f>_xlfn.IFNA(P94,"")</f>
        <v/>
      </c>
      <c r="AA84" s="359"/>
      <c r="AM84" s="360"/>
      <c r="AN84" s="360"/>
      <c r="AO84" s="360"/>
      <c r="AP84" s="360"/>
      <c r="AQ84" s="360"/>
    </row>
    <row r="85" spans="2:43" x14ac:dyDescent="0.35">
      <c r="AA85" s="359"/>
      <c r="AM85" s="360"/>
      <c r="AN85" s="360"/>
      <c r="AO85" s="360"/>
      <c r="AP85" s="360"/>
      <c r="AQ85" s="360"/>
    </row>
    <row r="86" spans="2:43" x14ac:dyDescent="0.35">
      <c r="AA86" s="359"/>
      <c r="AM86" s="360"/>
      <c r="AN86" s="360"/>
      <c r="AO86" s="360"/>
      <c r="AP86" s="360"/>
      <c r="AQ86" s="360"/>
    </row>
    <row r="87" spans="2:43" x14ac:dyDescent="0.35">
      <c r="O87" s="524" t="s">
        <v>203</v>
      </c>
      <c r="P87" s="364"/>
      <c r="Q87" s="364"/>
      <c r="R87" s="364"/>
      <c r="S87" s="364"/>
      <c r="T87" s="364"/>
      <c r="U87" s="365"/>
      <c r="V87" s="364"/>
      <c r="W87" s="364"/>
      <c r="AA87" s="359"/>
    </row>
    <row r="88" spans="2:43" x14ac:dyDescent="0.35">
      <c r="O88" s="525" t="s">
        <v>71</v>
      </c>
      <c r="P88" s="525" t="s">
        <v>204</v>
      </c>
      <c r="Q88" s="525" t="s">
        <v>205</v>
      </c>
      <c r="R88" s="525" t="s">
        <v>206</v>
      </c>
      <c r="S88" s="525" t="s">
        <v>207</v>
      </c>
      <c r="T88" s="525" t="s">
        <v>208</v>
      </c>
      <c r="U88" s="526" t="s">
        <v>209</v>
      </c>
      <c r="V88" s="525" t="s">
        <v>210</v>
      </c>
      <c r="W88" s="525" t="s">
        <v>211</v>
      </c>
    </row>
    <row r="89" spans="2:43" x14ac:dyDescent="0.35">
      <c r="O89" s="525" t="s">
        <v>74</v>
      </c>
      <c r="P89" s="527"/>
      <c r="Q89" s="528" t="e">
        <f>IF(BJ34="",NA(),BJ34)</f>
        <v>#N/A</v>
      </c>
      <c r="R89" s="529"/>
      <c r="S89" s="528" t="e">
        <f>IF(BJ35="",NA(),BJ35)</f>
        <v>#N/A</v>
      </c>
      <c r="T89" s="529"/>
      <c r="U89" s="528" t="e">
        <f>IF(BJ36="",NA(),BJ36)</f>
        <v>#N/A</v>
      </c>
      <c r="V89" s="529"/>
      <c r="W89" s="528" t="e">
        <f>IF(BJ37="",NA(),BJ37)</f>
        <v>#N/A</v>
      </c>
    </row>
    <row r="90" spans="2:43" x14ac:dyDescent="0.35">
      <c r="O90" s="525" t="s">
        <v>75</v>
      </c>
      <c r="P90" s="530" t="e">
        <f>IF(BV34="",NA(),BV34)</f>
        <v>#N/A</v>
      </c>
      <c r="Q90" s="528" t="e">
        <f>IF(BK34="",NA(),BK34)</f>
        <v>#N/A</v>
      </c>
      <c r="R90" s="530" t="e">
        <f>IF(BV35="",NA(),BV35)</f>
        <v>#N/A</v>
      </c>
      <c r="S90" s="528" t="e">
        <f>IF(BK35="",NA(),BK35)</f>
        <v>#N/A</v>
      </c>
      <c r="T90" s="530" t="e">
        <f>IF(BV36="",NA(),BV36)</f>
        <v>#N/A</v>
      </c>
      <c r="U90" s="528" t="e">
        <f>IF(BK36="",NA(),BK36)</f>
        <v>#N/A</v>
      </c>
      <c r="V90" s="530" t="e">
        <f>IF(BV37="",NA(),BV37)</f>
        <v>#N/A</v>
      </c>
      <c r="W90" s="528" t="e">
        <f>IF(BK37="",NA(),BK37)</f>
        <v>#N/A</v>
      </c>
    </row>
    <row r="91" spans="2:43" x14ac:dyDescent="0.35">
      <c r="O91" s="525" t="s">
        <v>76</v>
      </c>
      <c r="P91" s="530" t="e">
        <f>IF(BW34="",NA(),BW34)</f>
        <v>#N/A</v>
      </c>
      <c r="Q91" s="528" t="e">
        <f>IF(BL34="",NA(),BL34)</f>
        <v>#N/A</v>
      </c>
      <c r="R91" s="530" t="e">
        <f>IF(BW35="",NA(),BW35)</f>
        <v>#N/A</v>
      </c>
      <c r="S91" s="528" t="e">
        <f>IF(BL35="",NA(),BL35)</f>
        <v>#N/A</v>
      </c>
      <c r="T91" s="530" t="e">
        <f>IF(BW36="",NA(),BW36)</f>
        <v>#N/A</v>
      </c>
      <c r="U91" s="528" t="e">
        <f>IF(BL36="",NA(),BL36)</f>
        <v>#N/A</v>
      </c>
      <c r="V91" s="530" t="e">
        <f>IF(BW37="",NA(),BW37)</f>
        <v>#N/A</v>
      </c>
      <c r="W91" s="528" t="e">
        <f>IF(BL37="",NA(),BL37)</f>
        <v>#N/A</v>
      </c>
    </row>
    <row r="92" spans="2:43" x14ac:dyDescent="0.35">
      <c r="O92" s="525" t="s">
        <v>77</v>
      </c>
      <c r="P92" s="530" t="e">
        <f>IF(BX34="",NA(),BX34)</f>
        <v>#N/A</v>
      </c>
      <c r="Q92" s="528" t="e">
        <f>IF(BM34="",NA(),BM34)</f>
        <v>#N/A</v>
      </c>
      <c r="R92" s="531" t="e">
        <f>IF(BX35="",NA(),BX35)</f>
        <v>#N/A</v>
      </c>
      <c r="S92" s="528" t="e">
        <f>IF(BM35="",NA(),BM35)</f>
        <v>#N/A</v>
      </c>
      <c r="T92" s="531" t="e">
        <f>IF(BX36="",NA(),BX36)</f>
        <v>#N/A</v>
      </c>
      <c r="U92" s="528" t="e">
        <f>IF(BM36="",NA(),BM36)</f>
        <v>#N/A</v>
      </c>
      <c r="V92" s="531" t="e">
        <f>IF(BX37="",NA(),BX37)</f>
        <v>#N/A</v>
      </c>
      <c r="W92" s="528" t="e">
        <f>IF(BM37="",NA(),BM37)</f>
        <v>#N/A</v>
      </c>
    </row>
    <row r="93" spans="2:43" x14ac:dyDescent="0.35">
      <c r="O93" s="525" t="s">
        <v>78</v>
      </c>
      <c r="P93" s="530" t="e">
        <f>IF(BY34="",NA(),BY34)</f>
        <v>#N/A</v>
      </c>
      <c r="Q93" s="528" t="e">
        <f>IF(BN34="",NA(),BN34)</f>
        <v>#N/A</v>
      </c>
      <c r="R93" s="531" t="e">
        <f>IF(BY35="",NA(),BY35)</f>
        <v>#N/A</v>
      </c>
      <c r="S93" s="528" t="e">
        <f>IF(BN35="",NA(),BN35)</f>
        <v>#N/A</v>
      </c>
      <c r="T93" s="531" t="e">
        <f>IF(BY36="",NA(),BY36)</f>
        <v>#N/A</v>
      </c>
      <c r="U93" s="528" t="e">
        <f>IF(BN36="",NA(),BN36)</f>
        <v>#N/A</v>
      </c>
      <c r="V93" s="531" t="e">
        <f>IF(BY37="",NA(),BY37)</f>
        <v>#N/A</v>
      </c>
      <c r="W93" s="528" t="e">
        <f>IF(BN37="",NA(),BN37)</f>
        <v>#N/A</v>
      </c>
    </row>
    <row r="94" spans="2:43" x14ac:dyDescent="0.35">
      <c r="O94" s="525" t="s">
        <v>79</v>
      </c>
      <c r="P94" s="530" t="e">
        <f>IF(BZ34="",NA(),BZ34)</f>
        <v>#N/A</v>
      </c>
      <c r="Q94" s="528" t="e">
        <f>IF(BO34="",NA(),BO34)</f>
        <v>#N/A</v>
      </c>
      <c r="R94" s="531" t="e">
        <f>IF(BZ35="",NA(),BZ35)</f>
        <v>#N/A</v>
      </c>
      <c r="S94" s="528" t="e">
        <f>IF(BO35="",NA(),BO35)</f>
        <v>#N/A</v>
      </c>
      <c r="T94" s="531" t="e">
        <f>IF(BZ36="",NA(),BZ36)</f>
        <v>#N/A</v>
      </c>
      <c r="U94" s="528" t="e">
        <f>IF(BO36="",NA(),BO36)</f>
        <v>#N/A</v>
      </c>
      <c r="V94" s="531" t="e">
        <f>IF(BZ37="",NA(),BZ37)</f>
        <v>#N/A</v>
      </c>
      <c r="W94" s="528" t="e">
        <f>IF(BO37="",NA(),BO37)</f>
        <v>#N/A</v>
      </c>
    </row>
    <row r="95" spans="2:43" x14ac:dyDescent="0.35">
      <c r="O95" s="525" t="s">
        <v>80</v>
      </c>
      <c r="P95" s="530" t="e">
        <f>IF(CA34="",NA(),CA34)</f>
        <v>#N/A</v>
      </c>
      <c r="Q95" s="528" t="e">
        <f>IF(BP34="",NA(),BP34)</f>
        <v>#N/A</v>
      </c>
      <c r="R95" s="531" t="e">
        <f>IF(CA35="",NA(),CA35)</f>
        <v>#N/A</v>
      </c>
      <c r="S95" s="528" t="e">
        <f>IF(BP35="",NA(),BP35)</f>
        <v>#N/A</v>
      </c>
      <c r="T95" s="531" t="e">
        <f>IF(CA36="",NA(),CA36)</f>
        <v>#N/A</v>
      </c>
      <c r="U95" s="528" t="e">
        <f>IF(BP36="",NA(),BP36)</f>
        <v>#N/A</v>
      </c>
      <c r="V95" s="531" t="e">
        <f>IF(CA37="",NA(),CA37)</f>
        <v>#N/A</v>
      </c>
      <c r="W95" s="528" t="e">
        <f>IF(BP37="",NA(),BP37)</f>
        <v>#N/A</v>
      </c>
    </row>
    <row r="96" spans="2:43" x14ac:dyDescent="0.35">
      <c r="O96" s="525" t="s">
        <v>81</v>
      </c>
      <c r="P96" s="530" t="e">
        <f>IF(CB34="",NA(),CB34)</f>
        <v>#N/A</v>
      </c>
      <c r="Q96" s="528" t="e">
        <f>IF(BQ34="",NA(),BQ34)</f>
        <v>#N/A</v>
      </c>
      <c r="R96" s="531" t="e">
        <f>IF(CB35="",NA(),CB35)</f>
        <v>#N/A</v>
      </c>
      <c r="S96" s="528" t="e">
        <f>IF(BQ35="",NA(),BQ35)</f>
        <v>#N/A</v>
      </c>
      <c r="T96" s="531" t="e">
        <f>IF(CB36="",NA(),CB36)</f>
        <v>#N/A</v>
      </c>
      <c r="U96" s="528" t="e">
        <f>IF(BQ36="",NA(),BQ36)</f>
        <v>#N/A</v>
      </c>
      <c r="V96" s="531" t="e">
        <f>IF(CB37="",NA(),CB37)</f>
        <v>#N/A</v>
      </c>
      <c r="W96" s="528" t="e">
        <f>IF(BQ37="",NA(),BQ37)</f>
        <v>#N/A</v>
      </c>
    </row>
    <row r="97" spans="2:91" s="360" customFormat="1" x14ac:dyDescent="0.35">
      <c r="B97" s="359"/>
      <c r="C97" s="359"/>
      <c r="D97" s="359"/>
      <c r="E97" s="359"/>
      <c r="F97" s="359"/>
      <c r="G97" s="359"/>
      <c r="O97" s="525" t="s">
        <v>82</v>
      </c>
      <c r="P97" s="530" t="e">
        <f>IF(CC34="",NA(),CC34)</f>
        <v>#N/A</v>
      </c>
      <c r="Q97" s="528" t="e">
        <f>IF(BR34="",NA(),BR34)</f>
        <v>#N/A</v>
      </c>
      <c r="R97" s="531" t="e">
        <f>IF(CC35="",NA(),CC35)</f>
        <v>#N/A</v>
      </c>
      <c r="S97" s="528" t="e">
        <f>IF(BR35="",NA(),BR35)</f>
        <v>#N/A</v>
      </c>
      <c r="T97" s="531" t="e">
        <f>IF(CC36="",NA(),CC36)</f>
        <v>#N/A</v>
      </c>
      <c r="U97" s="528" t="e">
        <f>IF(BR36="",NA(),BR36)</f>
        <v>#N/A</v>
      </c>
      <c r="V97" s="531" t="e">
        <f>IF(CC37="",NA(),CC37)</f>
        <v>#N/A</v>
      </c>
      <c r="W97" s="528" t="e">
        <f>IF(BR37="",NA(),BR37)</f>
        <v>#N/A</v>
      </c>
      <c r="X97" s="359"/>
      <c r="Y97" s="359"/>
      <c r="Z97" s="359"/>
      <c r="AB97" s="359"/>
      <c r="AC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CG97" s="359"/>
      <c r="CI97" s="359"/>
      <c r="CK97" s="359"/>
      <c r="CM97" s="359"/>
    </row>
    <row r="98" spans="2:91" s="360" customFormat="1" x14ac:dyDescent="0.35">
      <c r="B98" s="359"/>
      <c r="C98" s="359"/>
      <c r="D98" s="359"/>
      <c r="E98" s="359"/>
      <c r="F98" s="359"/>
      <c r="G98" s="359"/>
      <c r="O98" s="525" t="s">
        <v>83</v>
      </c>
      <c r="P98" s="530" t="e">
        <f>IF(CD34="",NA(),CD34)</f>
        <v>#N/A</v>
      </c>
      <c r="Q98" s="528" t="e">
        <f>IF(BS34="",NA(),BS34)</f>
        <v>#N/A</v>
      </c>
      <c r="R98" s="531" t="e">
        <f>IF(CD35="",NA(),CD35)</f>
        <v>#N/A</v>
      </c>
      <c r="S98" s="528" t="e">
        <f>IF(BS35="",NA(),BS35)</f>
        <v>#N/A</v>
      </c>
      <c r="T98" s="531" t="e">
        <f>IF(CD36="",NA(),CD36)</f>
        <v>#N/A</v>
      </c>
      <c r="U98" s="528" t="e">
        <f>IF(BS36="",NA(),BS36)</f>
        <v>#N/A</v>
      </c>
      <c r="V98" s="531" t="e">
        <f>IF(CD37="",NA(),CD37)</f>
        <v>#N/A</v>
      </c>
      <c r="W98" s="528" t="e">
        <f>IF(BS37="",NA(),BS37)</f>
        <v>#N/A</v>
      </c>
      <c r="X98" s="359"/>
      <c r="Y98" s="359"/>
      <c r="Z98" s="359"/>
      <c r="AB98" s="359"/>
      <c r="AC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CG98" s="359"/>
      <c r="CI98" s="359"/>
      <c r="CK98" s="359"/>
      <c r="CM98" s="359"/>
    </row>
    <row r="99" spans="2:91" s="360" customFormat="1" x14ac:dyDescent="0.35">
      <c r="B99" s="359"/>
      <c r="C99" s="359"/>
      <c r="D99" s="359"/>
      <c r="E99" s="359"/>
      <c r="F99" s="359"/>
      <c r="G99" s="359"/>
      <c r="O99" s="525" t="s">
        <v>84</v>
      </c>
      <c r="P99" s="530" t="e">
        <f>IF(CE34="",NA(),BWK34)</f>
        <v>#N/A</v>
      </c>
      <c r="Q99" s="528" t="e">
        <f>IF(BT34="",NA(),BT34)</f>
        <v>#N/A</v>
      </c>
      <c r="R99" s="531" t="e">
        <f>IF(CE35="",NA(),CE35)</f>
        <v>#N/A</v>
      </c>
      <c r="S99" s="528" t="e">
        <f>IF(BT35="",NA(),BT35)</f>
        <v>#N/A</v>
      </c>
      <c r="T99" s="531" t="e">
        <f>IF(CE36="",NA(),CE36)</f>
        <v>#N/A</v>
      </c>
      <c r="U99" s="528" t="e">
        <f>IF(BT36="",NA(),BT36)</f>
        <v>#N/A</v>
      </c>
      <c r="V99" s="531" t="e">
        <f>IF(CE37="",NA(),CE37)</f>
        <v>#N/A</v>
      </c>
      <c r="W99" s="528" t="e">
        <f>IF(BT37="",NA(),BT37)</f>
        <v>#N/A</v>
      </c>
      <c r="X99" s="359"/>
      <c r="Y99" s="359"/>
      <c r="Z99" s="359"/>
      <c r="AB99" s="359"/>
      <c r="AC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CG99" s="359"/>
      <c r="CI99" s="359"/>
      <c r="CK99" s="359"/>
      <c r="CM99" s="359"/>
    </row>
    <row r="102" spans="2:91" s="360" customFormat="1" ht="15" customHeight="1" x14ac:dyDescent="0.35">
      <c r="B102" s="359"/>
      <c r="C102" s="359"/>
      <c r="D102" s="359"/>
      <c r="E102" s="359"/>
      <c r="F102" s="359"/>
      <c r="G102" s="359"/>
      <c r="Q102" s="359"/>
      <c r="R102" s="359"/>
      <c r="S102" s="359"/>
      <c r="T102" s="359"/>
      <c r="U102" s="359"/>
      <c r="V102" s="359"/>
      <c r="W102" s="359"/>
      <c r="X102" s="359"/>
      <c r="Y102" s="359"/>
      <c r="Z102" s="359"/>
      <c r="AB102" s="359"/>
      <c r="AC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CG102" s="359"/>
      <c r="CI102" s="359"/>
      <c r="CK102" s="359"/>
      <c r="CM102" s="359"/>
    </row>
    <row r="103" spans="2:91" s="360" customFormat="1" ht="15" customHeight="1" x14ac:dyDescent="0.35">
      <c r="B103" s="359"/>
      <c r="C103" s="359"/>
      <c r="D103" s="359"/>
      <c r="E103" s="359"/>
      <c r="F103" s="359"/>
      <c r="G103" s="359"/>
      <c r="Q103" s="359"/>
      <c r="R103" s="359"/>
      <c r="S103" s="359"/>
      <c r="T103" s="359"/>
      <c r="U103" s="359"/>
      <c r="V103" s="359"/>
      <c r="W103" s="359"/>
      <c r="X103" s="359"/>
      <c r="Y103" s="359"/>
      <c r="Z103" s="359"/>
      <c r="AB103" s="359"/>
      <c r="AC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CG103" s="359"/>
      <c r="CI103" s="359"/>
      <c r="CK103" s="359"/>
      <c r="CM103" s="359"/>
    </row>
    <row r="104" spans="2:91" s="360" customFormat="1" ht="15" customHeight="1" x14ac:dyDescent="0.35">
      <c r="B104" s="359"/>
      <c r="C104" s="359"/>
      <c r="D104" s="359"/>
      <c r="E104" s="359"/>
      <c r="F104" s="359"/>
      <c r="G104" s="359"/>
      <c r="Q104" s="359"/>
      <c r="R104" s="359"/>
      <c r="S104" s="359"/>
      <c r="T104" s="359"/>
      <c r="U104" s="359"/>
      <c r="V104" s="359"/>
      <c r="W104" s="359"/>
      <c r="X104" s="359"/>
      <c r="Y104" s="359"/>
      <c r="Z104" s="359"/>
      <c r="AB104" s="359"/>
      <c r="AC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CG104" s="359"/>
      <c r="CI104" s="359"/>
      <c r="CK104" s="359"/>
      <c r="CM104" s="359"/>
    </row>
    <row r="105" spans="2:91" s="360" customFormat="1" ht="15" customHeight="1" x14ac:dyDescent="0.35">
      <c r="B105" s="359"/>
      <c r="C105" s="359"/>
      <c r="D105" s="359"/>
      <c r="E105" s="359"/>
      <c r="F105" s="359"/>
      <c r="G105" s="359"/>
      <c r="Q105" s="359"/>
      <c r="R105" s="359"/>
      <c r="S105" s="359"/>
      <c r="T105" s="359"/>
      <c r="U105" s="359"/>
      <c r="V105" s="359"/>
      <c r="W105" s="359"/>
      <c r="X105" s="359"/>
      <c r="Y105" s="359"/>
      <c r="Z105" s="359"/>
      <c r="AB105" s="359"/>
      <c r="AC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CG105" s="359"/>
      <c r="CI105" s="359"/>
      <c r="CK105" s="359"/>
      <c r="CM105" s="359"/>
    </row>
    <row r="106" spans="2:91" s="360" customFormat="1" ht="15" customHeight="1" x14ac:dyDescent="0.35">
      <c r="B106" s="359"/>
      <c r="C106" s="359"/>
      <c r="D106" s="359"/>
      <c r="E106" s="359"/>
      <c r="F106" s="359"/>
      <c r="G106" s="359"/>
      <c r="Q106" s="359"/>
      <c r="R106" s="359"/>
      <c r="S106" s="359"/>
      <c r="T106" s="359"/>
      <c r="U106" s="359"/>
      <c r="V106" s="359"/>
      <c r="W106" s="359"/>
      <c r="X106" s="359"/>
      <c r="Y106" s="359"/>
      <c r="Z106" s="359"/>
      <c r="AB106" s="359"/>
      <c r="AC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CG106" s="359"/>
      <c r="CI106" s="359"/>
      <c r="CK106" s="359"/>
      <c r="CM106" s="359"/>
    </row>
    <row r="107" spans="2:91" s="360" customFormat="1" ht="15" customHeight="1" x14ac:dyDescent="0.35">
      <c r="B107" s="359"/>
      <c r="C107" s="359"/>
      <c r="D107" s="359"/>
      <c r="E107" s="359"/>
      <c r="F107" s="359"/>
      <c r="G107" s="359"/>
      <c r="Q107" s="359"/>
      <c r="R107" s="359"/>
      <c r="S107" s="359"/>
      <c r="T107" s="359"/>
      <c r="U107" s="359"/>
      <c r="V107" s="359"/>
      <c r="W107" s="359"/>
      <c r="X107" s="359"/>
      <c r="Y107" s="359"/>
      <c r="Z107" s="359"/>
      <c r="AB107" s="359"/>
      <c r="AC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CG107" s="359"/>
      <c r="CI107" s="359"/>
      <c r="CK107" s="359"/>
      <c r="CM107" s="359"/>
    </row>
    <row r="108" spans="2:91" s="360" customFormat="1" ht="15.65" customHeight="1" x14ac:dyDescent="0.35">
      <c r="B108" s="359"/>
      <c r="C108" s="359"/>
      <c r="D108" s="359"/>
      <c r="E108" s="359"/>
      <c r="F108" s="359"/>
      <c r="G108" s="359"/>
      <c r="Q108" s="359"/>
      <c r="R108" s="359"/>
      <c r="S108" s="359"/>
      <c r="T108" s="359"/>
      <c r="U108" s="359"/>
      <c r="V108" s="359"/>
      <c r="W108" s="359"/>
      <c r="X108" s="359"/>
      <c r="Y108" s="359"/>
      <c r="Z108" s="359"/>
      <c r="AB108" s="359"/>
      <c r="AC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CG108" s="359"/>
      <c r="CI108" s="359"/>
      <c r="CK108" s="359"/>
      <c r="CM108" s="359"/>
    </row>
    <row r="109" spans="2:91" s="360" customFormat="1" ht="15.65" customHeight="1" x14ac:dyDescent="0.35">
      <c r="B109" s="359"/>
      <c r="C109" s="359"/>
      <c r="D109" s="359"/>
      <c r="E109" s="359"/>
      <c r="F109" s="359"/>
      <c r="G109" s="359"/>
      <c r="Q109" s="359"/>
      <c r="R109" s="359"/>
      <c r="S109" s="359"/>
      <c r="T109" s="359"/>
      <c r="U109" s="359"/>
      <c r="V109" s="359"/>
      <c r="W109" s="359"/>
      <c r="X109" s="359"/>
      <c r="Y109" s="359"/>
      <c r="Z109" s="359"/>
      <c r="AB109" s="359"/>
      <c r="AC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CG109" s="359"/>
      <c r="CI109" s="359"/>
      <c r="CK109" s="359"/>
      <c r="CM109" s="359"/>
    </row>
    <row r="111" spans="2:91" s="360" customFormat="1" x14ac:dyDescent="0.35">
      <c r="B111" s="359"/>
      <c r="C111" s="359"/>
      <c r="D111" s="359"/>
      <c r="E111" s="359"/>
      <c r="F111" s="359"/>
      <c r="G111" s="359"/>
      <c r="Q111" s="359"/>
      <c r="R111" s="359"/>
      <c r="S111" s="359"/>
      <c r="T111" s="359"/>
      <c r="U111" s="359"/>
      <c r="V111" s="359"/>
      <c r="W111" s="359"/>
      <c r="X111" s="359"/>
      <c r="Y111" s="359"/>
      <c r="Z111" s="359"/>
      <c r="AB111" s="359"/>
      <c r="AC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59"/>
      <c r="BX111" s="359"/>
      <c r="BY111" s="359"/>
      <c r="BZ111" s="359"/>
      <c r="CG111" s="359"/>
      <c r="CI111" s="359"/>
      <c r="CK111" s="359"/>
      <c r="CM111" s="359"/>
    </row>
    <row r="112" spans="2:91" s="360" customFormat="1" ht="19" thickBot="1" x14ac:dyDescent="0.5">
      <c r="B112" s="493" t="s">
        <v>212</v>
      </c>
      <c r="C112" s="493"/>
      <c r="D112" s="359"/>
      <c r="E112" s="359"/>
      <c r="Q112" s="359"/>
      <c r="R112" s="359"/>
      <c r="S112" s="359"/>
      <c r="T112" s="359"/>
      <c r="U112" s="359"/>
      <c r="V112" s="359"/>
      <c r="W112" s="359"/>
      <c r="X112" s="359"/>
      <c r="Y112" s="359"/>
      <c r="Z112" s="359"/>
      <c r="AB112" s="359"/>
      <c r="AC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G112" s="359"/>
      <c r="CI112" s="359"/>
      <c r="CK112" s="359"/>
      <c r="CM112" s="359"/>
    </row>
    <row r="113" spans="2:91" s="360" customFormat="1" ht="62.65" customHeight="1" thickBot="1" x14ac:dyDescent="0.4">
      <c r="B113" s="532" t="s">
        <v>31</v>
      </c>
      <c r="C113" s="533" t="s">
        <v>32</v>
      </c>
      <c r="D113" s="534"/>
      <c r="E113" s="535" t="s">
        <v>33</v>
      </c>
      <c r="F113" s="536"/>
      <c r="G113" s="537"/>
      <c r="H113" s="532" t="s">
        <v>213</v>
      </c>
      <c r="I113" s="532" t="s">
        <v>214</v>
      </c>
      <c r="J113" s="532" t="s">
        <v>70</v>
      </c>
      <c r="K113" s="532" t="s">
        <v>215</v>
      </c>
      <c r="Q113" s="359"/>
      <c r="R113" s="359"/>
      <c r="S113" s="359"/>
      <c r="T113" s="359"/>
      <c r="U113" s="359"/>
      <c r="V113" s="359"/>
      <c r="W113" s="359"/>
      <c r="X113" s="359"/>
      <c r="Y113" s="359"/>
      <c r="Z113" s="359"/>
      <c r="AB113" s="359"/>
      <c r="AC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c r="BV113" s="359"/>
      <c r="BW113" s="359"/>
      <c r="BX113" s="359"/>
      <c r="BY113" s="359"/>
      <c r="BZ113" s="359"/>
      <c r="CG113" s="359"/>
      <c r="CI113" s="359"/>
      <c r="CK113" s="359"/>
      <c r="CM113" s="359"/>
    </row>
    <row r="114" spans="2:91" s="360" customFormat="1" ht="16.5" thickBot="1" x14ac:dyDescent="0.4">
      <c r="B114" s="538">
        <v>1</v>
      </c>
      <c r="C114" s="539" t="s">
        <v>95</v>
      </c>
      <c r="D114" s="540"/>
      <c r="E114" s="541" t="s">
        <v>96</v>
      </c>
      <c r="F114" s="542"/>
      <c r="G114" s="543"/>
      <c r="H114" s="544" t="str">
        <f>AZ3</f>
        <v>---</v>
      </c>
      <c r="I114" s="544" t="str">
        <f>AX3</f>
        <v>---</v>
      </c>
      <c r="J114" s="544" t="str">
        <f>BB3</f>
        <v>---</v>
      </c>
      <c r="K114" s="544" t="str">
        <f>RIGHT(BC3,6)</f>
        <v>---</v>
      </c>
      <c r="Q114" s="359"/>
      <c r="R114" s="359"/>
      <c r="S114" s="359"/>
      <c r="T114" s="359"/>
      <c r="U114" s="359"/>
      <c r="V114" s="359"/>
      <c r="W114" s="359"/>
      <c r="X114" s="359"/>
      <c r="Y114" s="359"/>
      <c r="Z114" s="359"/>
      <c r="AB114" s="359"/>
      <c r="AC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c r="BV114" s="359"/>
      <c r="BW114" s="359"/>
      <c r="BX114" s="359"/>
      <c r="BY114" s="359"/>
      <c r="BZ114" s="359"/>
      <c r="CG114" s="359"/>
      <c r="CI114" s="359"/>
      <c r="CK114" s="359"/>
      <c r="CM114" s="359"/>
    </row>
    <row r="115" spans="2:91" s="360" customFormat="1" ht="15.65" customHeight="1" thickBot="1" x14ac:dyDescent="0.4">
      <c r="B115" s="545"/>
      <c r="C115" s="546"/>
      <c r="D115" s="547"/>
      <c r="E115" s="541" t="s">
        <v>216</v>
      </c>
      <c r="F115" s="542"/>
      <c r="G115" s="548"/>
      <c r="H115" s="544" t="str">
        <f>AZ4</f>
        <v>---</v>
      </c>
      <c r="I115" s="544" t="str">
        <f>AX4</f>
        <v>---</v>
      </c>
      <c r="J115" s="544" t="str">
        <f>BB4</f>
        <v>---</v>
      </c>
      <c r="K115" s="544" t="str">
        <f>RIGHT(BC4,6)</f>
        <v>---</v>
      </c>
      <c r="Q115" s="359"/>
      <c r="R115" s="359"/>
      <c r="S115" s="359"/>
      <c r="T115" s="359"/>
      <c r="U115" s="359"/>
      <c r="V115" s="359"/>
      <c r="W115" s="359"/>
      <c r="X115" s="359"/>
      <c r="Y115" s="359"/>
      <c r="Z115" s="359"/>
      <c r="AB115" s="359"/>
      <c r="AC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G115" s="359"/>
      <c r="CI115" s="359"/>
      <c r="CK115" s="359"/>
      <c r="CM115" s="359"/>
    </row>
    <row r="116" spans="2:91" s="360" customFormat="1" ht="15.65" customHeight="1" thickBot="1" x14ac:dyDescent="0.4">
      <c r="B116" s="545"/>
      <c r="C116" s="539" t="s">
        <v>102</v>
      </c>
      <c r="D116" s="540"/>
      <c r="E116" s="541" t="s">
        <v>103</v>
      </c>
      <c r="F116" s="542"/>
      <c r="G116" s="548"/>
      <c r="H116" s="544" t="str">
        <f>AZ5</f>
        <v>---</v>
      </c>
      <c r="I116" s="544" t="str">
        <f>AX5</f>
        <v>---</v>
      </c>
      <c r="J116" s="544" t="str">
        <f>BB5</f>
        <v>---</v>
      </c>
      <c r="K116" s="544" t="str">
        <f>RIGHT(BC5,6)</f>
        <v>---</v>
      </c>
      <c r="Q116" s="359"/>
      <c r="R116" s="359"/>
      <c r="S116" s="359"/>
      <c r="T116" s="359"/>
      <c r="U116" s="359"/>
      <c r="V116" s="359"/>
      <c r="W116" s="359"/>
      <c r="X116" s="359"/>
      <c r="Y116" s="359"/>
      <c r="Z116" s="359"/>
      <c r="AB116" s="359"/>
      <c r="AC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G116" s="359"/>
      <c r="CI116" s="359"/>
      <c r="CK116" s="359"/>
      <c r="CM116" s="359"/>
    </row>
    <row r="117" spans="2:91" s="360" customFormat="1" ht="15.65" customHeight="1" thickBot="1" x14ac:dyDescent="0.4">
      <c r="B117" s="545"/>
      <c r="C117" s="549"/>
      <c r="D117" s="550"/>
      <c r="E117" s="541" t="s">
        <v>106</v>
      </c>
      <c r="F117" s="542"/>
      <c r="G117" s="548"/>
      <c r="H117" s="544" t="str">
        <f>AZ6</f>
        <v>---</v>
      </c>
      <c r="I117" s="544" t="str">
        <f>AX6</f>
        <v>---</v>
      </c>
      <c r="J117" s="544" t="str">
        <f>BB6</f>
        <v>---</v>
      </c>
      <c r="K117" s="544" t="str">
        <f>RIGHT(BC6,6)</f>
        <v>---</v>
      </c>
      <c r="Q117" s="359"/>
      <c r="R117" s="359"/>
      <c r="S117" s="359"/>
      <c r="T117" s="359"/>
      <c r="U117" s="359"/>
      <c r="V117" s="359"/>
      <c r="W117" s="359"/>
      <c r="X117" s="359"/>
      <c r="Y117" s="359"/>
      <c r="Z117" s="359"/>
      <c r="AB117" s="359"/>
      <c r="AC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c r="BV117" s="359"/>
      <c r="BW117" s="359"/>
      <c r="BX117" s="359"/>
      <c r="BY117" s="359"/>
      <c r="BZ117" s="359"/>
      <c r="CG117" s="359"/>
      <c r="CI117" s="359"/>
      <c r="CK117" s="359"/>
      <c r="CM117" s="359"/>
    </row>
    <row r="118" spans="2:91" s="360" customFormat="1" ht="15.65" customHeight="1" thickBot="1" x14ac:dyDescent="0.4">
      <c r="B118" s="545"/>
      <c r="C118" s="549"/>
      <c r="D118" s="550"/>
      <c r="E118" s="541" t="s">
        <v>109</v>
      </c>
      <c r="F118" s="542"/>
      <c r="G118" s="548"/>
      <c r="H118" s="544" t="str">
        <f>AZ7</f>
        <v>---</v>
      </c>
      <c r="I118" s="544" t="str">
        <f>AX7</f>
        <v>---</v>
      </c>
      <c r="J118" s="544" t="str">
        <f>BB7</f>
        <v>---</v>
      </c>
      <c r="K118" s="544" t="str">
        <f>RIGHT(BC7,6)</f>
        <v>---</v>
      </c>
      <c r="Q118" s="359"/>
      <c r="R118" s="359"/>
      <c r="S118" s="359"/>
      <c r="T118" s="359"/>
      <c r="U118" s="359"/>
      <c r="V118" s="359"/>
      <c r="W118" s="359"/>
      <c r="X118" s="359"/>
      <c r="Y118" s="359"/>
      <c r="Z118" s="359"/>
      <c r="AB118" s="359"/>
      <c r="AC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c r="BV118" s="359"/>
      <c r="BW118" s="359"/>
      <c r="BX118" s="359"/>
      <c r="BY118" s="359"/>
      <c r="BZ118" s="359"/>
      <c r="CG118" s="359"/>
      <c r="CI118" s="359"/>
      <c r="CK118" s="359"/>
      <c r="CM118" s="359"/>
    </row>
    <row r="119" spans="2:91" s="360" customFormat="1" ht="15.65" customHeight="1" thickBot="1" x14ac:dyDescent="0.4">
      <c r="B119" s="551"/>
      <c r="C119" s="546"/>
      <c r="D119" s="547"/>
      <c r="E119" s="541" t="s">
        <v>111</v>
      </c>
      <c r="F119" s="542"/>
      <c r="G119" s="548"/>
      <c r="H119" s="544" t="str">
        <f>AZ8</f>
        <v>---</v>
      </c>
      <c r="I119" s="544" t="str">
        <f>AX8</f>
        <v>---</v>
      </c>
      <c r="J119" s="544" t="str">
        <f>BB8</f>
        <v>---</v>
      </c>
      <c r="K119" s="544" t="str">
        <f>RIGHT(BC8,6)</f>
        <v>---</v>
      </c>
      <c r="Q119" s="359"/>
      <c r="R119" s="359"/>
      <c r="S119" s="359"/>
      <c r="T119" s="359"/>
      <c r="U119" s="359"/>
      <c r="V119" s="359"/>
      <c r="W119" s="359"/>
      <c r="X119" s="359"/>
      <c r="Y119" s="359"/>
      <c r="Z119" s="359"/>
      <c r="AB119" s="359"/>
      <c r="AC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59"/>
      <c r="BV119" s="359"/>
      <c r="BW119" s="359"/>
      <c r="BX119" s="359"/>
      <c r="BY119" s="359"/>
      <c r="BZ119" s="359"/>
      <c r="CG119" s="359"/>
      <c r="CI119" s="359"/>
      <c r="CK119" s="359"/>
      <c r="CM119" s="359"/>
    </row>
    <row r="120" spans="2:91" s="360" customFormat="1" ht="15.65" customHeight="1" thickBot="1" x14ac:dyDescent="0.4">
      <c r="B120" s="538">
        <v>2</v>
      </c>
      <c r="C120" s="539" t="s">
        <v>113</v>
      </c>
      <c r="D120" s="540"/>
      <c r="E120" s="541" t="s">
        <v>114</v>
      </c>
      <c r="F120" s="542"/>
      <c r="G120" s="548"/>
      <c r="H120" s="544" t="str">
        <f>AZ9</f>
        <v>---</v>
      </c>
      <c r="I120" s="544" t="str">
        <f>AX9</f>
        <v>---</v>
      </c>
      <c r="J120" s="544" t="str">
        <f>BB9</f>
        <v>---</v>
      </c>
      <c r="K120" s="544" t="str">
        <f>RIGHT(BC9,6)</f>
        <v>---</v>
      </c>
      <c r="Q120" s="359"/>
      <c r="R120" s="359"/>
      <c r="S120" s="359"/>
      <c r="T120" s="359"/>
      <c r="U120" s="359"/>
      <c r="V120" s="359"/>
      <c r="W120" s="359"/>
      <c r="X120" s="359"/>
      <c r="Y120" s="359"/>
      <c r="Z120" s="359"/>
      <c r="AB120" s="359"/>
      <c r="AC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c r="BV120" s="359"/>
      <c r="BW120" s="359"/>
      <c r="BX120" s="359"/>
      <c r="BY120" s="359"/>
      <c r="BZ120" s="359"/>
      <c r="CG120" s="359"/>
      <c r="CI120" s="359"/>
      <c r="CK120" s="359"/>
      <c r="CM120" s="359"/>
    </row>
    <row r="121" spans="2:91" s="360" customFormat="1" ht="15.65" customHeight="1" thickBot="1" x14ac:dyDescent="0.4">
      <c r="B121" s="545"/>
      <c r="C121" s="549"/>
      <c r="D121" s="550"/>
      <c r="E121" s="541" t="s">
        <v>116</v>
      </c>
      <c r="F121" s="542"/>
      <c r="G121" s="548"/>
      <c r="H121" s="544" t="str">
        <f>AZ10</f>
        <v>---</v>
      </c>
      <c r="I121" s="544" t="str">
        <f>AX10</f>
        <v>---</v>
      </c>
      <c r="J121" s="544" t="str">
        <f>BB10</f>
        <v>---</v>
      </c>
      <c r="K121" s="544" t="str">
        <f>RIGHT(BC10,6)</f>
        <v>---</v>
      </c>
      <c r="Q121" s="359"/>
      <c r="R121" s="359"/>
      <c r="S121" s="359"/>
      <c r="T121" s="359"/>
      <c r="U121" s="359"/>
      <c r="V121" s="359"/>
      <c r="W121" s="359"/>
      <c r="X121" s="359"/>
      <c r="Y121" s="359"/>
      <c r="Z121" s="359"/>
      <c r="AB121" s="359"/>
      <c r="AC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c r="BR121" s="359"/>
      <c r="BS121" s="359"/>
      <c r="BT121" s="359"/>
      <c r="BU121" s="359"/>
      <c r="BV121" s="359"/>
      <c r="BW121" s="359"/>
      <c r="BX121" s="359"/>
      <c r="BY121" s="359"/>
      <c r="BZ121" s="359"/>
      <c r="CG121" s="359"/>
      <c r="CI121" s="359"/>
      <c r="CK121" s="359"/>
      <c r="CM121" s="359"/>
    </row>
    <row r="122" spans="2:91" s="360" customFormat="1" ht="15.65" customHeight="1" thickBot="1" x14ac:dyDescent="0.4">
      <c r="B122" s="545"/>
      <c r="C122" s="546"/>
      <c r="D122" s="547"/>
      <c r="E122" s="541" t="s">
        <v>118</v>
      </c>
      <c r="F122" s="542"/>
      <c r="G122" s="548"/>
      <c r="H122" s="544" t="str">
        <f>AZ11</f>
        <v>---</v>
      </c>
      <c r="I122" s="544" t="str">
        <f>AX11</f>
        <v>---</v>
      </c>
      <c r="J122" s="544" t="str">
        <f>BB11</f>
        <v>---</v>
      </c>
      <c r="K122" s="544" t="str">
        <f>RIGHT(BC11,6)</f>
        <v>---</v>
      </c>
      <c r="Q122" s="359"/>
      <c r="R122" s="359"/>
      <c r="S122" s="359"/>
      <c r="T122" s="359"/>
      <c r="U122" s="359"/>
      <c r="V122" s="359"/>
      <c r="W122" s="359"/>
      <c r="X122" s="359"/>
      <c r="Y122" s="359"/>
      <c r="Z122" s="359"/>
      <c r="AB122" s="359"/>
      <c r="AC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c r="BT122" s="359"/>
      <c r="BU122" s="359"/>
      <c r="BV122" s="359"/>
      <c r="BW122" s="359"/>
      <c r="BX122" s="359"/>
      <c r="BY122" s="359"/>
      <c r="BZ122" s="359"/>
      <c r="CG122" s="359"/>
      <c r="CI122" s="359"/>
      <c r="CK122" s="359"/>
      <c r="CM122" s="359"/>
    </row>
    <row r="123" spans="2:91" s="360" customFormat="1" ht="15.65" customHeight="1" thickBot="1" x14ac:dyDescent="0.4">
      <c r="B123" s="545"/>
      <c r="C123" s="539" t="s">
        <v>120</v>
      </c>
      <c r="D123" s="540"/>
      <c r="E123" s="541" t="s">
        <v>121</v>
      </c>
      <c r="F123" s="542"/>
      <c r="G123" s="548"/>
      <c r="H123" s="544" t="str">
        <f>AZ12</f>
        <v>---</v>
      </c>
      <c r="I123" s="544" t="str">
        <f>AX12</f>
        <v>---</v>
      </c>
      <c r="J123" s="544" t="str">
        <f>BB12</f>
        <v>---</v>
      </c>
      <c r="K123" s="544" t="str">
        <f>RIGHT(BC12,6)</f>
        <v>---</v>
      </c>
      <c r="Q123" s="359"/>
      <c r="R123" s="359"/>
      <c r="S123" s="359"/>
      <c r="T123" s="359"/>
      <c r="U123" s="359"/>
      <c r="V123" s="359"/>
      <c r="W123" s="359"/>
      <c r="X123" s="359"/>
      <c r="Y123" s="359"/>
      <c r="Z123" s="359"/>
      <c r="AB123" s="359"/>
      <c r="AC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c r="BR123" s="359"/>
      <c r="BS123" s="359"/>
      <c r="BT123" s="359"/>
      <c r="BU123" s="359"/>
      <c r="BV123" s="359"/>
      <c r="BW123" s="359"/>
      <c r="BX123" s="359"/>
      <c r="BY123" s="359"/>
      <c r="BZ123" s="359"/>
      <c r="CG123" s="359"/>
      <c r="CI123" s="359"/>
      <c r="CK123" s="359"/>
      <c r="CM123" s="359"/>
    </row>
    <row r="124" spans="2:91" s="360" customFormat="1" ht="15.65" customHeight="1" thickBot="1" x14ac:dyDescent="0.4">
      <c r="B124" s="545"/>
      <c r="C124" s="549"/>
      <c r="D124" s="550"/>
      <c r="E124" s="541" t="s">
        <v>123</v>
      </c>
      <c r="F124" s="542"/>
      <c r="G124" s="548"/>
      <c r="H124" s="544" t="str">
        <f>AZ13</f>
        <v>---</v>
      </c>
      <c r="I124" s="544" t="str">
        <f>AX13</f>
        <v>---</v>
      </c>
      <c r="J124" s="544" t="str">
        <f>BB13</f>
        <v>---</v>
      </c>
      <c r="K124" s="544" t="str">
        <f>RIGHT(BC13,6)</f>
        <v>---</v>
      </c>
      <c r="Q124" s="359"/>
      <c r="R124" s="359"/>
      <c r="S124" s="359"/>
      <c r="T124" s="359"/>
      <c r="U124" s="359"/>
      <c r="V124" s="359"/>
      <c r="W124" s="359"/>
      <c r="X124" s="359"/>
      <c r="Y124" s="359"/>
      <c r="Z124" s="359"/>
      <c r="AB124" s="359"/>
      <c r="AC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c r="BT124" s="359"/>
      <c r="BU124" s="359"/>
      <c r="BV124" s="359"/>
      <c r="BW124" s="359"/>
      <c r="BX124" s="359"/>
      <c r="BY124" s="359"/>
      <c r="BZ124" s="359"/>
      <c r="CG124" s="359"/>
      <c r="CI124" s="359"/>
      <c r="CK124" s="359"/>
      <c r="CM124" s="359"/>
    </row>
    <row r="125" spans="2:91" s="360" customFormat="1" ht="15.65" customHeight="1" thickBot="1" x14ac:dyDescent="0.4">
      <c r="B125" s="545"/>
      <c r="C125" s="546"/>
      <c r="D125" s="547"/>
      <c r="E125" s="541" t="s">
        <v>125</v>
      </c>
      <c r="F125" s="542"/>
      <c r="G125" s="548"/>
      <c r="H125" s="544" t="str">
        <f>AZ14</f>
        <v>---</v>
      </c>
      <c r="I125" s="544" t="str">
        <f>AX14</f>
        <v>---</v>
      </c>
      <c r="J125" s="544" t="str">
        <f>BB14</f>
        <v>---</v>
      </c>
      <c r="K125" s="544" t="str">
        <f>RIGHT(BC14,6)</f>
        <v>---</v>
      </c>
      <c r="Q125" s="359"/>
      <c r="R125" s="359"/>
      <c r="S125" s="359"/>
      <c r="T125" s="359"/>
      <c r="U125" s="359"/>
      <c r="V125" s="359"/>
      <c r="W125" s="359"/>
      <c r="X125" s="359"/>
      <c r="Y125" s="359"/>
      <c r="Z125" s="359"/>
      <c r="AB125" s="359"/>
      <c r="AC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c r="BR125" s="359"/>
      <c r="BS125" s="359"/>
      <c r="BT125" s="359"/>
      <c r="BU125" s="359"/>
      <c r="BV125" s="359"/>
      <c r="BW125" s="359"/>
      <c r="BX125" s="359"/>
      <c r="BY125" s="359"/>
      <c r="BZ125" s="359"/>
      <c r="CG125" s="359"/>
      <c r="CI125" s="359"/>
      <c r="CK125" s="359"/>
      <c r="CM125" s="359"/>
    </row>
    <row r="126" spans="2:91" s="360" customFormat="1" ht="15.65" customHeight="1" thickBot="1" x14ac:dyDescent="0.4">
      <c r="B126" s="545"/>
      <c r="C126" s="539" t="s">
        <v>127</v>
      </c>
      <c r="D126" s="540"/>
      <c r="E126" s="541" t="s">
        <v>128</v>
      </c>
      <c r="F126" s="542"/>
      <c r="G126" s="548"/>
      <c r="H126" s="544" t="str">
        <f>AZ15</f>
        <v>---</v>
      </c>
      <c r="I126" s="544" t="str">
        <f>AX15</f>
        <v>---</v>
      </c>
      <c r="J126" s="544" t="str">
        <f>BB15</f>
        <v>---</v>
      </c>
      <c r="K126" s="544" t="str">
        <f>RIGHT(BC15,6)</f>
        <v>---</v>
      </c>
      <c r="Q126" s="359"/>
      <c r="R126" s="359"/>
      <c r="S126" s="359"/>
      <c r="T126" s="359"/>
      <c r="U126" s="359"/>
      <c r="V126" s="359"/>
      <c r="W126" s="359"/>
      <c r="X126" s="359"/>
      <c r="Y126" s="359"/>
      <c r="Z126" s="359"/>
      <c r="AB126" s="359"/>
      <c r="AC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c r="BR126" s="359"/>
      <c r="BS126" s="359"/>
      <c r="BT126" s="359"/>
      <c r="BU126" s="359"/>
      <c r="BV126" s="359"/>
      <c r="BW126" s="359"/>
      <c r="BX126" s="359"/>
      <c r="BY126" s="359"/>
      <c r="BZ126" s="359"/>
      <c r="CG126" s="359"/>
      <c r="CI126" s="359"/>
      <c r="CK126" s="359"/>
      <c r="CM126" s="359"/>
    </row>
    <row r="127" spans="2:91" s="360" customFormat="1" ht="16.5" thickBot="1" x14ac:dyDescent="0.4">
      <c r="B127" s="545"/>
      <c r="C127" s="549"/>
      <c r="D127" s="550"/>
      <c r="E127" s="541" t="s">
        <v>130</v>
      </c>
      <c r="F127" s="542"/>
      <c r="G127" s="548"/>
      <c r="H127" s="544" t="str">
        <f>AZ16</f>
        <v>---</v>
      </c>
      <c r="I127" s="544" t="str">
        <f>AX16</f>
        <v>---</v>
      </c>
      <c r="J127" s="544" t="str">
        <f>BB16</f>
        <v>---</v>
      </c>
      <c r="K127" s="544" t="str">
        <f>RIGHT(BC16,6)</f>
        <v>---</v>
      </c>
      <c r="Q127" s="359"/>
      <c r="R127" s="359"/>
      <c r="S127" s="359"/>
      <c r="T127" s="359"/>
      <c r="U127" s="359"/>
      <c r="V127" s="359"/>
      <c r="W127" s="359"/>
      <c r="X127" s="359"/>
      <c r="Y127" s="359"/>
      <c r="Z127" s="359"/>
      <c r="AB127" s="359"/>
      <c r="AC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c r="BR127" s="359"/>
      <c r="BS127" s="359"/>
      <c r="BT127" s="359"/>
      <c r="BU127" s="359"/>
      <c r="BV127" s="359"/>
      <c r="BW127" s="359"/>
      <c r="BX127" s="359"/>
      <c r="BY127" s="359"/>
      <c r="BZ127" s="359"/>
      <c r="CG127" s="359"/>
      <c r="CI127" s="359"/>
      <c r="CK127" s="359"/>
      <c r="CM127" s="359"/>
    </row>
    <row r="128" spans="2:91" s="360" customFormat="1" ht="15.65" customHeight="1" thickBot="1" x14ac:dyDescent="0.4">
      <c r="B128" s="545"/>
      <c r="C128" s="546"/>
      <c r="D128" s="547"/>
      <c r="E128" s="541" t="s">
        <v>132</v>
      </c>
      <c r="F128" s="542"/>
      <c r="G128" s="548"/>
      <c r="H128" s="544" t="str">
        <f>AZ17</f>
        <v>---</v>
      </c>
      <c r="I128" s="544" t="str">
        <f>AX17</f>
        <v>---</v>
      </c>
      <c r="J128" s="544" t="str">
        <f>BB17</f>
        <v>---</v>
      </c>
      <c r="K128" s="544" t="str">
        <f>RIGHT(BC17,6)</f>
        <v>---</v>
      </c>
      <c r="Q128" s="359"/>
      <c r="R128" s="359"/>
      <c r="S128" s="359"/>
      <c r="T128" s="359"/>
      <c r="U128" s="359"/>
      <c r="V128" s="359"/>
      <c r="W128" s="359"/>
      <c r="X128" s="359"/>
      <c r="Y128" s="359"/>
      <c r="Z128" s="359"/>
      <c r="AB128" s="359"/>
      <c r="AC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c r="BR128" s="359"/>
      <c r="BS128" s="359"/>
      <c r="BT128" s="359"/>
      <c r="BU128" s="359"/>
      <c r="BV128" s="359"/>
      <c r="BW128" s="359"/>
      <c r="BX128" s="359"/>
      <c r="BY128" s="359"/>
      <c r="BZ128" s="359"/>
      <c r="CG128" s="359"/>
      <c r="CI128" s="359"/>
      <c r="CK128" s="359"/>
      <c r="CM128" s="359"/>
    </row>
    <row r="129" spans="2:91" s="360" customFormat="1" ht="15.65" customHeight="1" thickBot="1" x14ac:dyDescent="0.4">
      <c r="B129" s="545"/>
      <c r="C129" s="539" t="s">
        <v>134</v>
      </c>
      <c r="D129" s="540"/>
      <c r="E129" s="541" t="s">
        <v>135</v>
      </c>
      <c r="F129" s="542"/>
      <c r="G129" s="548"/>
      <c r="H129" s="544" t="str">
        <f>AZ18</f>
        <v>---</v>
      </c>
      <c r="I129" s="544" t="str">
        <f>AX18</f>
        <v>---</v>
      </c>
      <c r="J129" s="544" t="str">
        <f>BB18</f>
        <v>---</v>
      </c>
      <c r="K129" s="544" t="str">
        <f>RIGHT(BC18,6)</f>
        <v>---</v>
      </c>
      <c r="Q129" s="359"/>
      <c r="R129" s="359"/>
      <c r="S129" s="359"/>
      <c r="T129" s="359"/>
      <c r="U129" s="359"/>
      <c r="V129" s="359"/>
      <c r="W129" s="359"/>
      <c r="X129" s="359"/>
      <c r="Y129" s="359"/>
      <c r="Z129" s="359"/>
      <c r="AB129" s="359"/>
      <c r="AC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c r="BR129" s="359"/>
      <c r="BS129" s="359"/>
      <c r="BT129" s="359"/>
      <c r="BU129" s="359"/>
      <c r="BV129" s="359"/>
      <c r="BW129" s="359"/>
      <c r="BX129" s="359"/>
      <c r="BY129" s="359"/>
      <c r="BZ129" s="359"/>
      <c r="CG129" s="359"/>
      <c r="CI129" s="359"/>
      <c r="CK129" s="359"/>
      <c r="CM129" s="359"/>
    </row>
    <row r="130" spans="2:91" s="360" customFormat="1" ht="15.65" customHeight="1" thickBot="1" x14ac:dyDescent="0.4">
      <c r="B130" s="545"/>
      <c r="C130" s="549"/>
      <c r="D130" s="550"/>
      <c r="E130" s="541" t="s">
        <v>137</v>
      </c>
      <c r="F130" s="542"/>
      <c r="G130" s="548"/>
      <c r="H130" s="544" t="str">
        <f>AZ19</f>
        <v>---</v>
      </c>
      <c r="I130" s="544" t="str">
        <f>AX19</f>
        <v>---</v>
      </c>
      <c r="J130" s="544" t="str">
        <f>BB19</f>
        <v>---</v>
      </c>
      <c r="K130" s="544" t="str">
        <f>RIGHT(BC19,6)</f>
        <v>---</v>
      </c>
      <c r="Q130" s="359"/>
      <c r="R130" s="359"/>
      <c r="S130" s="359"/>
      <c r="T130" s="359"/>
      <c r="U130" s="359"/>
      <c r="V130" s="359"/>
      <c r="W130" s="359"/>
      <c r="X130" s="359"/>
      <c r="Y130" s="359"/>
      <c r="Z130" s="359"/>
      <c r="AB130" s="359"/>
      <c r="AC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c r="BR130" s="359"/>
      <c r="BS130" s="359"/>
      <c r="BT130" s="359"/>
      <c r="BU130" s="359"/>
      <c r="BV130" s="359"/>
      <c r="BW130" s="359"/>
      <c r="BX130" s="359"/>
      <c r="BY130" s="359"/>
      <c r="BZ130" s="359"/>
      <c r="CG130" s="359"/>
      <c r="CI130" s="359"/>
      <c r="CK130" s="359"/>
      <c r="CM130" s="359"/>
    </row>
    <row r="131" spans="2:91" s="360" customFormat="1" ht="15.65" customHeight="1" thickBot="1" x14ac:dyDescent="0.4">
      <c r="B131" s="545"/>
      <c r="C131" s="546"/>
      <c r="D131" s="547"/>
      <c r="E131" s="541" t="s">
        <v>139</v>
      </c>
      <c r="F131" s="542"/>
      <c r="G131" s="548"/>
      <c r="H131" s="544" t="str">
        <f>AZ20</f>
        <v>---</v>
      </c>
      <c r="I131" s="544" t="str">
        <f>AX20</f>
        <v>---</v>
      </c>
      <c r="J131" s="544" t="str">
        <f>BB20</f>
        <v>---</v>
      </c>
      <c r="K131" s="544" t="str">
        <f>RIGHT(BC20,6)</f>
        <v>---</v>
      </c>
      <c r="Q131" s="359"/>
      <c r="R131" s="359"/>
      <c r="S131" s="359"/>
      <c r="T131" s="359"/>
      <c r="U131" s="359"/>
      <c r="V131" s="359"/>
      <c r="W131" s="359"/>
      <c r="X131" s="359"/>
      <c r="Y131" s="359"/>
      <c r="Z131" s="359"/>
      <c r="AB131" s="359"/>
      <c r="AC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c r="BR131" s="359"/>
      <c r="BS131" s="359"/>
      <c r="BT131" s="359"/>
      <c r="BU131" s="359"/>
      <c r="BV131" s="359"/>
      <c r="BW131" s="359"/>
      <c r="BX131" s="359"/>
      <c r="BY131" s="359"/>
      <c r="BZ131" s="359"/>
      <c r="CG131" s="359"/>
      <c r="CI131" s="359"/>
      <c r="CK131" s="359"/>
      <c r="CM131" s="359"/>
    </row>
    <row r="132" spans="2:91" s="360" customFormat="1" ht="15.65" customHeight="1" thickBot="1" x14ac:dyDescent="0.4">
      <c r="B132" s="545"/>
      <c r="C132" s="539" t="s">
        <v>141</v>
      </c>
      <c r="D132" s="540"/>
      <c r="E132" s="541" t="s">
        <v>142</v>
      </c>
      <c r="F132" s="542"/>
      <c r="G132" s="548"/>
      <c r="H132" s="544" t="str">
        <f>AZ21</f>
        <v>---</v>
      </c>
      <c r="I132" s="544" t="str">
        <f>AX21</f>
        <v>---</v>
      </c>
      <c r="J132" s="544" t="str">
        <f>BB21</f>
        <v>---</v>
      </c>
      <c r="K132" s="544" t="str">
        <f>RIGHT(BC21,6)</f>
        <v>---</v>
      </c>
      <c r="Q132" s="359"/>
      <c r="R132" s="359"/>
      <c r="S132" s="359"/>
      <c r="T132" s="359"/>
      <c r="U132" s="359"/>
      <c r="V132" s="359"/>
      <c r="W132" s="359"/>
      <c r="X132" s="359"/>
      <c r="Y132" s="359"/>
      <c r="Z132" s="359"/>
      <c r="AB132" s="359"/>
      <c r="AC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c r="BR132" s="359"/>
      <c r="BS132" s="359"/>
      <c r="BT132" s="359"/>
      <c r="BU132" s="359"/>
      <c r="BV132" s="359"/>
      <c r="BW132" s="359"/>
      <c r="BX132" s="359"/>
      <c r="BY132" s="359"/>
      <c r="BZ132" s="359"/>
      <c r="CG132" s="359"/>
      <c r="CI132" s="359"/>
      <c r="CK132" s="359"/>
      <c r="CM132" s="359"/>
    </row>
    <row r="133" spans="2:91" s="360" customFormat="1" ht="15.65" customHeight="1" thickBot="1" x14ac:dyDescent="0.4">
      <c r="B133" s="545"/>
      <c r="C133" s="549"/>
      <c r="D133" s="550"/>
      <c r="E133" s="541" t="s">
        <v>144</v>
      </c>
      <c r="F133" s="542"/>
      <c r="G133" s="548"/>
      <c r="H133" s="544" t="str">
        <f>AZ22</f>
        <v>---</v>
      </c>
      <c r="I133" s="544" t="str">
        <f>AX22</f>
        <v>---</v>
      </c>
      <c r="J133" s="544" t="str">
        <f>BB22</f>
        <v>---</v>
      </c>
      <c r="K133" s="544" t="str">
        <f>RIGHT(BC22,6)</f>
        <v>---</v>
      </c>
      <c r="Q133" s="359"/>
      <c r="R133" s="359"/>
      <c r="S133" s="359"/>
      <c r="T133" s="359"/>
      <c r="U133" s="359"/>
      <c r="V133" s="359"/>
      <c r="W133" s="359"/>
      <c r="X133" s="359"/>
      <c r="Y133" s="359"/>
      <c r="Z133" s="359"/>
      <c r="AB133" s="359"/>
      <c r="AC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c r="BR133" s="359"/>
      <c r="BS133" s="359"/>
      <c r="BT133" s="359"/>
      <c r="BU133" s="359"/>
      <c r="BV133" s="359"/>
      <c r="BW133" s="359"/>
      <c r="BX133" s="359"/>
      <c r="BY133" s="359"/>
      <c r="BZ133" s="359"/>
      <c r="CG133" s="359"/>
      <c r="CI133" s="359"/>
      <c r="CK133" s="359"/>
      <c r="CM133" s="359"/>
    </row>
    <row r="134" spans="2:91" s="360" customFormat="1" ht="15.65" customHeight="1" thickBot="1" x14ac:dyDescent="0.4">
      <c r="B134" s="551"/>
      <c r="C134" s="546"/>
      <c r="D134" s="547"/>
      <c r="E134" s="541" t="s">
        <v>146</v>
      </c>
      <c r="F134" s="542"/>
      <c r="G134" s="548"/>
      <c r="H134" s="544" t="str">
        <f>AZ23</f>
        <v>---</v>
      </c>
      <c r="I134" s="544" t="str">
        <f>AX23</f>
        <v>---</v>
      </c>
      <c r="J134" s="544" t="str">
        <f>BB23</f>
        <v>---</v>
      </c>
      <c r="K134" s="544" t="str">
        <f>RIGHT(BC23,6)</f>
        <v>---</v>
      </c>
      <c r="Q134" s="359"/>
      <c r="R134" s="359"/>
      <c r="S134" s="359"/>
      <c r="T134" s="359"/>
      <c r="U134" s="359"/>
      <c r="V134" s="359"/>
      <c r="W134" s="359"/>
      <c r="X134" s="359"/>
      <c r="Y134" s="359"/>
      <c r="Z134" s="359"/>
      <c r="AB134" s="359"/>
      <c r="AC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c r="BV134" s="359"/>
      <c r="BW134" s="359"/>
      <c r="BX134" s="359"/>
      <c r="BY134" s="359"/>
      <c r="BZ134" s="359"/>
      <c r="CG134" s="359"/>
      <c r="CI134" s="359"/>
      <c r="CK134" s="359"/>
      <c r="CM134" s="359"/>
    </row>
    <row r="135" spans="2:91" s="360" customFormat="1" ht="15.65" customHeight="1" thickBot="1" x14ac:dyDescent="0.4">
      <c r="B135" s="538">
        <v>3</v>
      </c>
      <c r="C135" s="539" t="s">
        <v>148</v>
      </c>
      <c r="D135" s="540"/>
      <c r="E135" s="541" t="s">
        <v>149</v>
      </c>
      <c r="F135" s="542"/>
      <c r="G135" s="548"/>
      <c r="H135" s="544" t="str">
        <f>AZ24</f>
        <v>---</v>
      </c>
      <c r="I135" s="544" t="str">
        <f>AX24</f>
        <v>---</v>
      </c>
      <c r="J135" s="544" t="str">
        <f>BB24</f>
        <v>---</v>
      </c>
      <c r="K135" s="544" t="str">
        <f>RIGHT(BC24,6)</f>
        <v>---</v>
      </c>
      <c r="Q135" s="359"/>
      <c r="R135" s="359"/>
      <c r="S135" s="359"/>
      <c r="T135" s="359"/>
      <c r="U135" s="359"/>
      <c r="V135" s="359"/>
      <c r="W135" s="359"/>
      <c r="X135" s="359"/>
      <c r="Y135" s="359"/>
      <c r="Z135" s="359"/>
      <c r="AB135" s="359"/>
      <c r="AC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59"/>
      <c r="BT135" s="359"/>
      <c r="BU135" s="359"/>
      <c r="BV135" s="359"/>
      <c r="BW135" s="359"/>
      <c r="BX135" s="359"/>
      <c r="BY135" s="359"/>
      <c r="BZ135" s="359"/>
      <c r="CG135" s="359"/>
      <c r="CI135" s="359"/>
      <c r="CK135" s="359"/>
      <c r="CM135" s="359"/>
    </row>
    <row r="136" spans="2:91" s="360" customFormat="1" ht="15.65" customHeight="1" thickBot="1" x14ac:dyDescent="0.4">
      <c r="B136" s="545"/>
      <c r="C136" s="549"/>
      <c r="D136" s="550"/>
      <c r="E136" s="541" t="s">
        <v>151</v>
      </c>
      <c r="F136" s="542"/>
      <c r="G136" s="548"/>
      <c r="H136" s="544" t="str">
        <f>AZ25</f>
        <v>---</v>
      </c>
      <c r="I136" s="544" t="str">
        <f>AX25</f>
        <v>---</v>
      </c>
      <c r="J136" s="544" t="str">
        <f>BB25</f>
        <v>---</v>
      </c>
      <c r="K136" s="544" t="str">
        <f>RIGHT(BC25,6)</f>
        <v>---</v>
      </c>
      <c r="Q136" s="359"/>
      <c r="R136" s="359"/>
      <c r="S136" s="359"/>
      <c r="T136" s="359"/>
      <c r="U136" s="359"/>
      <c r="V136" s="359"/>
      <c r="W136" s="359"/>
      <c r="X136" s="359"/>
      <c r="Y136" s="359"/>
      <c r="Z136" s="359"/>
      <c r="AB136" s="359"/>
      <c r="AC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c r="BV136" s="359"/>
      <c r="BW136" s="359"/>
      <c r="BX136" s="359"/>
      <c r="BY136" s="359"/>
      <c r="BZ136" s="359"/>
      <c r="CG136" s="359"/>
      <c r="CI136" s="359"/>
      <c r="CK136" s="359"/>
      <c r="CM136" s="359"/>
    </row>
    <row r="137" spans="2:91" s="360" customFormat="1" ht="15.65" customHeight="1" thickBot="1" x14ac:dyDescent="0.4">
      <c r="B137" s="545"/>
      <c r="C137" s="546"/>
      <c r="D137" s="547"/>
      <c r="E137" s="541" t="s">
        <v>153</v>
      </c>
      <c r="F137" s="542"/>
      <c r="G137" s="548"/>
      <c r="H137" s="544" t="str">
        <f>AZ26</f>
        <v>---</v>
      </c>
      <c r="I137" s="544" t="str">
        <f>AX26</f>
        <v>---</v>
      </c>
      <c r="J137" s="544" t="str">
        <f>BB26</f>
        <v>---</v>
      </c>
      <c r="K137" s="544" t="str">
        <f>RIGHT(BC26,6)</f>
        <v>---</v>
      </c>
      <c r="Q137" s="359"/>
      <c r="R137" s="359"/>
      <c r="S137" s="359"/>
      <c r="T137" s="359"/>
      <c r="U137" s="359"/>
      <c r="V137" s="359"/>
      <c r="W137" s="359"/>
      <c r="X137" s="359"/>
      <c r="Y137" s="359"/>
      <c r="Z137" s="359"/>
      <c r="AB137" s="359"/>
      <c r="AC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c r="BV137" s="359"/>
      <c r="BW137" s="359"/>
      <c r="BX137" s="359"/>
      <c r="BY137" s="359"/>
      <c r="BZ137" s="359"/>
      <c r="CG137" s="359"/>
      <c r="CI137" s="359"/>
      <c r="CK137" s="359"/>
      <c r="CM137" s="359"/>
    </row>
    <row r="138" spans="2:91" s="360" customFormat="1" ht="15.65" customHeight="1" thickBot="1" x14ac:dyDescent="0.4">
      <c r="B138" s="545"/>
      <c r="C138" s="552" t="s">
        <v>155</v>
      </c>
      <c r="D138" s="553"/>
      <c r="E138" s="541" t="s">
        <v>156</v>
      </c>
      <c r="F138" s="542"/>
      <c r="G138" s="548"/>
      <c r="H138" s="544" t="str">
        <f>AZ27</f>
        <v>---</v>
      </c>
      <c r="I138" s="544" t="str">
        <f>AX27</f>
        <v>---</v>
      </c>
      <c r="J138" s="544" t="str">
        <f>BB27</f>
        <v>---</v>
      </c>
      <c r="K138" s="544" t="str">
        <f>RIGHT(BC27,6)</f>
        <v>---</v>
      </c>
      <c r="Q138" s="359"/>
      <c r="R138" s="359"/>
      <c r="S138" s="359"/>
      <c r="T138" s="359"/>
      <c r="U138" s="359"/>
      <c r="V138" s="359"/>
      <c r="W138" s="359"/>
      <c r="X138" s="359"/>
      <c r="Y138" s="359"/>
      <c r="Z138" s="359"/>
      <c r="AB138" s="359"/>
      <c r="AC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c r="BR138" s="359"/>
      <c r="BS138" s="359"/>
      <c r="BT138" s="359"/>
      <c r="BU138" s="359"/>
      <c r="BV138" s="359"/>
      <c r="BW138" s="359"/>
      <c r="BX138" s="359"/>
      <c r="BY138" s="359"/>
      <c r="BZ138" s="359"/>
      <c r="CG138" s="359"/>
      <c r="CI138" s="359"/>
      <c r="CK138" s="359"/>
      <c r="CM138" s="359"/>
    </row>
    <row r="139" spans="2:91" s="360" customFormat="1" ht="15.65" customHeight="1" thickBot="1" x14ac:dyDescent="0.4">
      <c r="B139" s="545"/>
      <c r="C139" s="554"/>
      <c r="D139" s="555"/>
      <c r="E139" s="541" t="s">
        <v>158</v>
      </c>
      <c r="F139" s="542"/>
      <c r="G139" s="548"/>
      <c r="H139" s="544" t="str">
        <f>AZ28</f>
        <v>---</v>
      </c>
      <c r="I139" s="544" t="str">
        <f>AX28</f>
        <v>---</v>
      </c>
      <c r="J139" s="544" t="str">
        <f>BB28</f>
        <v>---</v>
      </c>
      <c r="K139" s="544" t="str">
        <f>RIGHT(BC28,6)</f>
        <v>---</v>
      </c>
      <c r="Q139" s="359"/>
      <c r="R139" s="359"/>
      <c r="S139" s="359"/>
      <c r="T139" s="359"/>
      <c r="U139" s="359"/>
      <c r="V139" s="359"/>
      <c r="W139" s="359"/>
      <c r="X139" s="359"/>
      <c r="Y139" s="359"/>
      <c r="Z139" s="359"/>
      <c r="AB139" s="359"/>
      <c r="AC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c r="BR139" s="359"/>
      <c r="BS139" s="359"/>
      <c r="BT139" s="359"/>
      <c r="BU139" s="359"/>
      <c r="BV139" s="359"/>
      <c r="BW139" s="359"/>
      <c r="BX139" s="359"/>
      <c r="BY139" s="359"/>
      <c r="BZ139" s="359"/>
      <c r="CG139" s="359"/>
      <c r="CI139" s="359"/>
      <c r="CK139" s="359"/>
      <c r="CM139" s="359"/>
    </row>
    <row r="140" spans="2:91" s="360" customFormat="1" ht="15.65" customHeight="1" thickBot="1" x14ac:dyDescent="0.4">
      <c r="B140" s="545"/>
      <c r="C140" s="554"/>
      <c r="D140" s="555"/>
      <c r="E140" s="541" t="s">
        <v>160</v>
      </c>
      <c r="F140" s="542"/>
      <c r="G140" s="548"/>
      <c r="H140" s="544" t="str">
        <f>AZ29</f>
        <v>---</v>
      </c>
      <c r="I140" s="544" t="str">
        <f>AX29</f>
        <v>---</v>
      </c>
      <c r="J140" s="544" t="str">
        <f>BB29</f>
        <v>---</v>
      </c>
      <c r="K140" s="544" t="str">
        <f>RIGHT(BC29,6)</f>
        <v>---</v>
      </c>
      <c r="Q140" s="359"/>
      <c r="R140" s="359"/>
      <c r="S140" s="359"/>
      <c r="T140" s="359"/>
      <c r="U140" s="359"/>
      <c r="V140" s="359"/>
      <c r="W140" s="359"/>
      <c r="X140" s="359"/>
      <c r="Y140" s="359"/>
      <c r="Z140" s="359"/>
      <c r="AB140" s="359"/>
      <c r="AC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c r="BR140" s="359"/>
      <c r="BS140" s="359"/>
      <c r="BT140" s="359"/>
      <c r="BU140" s="359"/>
      <c r="BV140" s="359"/>
      <c r="BW140" s="359"/>
      <c r="BX140" s="359"/>
      <c r="BY140" s="359"/>
      <c r="BZ140" s="359"/>
      <c r="CG140" s="359"/>
      <c r="CI140" s="359"/>
      <c r="CK140" s="359"/>
      <c r="CM140" s="359"/>
    </row>
    <row r="141" spans="2:91" s="360" customFormat="1" ht="15.65" customHeight="1" thickBot="1" x14ac:dyDescent="0.4">
      <c r="B141" s="551"/>
      <c r="C141" s="556"/>
      <c r="D141" s="557"/>
      <c r="E141" s="541" t="s">
        <v>162</v>
      </c>
      <c r="F141" s="542"/>
      <c r="G141" s="558"/>
      <c r="H141" s="544" t="str">
        <f>AZ30</f>
        <v>---</v>
      </c>
      <c r="I141" s="544" t="str">
        <f>AX30</f>
        <v>---</v>
      </c>
      <c r="J141" s="544" t="str">
        <f>BB30</f>
        <v>---</v>
      </c>
      <c r="K141" s="544" t="str">
        <f>RIGHT(BC30,6)</f>
        <v>---</v>
      </c>
      <c r="Q141" s="359"/>
      <c r="R141" s="359"/>
      <c r="S141" s="359"/>
      <c r="T141" s="359"/>
      <c r="U141" s="359"/>
      <c r="V141" s="359"/>
      <c r="W141" s="359"/>
      <c r="X141" s="359"/>
      <c r="Y141" s="359"/>
      <c r="Z141" s="359"/>
      <c r="AB141" s="359"/>
      <c r="AC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c r="BU141" s="359"/>
      <c r="BV141" s="359"/>
      <c r="BW141" s="359"/>
      <c r="BX141" s="359"/>
      <c r="BY141" s="359"/>
      <c r="BZ141" s="359"/>
      <c r="CG141" s="359"/>
      <c r="CI141" s="359"/>
      <c r="CK141" s="359"/>
      <c r="CM141" s="359"/>
    </row>
    <row r="142" spans="2:91" s="360" customFormat="1" ht="16.5" thickBot="1" x14ac:dyDescent="0.4">
      <c r="B142" s="541" t="s">
        <v>164</v>
      </c>
      <c r="C142" s="559"/>
      <c r="D142" s="559"/>
      <c r="E142" s="559"/>
      <c r="F142" s="560"/>
      <c r="G142" s="548"/>
      <c r="H142" s="561">
        <f>AX45</f>
        <v>0</v>
      </c>
      <c r="I142" s="561">
        <f>AX39</f>
        <v>0</v>
      </c>
      <c r="Q142" s="359"/>
      <c r="R142" s="359"/>
      <c r="S142" s="359"/>
      <c r="T142" s="359"/>
      <c r="U142" s="359"/>
      <c r="V142" s="359"/>
      <c r="W142" s="359"/>
      <c r="X142" s="359"/>
      <c r="Y142" s="359"/>
      <c r="Z142" s="359"/>
      <c r="AB142" s="359"/>
      <c r="AC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c r="BR142" s="359"/>
      <c r="BS142" s="359"/>
      <c r="BT142" s="359"/>
      <c r="BU142" s="359"/>
      <c r="BV142" s="359"/>
      <c r="BW142" s="359"/>
      <c r="BX142" s="359"/>
      <c r="BY142" s="359"/>
      <c r="BZ142" s="359"/>
      <c r="CG142" s="359"/>
      <c r="CI142" s="359"/>
      <c r="CK142" s="359"/>
      <c r="CM142" s="359"/>
    </row>
    <row r="143" spans="2:91" s="360" customFormat="1" ht="16.5" thickBot="1" x14ac:dyDescent="0.4">
      <c r="B143" s="541" t="s">
        <v>166</v>
      </c>
      <c r="C143" s="559"/>
      <c r="D143" s="559"/>
      <c r="E143" s="559"/>
      <c r="F143" s="560"/>
      <c r="G143" s="548"/>
      <c r="H143" s="561">
        <f>AY45</f>
        <v>0</v>
      </c>
      <c r="I143" s="561">
        <f>AY39</f>
        <v>0</v>
      </c>
      <c r="Q143" s="359"/>
      <c r="R143" s="359"/>
      <c r="S143" s="359"/>
      <c r="T143" s="359"/>
      <c r="U143" s="359"/>
      <c r="V143" s="359"/>
      <c r="W143" s="359"/>
      <c r="X143" s="359"/>
      <c r="Y143" s="359"/>
      <c r="Z143" s="359"/>
      <c r="AB143" s="359"/>
      <c r="AC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c r="BT143" s="359"/>
      <c r="BU143" s="359"/>
      <c r="BV143" s="359"/>
      <c r="BW143" s="359"/>
      <c r="BX143" s="359"/>
      <c r="BY143" s="359"/>
      <c r="BZ143" s="359"/>
      <c r="CG143" s="359"/>
      <c r="CI143" s="359"/>
      <c r="CK143" s="359"/>
      <c r="CM143" s="359"/>
    </row>
    <row r="144" spans="2:91" s="360" customFormat="1" ht="16.5" thickBot="1" x14ac:dyDescent="0.4">
      <c r="B144" s="541" t="s">
        <v>168</v>
      </c>
      <c r="C144" s="559"/>
      <c r="D144" s="559"/>
      <c r="E144" s="559"/>
      <c r="F144" s="560"/>
      <c r="G144" s="548"/>
      <c r="H144" s="561">
        <f>AZ45</f>
        <v>0</v>
      </c>
      <c r="I144" s="561">
        <f>AZ39</f>
        <v>0</v>
      </c>
      <c r="Q144" s="359"/>
      <c r="R144" s="359"/>
      <c r="S144" s="359"/>
      <c r="T144" s="359"/>
      <c r="U144" s="359"/>
      <c r="V144" s="359"/>
      <c r="W144" s="359"/>
      <c r="X144" s="359"/>
      <c r="Y144" s="359"/>
      <c r="Z144" s="359"/>
      <c r="AB144" s="359"/>
      <c r="AC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c r="BR144" s="359"/>
      <c r="BS144" s="359"/>
      <c r="BT144" s="359"/>
      <c r="BU144" s="359"/>
      <c r="BV144" s="359"/>
      <c r="BW144" s="359"/>
      <c r="BX144" s="359"/>
      <c r="BY144" s="359"/>
      <c r="BZ144" s="359"/>
      <c r="CG144" s="359"/>
      <c r="CI144" s="359"/>
      <c r="CK144" s="359"/>
      <c r="CM144" s="359"/>
    </row>
    <row r="145" spans="2:91" s="360" customFormat="1" ht="16.5" thickBot="1" x14ac:dyDescent="0.45">
      <c r="B145" s="562"/>
      <c r="C145" s="563"/>
      <c r="D145" s="564" t="s">
        <v>170</v>
      </c>
      <c r="E145" s="565"/>
      <c r="F145" s="566"/>
      <c r="G145" s="567"/>
      <c r="H145" s="568" t="str">
        <f>BA46</f>
        <v/>
      </c>
      <c r="I145" s="568" t="str">
        <f>BA40</f>
        <v/>
      </c>
      <c r="Q145" s="359"/>
      <c r="R145" s="359"/>
      <c r="S145" s="359"/>
      <c r="T145" s="359"/>
      <c r="U145" s="359"/>
      <c r="V145" s="359"/>
      <c r="W145" s="359"/>
      <c r="X145" s="359"/>
      <c r="Y145" s="359"/>
      <c r="Z145" s="359"/>
      <c r="AB145" s="359"/>
      <c r="AC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c r="BT145" s="359"/>
      <c r="BU145" s="359"/>
      <c r="BV145" s="359"/>
      <c r="BW145" s="359"/>
      <c r="BX145" s="359"/>
      <c r="BY145" s="359"/>
      <c r="BZ145" s="359"/>
      <c r="CG145" s="359"/>
      <c r="CI145" s="359"/>
      <c r="CK145" s="359"/>
      <c r="CM145" s="359"/>
    </row>
    <row r="146" spans="2:91" s="360" customFormat="1" x14ac:dyDescent="0.35">
      <c r="B146" s="359"/>
      <c r="C146" s="359"/>
      <c r="D146" s="359"/>
      <c r="E146" s="359"/>
      <c r="F146" s="359"/>
      <c r="G146" s="359"/>
      <c r="Q146" s="359"/>
      <c r="R146" s="359"/>
      <c r="S146" s="359"/>
      <c r="T146" s="359"/>
      <c r="U146" s="359"/>
      <c r="V146" s="359"/>
      <c r="W146" s="359"/>
      <c r="X146" s="359"/>
      <c r="Y146" s="359"/>
      <c r="Z146" s="359"/>
      <c r="AB146" s="359"/>
      <c r="AC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c r="BR146" s="359"/>
      <c r="BS146" s="359"/>
      <c r="BT146" s="359"/>
      <c r="BU146" s="359"/>
      <c r="BV146" s="359"/>
      <c r="BW146" s="359"/>
      <c r="BX146" s="359"/>
      <c r="BY146" s="359"/>
      <c r="BZ146" s="359"/>
      <c r="CG146" s="359"/>
      <c r="CI146" s="359"/>
      <c r="CK146" s="359"/>
      <c r="CM146" s="359"/>
    </row>
    <row r="147" spans="2:91" s="360" customFormat="1" ht="13.15" customHeight="1" x14ac:dyDescent="0.35">
      <c r="B147" s="569" t="s">
        <v>217</v>
      </c>
      <c r="C147" s="570"/>
      <c r="D147" s="570"/>
      <c r="E147" s="570"/>
      <c r="F147" s="570"/>
      <c r="G147" s="570"/>
      <c r="H147" s="570"/>
      <c r="I147" s="570"/>
      <c r="J147" s="570"/>
      <c r="K147" s="571"/>
      <c r="Q147" s="359"/>
      <c r="R147" s="359"/>
      <c r="S147" s="359"/>
      <c r="T147" s="359"/>
      <c r="U147" s="359"/>
      <c r="V147" s="359"/>
      <c r="W147" s="359"/>
      <c r="X147" s="359"/>
      <c r="Y147" s="359"/>
      <c r="Z147" s="359"/>
      <c r="AB147" s="359"/>
      <c r="AC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59"/>
      <c r="BV147" s="359"/>
      <c r="BW147" s="359"/>
      <c r="BX147" s="359"/>
      <c r="BY147" s="359"/>
      <c r="BZ147" s="359"/>
      <c r="CG147" s="359"/>
      <c r="CI147" s="359"/>
      <c r="CK147" s="359"/>
      <c r="CM147" s="359"/>
    </row>
    <row r="148" spans="2:91" s="360" customFormat="1" x14ac:dyDescent="0.35">
      <c r="B148" s="572"/>
      <c r="C148" s="573"/>
      <c r="D148" s="573"/>
      <c r="E148" s="573"/>
      <c r="F148" s="573"/>
      <c r="G148" s="573"/>
      <c r="H148" s="573"/>
      <c r="I148" s="573"/>
      <c r="J148" s="573"/>
      <c r="K148" s="574"/>
      <c r="Q148" s="359"/>
      <c r="R148" s="359"/>
      <c r="S148" s="359"/>
      <c r="T148" s="359"/>
      <c r="U148" s="359"/>
      <c r="V148" s="359"/>
      <c r="W148" s="359"/>
      <c r="X148" s="359"/>
      <c r="Y148" s="359"/>
      <c r="Z148" s="359"/>
      <c r="AB148" s="359"/>
      <c r="AC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c r="BR148" s="359"/>
      <c r="BS148" s="359"/>
      <c r="BT148" s="359"/>
      <c r="BU148" s="359"/>
      <c r="BV148" s="359"/>
      <c r="BW148" s="359"/>
      <c r="BX148" s="359"/>
      <c r="BY148" s="359"/>
      <c r="BZ148" s="359"/>
      <c r="CG148" s="359"/>
      <c r="CI148" s="359"/>
      <c r="CK148" s="359"/>
      <c r="CM148" s="359"/>
    </row>
    <row r="149" spans="2:91" s="360" customFormat="1" x14ac:dyDescent="0.35">
      <c r="B149" s="572"/>
      <c r="C149" s="573"/>
      <c r="D149" s="573"/>
      <c r="E149" s="573"/>
      <c r="F149" s="573"/>
      <c r="G149" s="573"/>
      <c r="H149" s="573"/>
      <c r="I149" s="573"/>
      <c r="J149" s="573"/>
      <c r="K149" s="574"/>
      <c r="Q149" s="359"/>
      <c r="R149" s="359"/>
      <c r="S149" s="359"/>
      <c r="T149" s="359"/>
      <c r="U149" s="359"/>
      <c r="V149" s="359"/>
      <c r="W149" s="359"/>
      <c r="X149" s="359"/>
      <c r="Y149" s="359"/>
      <c r="Z149" s="359"/>
      <c r="AB149" s="359"/>
      <c r="AC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c r="BR149" s="359"/>
      <c r="BS149" s="359"/>
      <c r="BT149" s="359"/>
      <c r="BU149" s="359"/>
      <c r="BV149" s="359"/>
      <c r="BW149" s="359"/>
      <c r="BX149" s="359"/>
      <c r="BY149" s="359"/>
      <c r="BZ149" s="359"/>
      <c r="CG149" s="359"/>
      <c r="CI149" s="359"/>
      <c r="CK149" s="359"/>
      <c r="CM149" s="359"/>
    </row>
    <row r="150" spans="2:91" s="360" customFormat="1" x14ac:dyDescent="0.35">
      <c r="B150" s="572"/>
      <c r="C150" s="573"/>
      <c r="D150" s="573"/>
      <c r="E150" s="573"/>
      <c r="F150" s="573"/>
      <c r="G150" s="573"/>
      <c r="H150" s="573"/>
      <c r="I150" s="573"/>
      <c r="J150" s="573"/>
      <c r="K150" s="574"/>
      <c r="Q150" s="359"/>
      <c r="R150" s="359"/>
      <c r="S150" s="359"/>
      <c r="T150" s="359"/>
      <c r="U150" s="359"/>
      <c r="V150" s="359"/>
      <c r="W150" s="359"/>
      <c r="X150" s="359"/>
      <c r="Y150" s="359"/>
      <c r="Z150" s="359"/>
      <c r="AB150" s="359"/>
      <c r="AC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c r="BR150" s="359"/>
      <c r="BS150" s="359"/>
      <c r="BT150" s="359"/>
      <c r="BU150" s="359"/>
      <c r="BV150" s="359"/>
      <c r="BW150" s="359"/>
      <c r="BX150" s="359"/>
      <c r="BY150" s="359"/>
      <c r="BZ150" s="359"/>
      <c r="CG150" s="359"/>
      <c r="CI150" s="359"/>
      <c r="CK150" s="359"/>
      <c r="CM150" s="359"/>
    </row>
    <row r="151" spans="2:91" s="360" customFormat="1" x14ac:dyDescent="0.35">
      <c r="B151" s="572"/>
      <c r="C151" s="573"/>
      <c r="D151" s="573"/>
      <c r="E151" s="573"/>
      <c r="F151" s="573"/>
      <c r="G151" s="573"/>
      <c r="H151" s="573"/>
      <c r="I151" s="573"/>
      <c r="J151" s="573"/>
      <c r="K151" s="574"/>
      <c r="Q151" s="359"/>
      <c r="R151" s="359"/>
      <c r="S151" s="359"/>
      <c r="T151" s="359"/>
      <c r="U151" s="359"/>
      <c r="V151" s="359"/>
      <c r="W151" s="359"/>
      <c r="X151" s="359"/>
      <c r="Y151" s="359"/>
      <c r="Z151" s="359"/>
      <c r="AB151" s="359"/>
      <c r="AC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c r="BT151" s="359"/>
      <c r="BU151" s="359"/>
      <c r="BV151" s="359"/>
      <c r="BW151" s="359"/>
      <c r="BX151" s="359"/>
      <c r="BY151" s="359"/>
      <c r="BZ151" s="359"/>
      <c r="CG151" s="359"/>
      <c r="CI151" s="359"/>
      <c r="CK151" s="359"/>
      <c r="CM151" s="359"/>
    </row>
    <row r="152" spans="2:91" s="360" customFormat="1" x14ac:dyDescent="0.35">
      <c r="B152" s="572"/>
      <c r="C152" s="573"/>
      <c r="D152" s="573"/>
      <c r="E152" s="573"/>
      <c r="F152" s="573"/>
      <c r="G152" s="573"/>
      <c r="H152" s="573"/>
      <c r="I152" s="573"/>
      <c r="J152" s="573"/>
      <c r="K152" s="574"/>
      <c r="Q152" s="359"/>
      <c r="R152" s="359"/>
      <c r="S152" s="359"/>
      <c r="T152" s="359"/>
      <c r="U152" s="359"/>
      <c r="V152" s="359"/>
      <c r="W152" s="359"/>
      <c r="X152" s="359"/>
      <c r="Y152" s="359"/>
      <c r="Z152" s="359"/>
      <c r="AB152" s="359"/>
      <c r="AC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c r="BV152" s="359"/>
      <c r="BW152" s="359"/>
      <c r="BX152" s="359"/>
      <c r="BY152" s="359"/>
      <c r="BZ152" s="359"/>
      <c r="CG152" s="359"/>
      <c r="CI152" s="359"/>
      <c r="CK152" s="359"/>
      <c r="CM152" s="359"/>
    </row>
    <row r="153" spans="2:91" s="360" customFormat="1" x14ac:dyDescent="0.35">
      <c r="B153" s="572"/>
      <c r="C153" s="573"/>
      <c r="D153" s="573"/>
      <c r="E153" s="573"/>
      <c r="F153" s="573"/>
      <c r="G153" s="573"/>
      <c r="H153" s="573"/>
      <c r="I153" s="573"/>
      <c r="J153" s="573"/>
      <c r="K153" s="574"/>
      <c r="Q153" s="359"/>
      <c r="R153" s="359"/>
      <c r="S153" s="359"/>
      <c r="T153" s="359"/>
      <c r="U153" s="359"/>
      <c r="V153" s="359"/>
      <c r="W153" s="359"/>
      <c r="X153" s="359"/>
      <c r="Y153" s="359"/>
      <c r="Z153" s="359"/>
      <c r="AB153" s="359"/>
      <c r="AC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c r="BZ153" s="359"/>
      <c r="CG153" s="359"/>
      <c r="CI153" s="359"/>
      <c r="CK153" s="359"/>
      <c r="CM153" s="359"/>
    </row>
    <row r="154" spans="2:91" s="360" customFormat="1" x14ac:dyDescent="0.35">
      <c r="B154" s="572"/>
      <c r="C154" s="573"/>
      <c r="D154" s="573"/>
      <c r="E154" s="573"/>
      <c r="F154" s="573"/>
      <c r="G154" s="573"/>
      <c r="H154" s="573"/>
      <c r="I154" s="573"/>
      <c r="J154" s="573"/>
      <c r="K154" s="574"/>
      <c r="Q154" s="359"/>
      <c r="R154" s="359"/>
      <c r="S154" s="359"/>
      <c r="T154" s="359"/>
      <c r="U154" s="359"/>
      <c r="V154" s="359"/>
      <c r="W154" s="359"/>
      <c r="X154" s="359"/>
      <c r="Y154" s="359"/>
      <c r="Z154" s="359"/>
      <c r="AB154" s="359"/>
      <c r="AC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c r="BT154" s="359"/>
      <c r="BU154" s="359"/>
      <c r="BV154" s="359"/>
      <c r="BW154" s="359"/>
      <c r="BX154" s="359"/>
      <c r="BY154" s="359"/>
      <c r="BZ154" s="359"/>
      <c r="CG154" s="359"/>
      <c r="CI154" s="359"/>
      <c r="CK154" s="359"/>
      <c r="CM154" s="359"/>
    </row>
    <row r="155" spans="2:91" s="360" customFormat="1" x14ac:dyDescent="0.35">
      <c r="B155" s="572"/>
      <c r="C155" s="573"/>
      <c r="D155" s="573"/>
      <c r="E155" s="573"/>
      <c r="F155" s="573"/>
      <c r="G155" s="573"/>
      <c r="H155" s="573"/>
      <c r="I155" s="573"/>
      <c r="J155" s="573"/>
      <c r="K155" s="574"/>
      <c r="Q155" s="359"/>
      <c r="R155" s="359"/>
      <c r="S155" s="359"/>
      <c r="T155" s="359"/>
      <c r="U155" s="359"/>
      <c r="V155" s="359"/>
      <c r="W155" s="359"/>
      <c r="X155" s="359"/>
      <c r="Y155" s="359"/>
      <c r="Z155" s="359"/>
      <c r="AB155" s="359"/>
      <c r="AC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c r="BR155" s="359"/>
      <c r="BS155" s="359"/>
      <c r="BT155" s="359"/>
      <c r="BU155" s="359"/>
      <c r="BV155" s="359"/>
      <c r="BW155" s="359"/>
      <c r="BX155" s="359"/>
      <c r="BY155" s="359"/>
      <c r="BZ155" s="359"/>
      <c r="CG155" s="359"/>
      <c r="CI155" s="359"/>
      <c r="CK155" s="359"/>
      <c r="CM155" s="359"/>
    </row>
    <row r="156" spans="2:91" s="360" customFormat="1" x14ac:dyDescent="0.35">
      <c r="B156" s="572"/>
      <c r="C156" s="573"/>
      <c r="D156" s="573"/>
      <c r="E156" s="573"/>
      <c r="F156" s="573"/>
      <c r="G156" s="573"/>
      <c r="H156" s="573"/>
      <c r="I156" s="573"/>
      <c r="J156" s="573"/>
      <c r="K156" s="574"/>
      <c r="Q156" s="359"/>
      <c r="R156" s="359"/>
      <c r="S156" s="359"/>
      <c r="T156" s="359"/>
      <c r="U156" s="359"/>
      <c r="V156" s="359"/>
      <c r="W156" s="359"/>
      <c r="X156" s="359"/>
      <c r="Y156" s="359"/>
      <c r="Z156" s="359"/>
      <c r="AB156" s="359"/>
      <c r="AC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c r="BT156" s="359"/>
      <c r="BU156" s="359"/>
      <c r="BV156" s="359"/>
      <c r="BW156" s="359"/>
      <c r="BX156" s="359"/>
      <c r="BY156" s="359"/>
      <c r="BZ156" s="359"/>
      <c r="CG156" s="359"/>
      <c r="CI156" s="359"/>
      <c r="CK156" s="359"/>
      <c r="CM156" s="359"/>
    </row>
    <row r="157" spans="2:91" s="360" customFormat="1" x14ac:dyDescent="0.35">
      <c r="B157" s="572"/>
      <c r="C157" s="573"/>
      <c r="D157" s="573"/>
      <c r="E157" s="573"/>
      <c r="F157" s="573"/>
      <c r="G157" s="573"/>
      <c r="H157" s="573"/>
      <c r="I157" s="573"/>
      <c r="J157" s="573"/>
      <c r="K157" s="574"/>
      <c r="Q157" s="359"/>
      <c r="R157" s="359"/>
      <c r="S157" s="359"/>
      <c r="T157" s="359"/>
      <c r="U157" s="359"/>
      <c r="V157" s="359"/>
      <c r="W157" s="359"/>
      <c r="X157" s="359"/>
      <c r="Y157" s="359"/>
      <c r="Z157" s="359"/>
      <c r="AB157" s="359"/>
      <c r="AC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c r="BT157" s="359"/>
      <c r="BU157" s="359"/>
      <c r="BV157" s="359"/>
      <c r="BW157" s="359"/>
      <c r="BX157" s="359"/>
      <c r="BY157" s="359"/>
      <c r="BZ157" s="359"/>
      <c r="CG157" s="359"/>
      <c r="CI157" s="359"/>
      <c r="CK157" s="359"/>
      <c r="CM157" s="359"/>
    </row>
    <row r="158" spans="2:91" s="360" customFormat="1" x14ac:dyDescent="0.35">
      <c r="B158" s="572"/>
      <c r="C158" s="573"/>
      <c r="D158" s="573"/>
      <c r="E158" s="573"/>
      <c r="F158" s="573"/>
      <c r="G158" s="573"/>
      <c r="H158" s="573"/>
      <c r="I158" s="573"/>
      <c r="J158" s="573"/>
      <c r="K158" s="574"/>
      <c r="Q158" s="359"/>
      <c r="R158" s="359"/>
      <c r="S158" s="359"/>
      <c r="T158" s="359"/>
      <c r="U158" s="359"/>
      <c r="V158" s="359"/>
      <c r="W158" s="359"/>
      <c r="X158" s="359"/>
      <c r="Y158" s="359"/>
      <c r="Z158" s="359"/>
      <c r="AB158" s="359"/>
      <c r="AC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c r="BV158" s="359"/>
      <c r="BW158" s="359"/>
      <c r="BX158" s="359"/>
      <c r="BY158" s="359"/>
      <c r="BZ158" s="359"/>
      <c r="CG158" s="359"/>
      <c r="CI158" s="359"/>
      <c r="CK158" s="359"/>
      <c r="CM158" s="359"/>
    </row>
    <row r="159" spans="2:91" s="360" customFormat="1" x14ac:dyDescent="0.35">
      <c r="B159" s="572"/>
      <c r="C159" s="573"/>
      <c r="D159" s="573"/>
      <c r="E159" s="573"/>
      <c r="F159" s="573"/>
      <c r="G159" s="573"/>
      <c r="H159" s="573"/>
      <c r="I159" s="573"/>
      <c r="J159" s="573"/>
      <c r="K159" s="574"/>
      <c r="Q159" s="359"/>
      <c r="R159" s="359"/>
      <c r="S159" s="359"/>
      <c r="T159" s="359"/>
      <c r="U159" s="359"/>
      <c r="V159" s="359"/>
      <c r="W159" s="359"/>
      <c r="X159" s="359"/>
      <c r="Y159" s="359"/>
      <c r="Z159" s="359"/>
      <c r="AB159" s="359"/>
      <c r="AC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c r="BT159" s="359"/>
      <c r="BU159" s="359"/>
      <c r="BV159" s="359"/>
      <c r="BW159" s="359"/>
      <c r="BX159" s="359"/>
      <c r="BY159" s="359"/>
      <c r="BZ159" s="359"/>
      <c r="CG159" s="359"/>
      <c r="CI159" s="359"/>
      <c r="CK159" s="359"/>
      <c r="CM159" s="359"/>
    </row>
    <row r="160" spans="2:91" s="360" customFormat="1" x14ac:dyDescent="0.35">
      <c r="B160" s="572"/>
      <c r="C160" s="573"/>
      <c r="D160" s="573"/>
      <c r="E160" s="573"/>
      <c r="F160" s="573"/>
      <c r="G160" s="573"/>
      <c r="H160" s="573"/>
      <c r="I160" s="573"/>
      <c r="J160" s="573"/>
      <c r="K160" s="574"/>
      <c r="Q160" s="359"/>
      <c r="R160" s="359"/>
      <c r="S160" s="359"/>
      <c r="T160" s="359"/>
      <c r="U160" s="359"/>
      <c r="V160" s="359"/>
      <c r="W160" s="359"/>
      <c r="X160" s="359"/>
      <c r="Y160" s="359"/>
      <c r="Z160" s="359"/>
      <c r="AB160" s="359"/>
      <c r="AC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c r="BR160" s="359"/>
      <c r="BS160" s="359"/>
      <c r="BT160" s="359"/>
      <c r="BU160" s="359"/>
      <c r="BV160" s="359"/>
      <c r="BW160" s="359"/>
      <c r="BX160" s="359"/>
      <c r="BY160" s="359"/>
      <c r="BZ160" s="359"/>
      <c r="CG160" s="359"/>
      <c r="CI160" s="359"/>
      <c r="CK160" s="359"/>
      <c r="CM160" s="359"/>
    </row>
    <row r="161" spans="2:91" s="360" customFormat="1" x14ac:dyDescent="0.35">
      <c r="B161" s="575"/>
      <c r="C161" s="576"/>
      <c r="D161" s="576"/>
      <c r="E161" s="576"/>
      <c r="F161" s="576"/>
      <c r="G161" s="576"/>
      <c r="H161" s="576"/>
      <c r="I161" s="576"/>
      <c r="J161" s="576"/>
      <c r="K161" s="577"/>
      <c r="Q161" s="359"/>
      <c r="R161" s="359"/>
      <c r="S161" s="359"/>
      <c r="T161" s="359"/>
      <c r="U161" s="359"/>
      <c r="V161" s="359"/>
      <c r="W161" s="359"/>
      <c r="X161" s="359"/>
      <c r="Y161" s="359"/>
      <c r="Z161" s="359"/>
      <c r="AB161" s="359"/>
      <c r="AC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c r="BT161" s="359"/>
      <c r="BU161" s="359"/>
      <c r="BV161" s="359"/>
      <c r="BW161" s="359"/>
      <c r="BX161" s="359"/>
      <c r="BY161" s="359"/>
      <c r="BZ161" s="359"/>
      <c r="CG161" s="359"/>
      <c r="CI161" s="359"/>
      <c r="CK161" s="359"/>
      <c r="CM161" s="359"/>
    </row>
    <row r="162" spans="2:91" s="360" customFormat="1" x14ac:dyDescent="0.35">
      <c r="B162" s="359"/>
      <c r="C162" s="359"/>
      <c r="D162" s="359"/>
      <c r="E162" s="359"/>
      <c r="F162" s="359"/>
      <c r="G162" s="359"/>
      <c r="Q162" s="359"/>
      <c r="R162" s="359"/>
      <c r="S162" s="359"/>
      <c r="T162" s="359"/>
      <c r="U162" s="359"/>
      <c r="V162" s="359"/>
      <c r="W162" s="359"/>
      <c r="X162" s="359"/>
      <c r="Y162" s="359"/>
      <c r="Z162" s="359"/>
      <c r="AB162" s="359"/>
      <c r="AC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c r="BT162" s="359"/>
      <c r="BU162" s="359"/>
      <c r="BV162" s="359"/>
      <c r="BW162" s="359"/>
      <c r="BX162" s="359"/>
      <c r="BY162" s="359"/>
      <c r="BZ162" s="359"/>
      <c r="CG162" s="359"/>
      <c r="CI162" s="359"/>
      <c r="CK162" s="359"/>
      <c r="CM162" s="359"/>
    </row>
    <row r="163" spans="2:91" s="360" customFormat="1" x14ac:dyDescent="0.35">
      <c r="B163" s="359"/>
      <c r="C163" s="359"/>
      <c r="D163" s="359"/>
      <c r="E163" s="359"/>
      <c r="F163" s="359"/>
      <c r="G163" s="359"/>
      <c r="Q163" s="359"/>
      <c r="R163" s="359"/>
      <c r="S163" s="359"/>
      <c r="T163" s="359"/>
      <c r="U163" s="359"/>
      <c r="V163" s="359"/>
      <c r="W163" s="359"/>
      <c r="X163" s="359"/>
      <c r="Y163" s="359"/>
      <c r="Z163" s="359"/>
      <c r="AB163" s="359"/>
      <c r="AC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c r="BT163" s="359"/>
      <c r="BU163" s="359"/>
      <c r="BV163" s="359"/>
      <c r="BW163" s="359"/>
      <c r="BX163" s="359"/>
      <c r="BY163" s="359"/>
      <c r="BZ163" s="359"/>
      <c r="CG163" s="359"/>
      <c r="CI163" s="359"/>
      <c r="CK163" s="359"/>
      <c r="CM163" s="359"/>
    </row>
    <row r="164" spans="2:91" s="360" customFormat="1" x14ac:dyDescent="0.35">
      <c r="B164" s="359"/>
      <c r="C164" s="359"/>
      <c r="D164" s="359"/>
      <c r="E164" s="359"/>
      <c r="F164" s="359"/>
      <c r="G164" s="359"/>
      <c r="Q164" s="359"/>
      <c r="R164" s="359"/>
      <c r="S164" s="359"/>
      <c r="T164" s="359"/>
      <c r="U164" s="359"/>
      <c r="V164" s="359"/>
      <c r="W164" s="359"/>
      <c r="X164" s="359"/>
      <c r="Y164" s="359"/>
      <c r="Z164" s="359"/>
      <c r="AB164" s="359"/>
      <c r="AC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c r="BT164" s="359"/>
      <c r="BU164" s="359"/>
      <c r="BV164" s="359"/>
      <c r="BW164" s="359"/>
      <c r="BX164" s="359"/>
      <c r="BY164" s="359"/>
      <c r="BZ164" s="359"/>
      <c r="CG164" s="359"/>
      <c r="CI164" s="359"/>
      <c r="CK164" s="359"/>
      <c r="CM164" s="359"/>
    </row>
    <row r="165" spans="2:91" s="360" customFormat="1" x14ac:dyDescent="0.35">
      <c r="B165" s="359"/>
      <c r="C165" s="359"/>
      <c r="D165" s="359"/>
      <c r="E165" s="359"/>
      <c r="F165" s="359"/>
      <c r="G165" s="359"/>
      <c r="Q165" s="359"/>
      <c r="R165" s="359"/>
      <c r="S165" s="359"/>
      <c r="T165" s="359"/>
      <c r="U165" s="359"/>
      <c r="V165" s="359"/>
      <c r="W165" s="359"/>
      <c r="X165" s="359"/>
      <c r="Y165" s="359"/>
      <c r="Z165" s="359"/>
      <c r="AB165" s="359"/>
      <c r="AC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c r="BT165" s="359"/>
      <c r="BU165" s="359"/>
      <c r="BV165" s="359"/>
      <c r="BW165" s="359"/>
      <c r="BX165" s="359"/>
      <c r="BY165" s="359"/>
      <c r="BZ165" s="359"/>
      <c r="CG165" s="359"/>
      <c r="CI165" s="359"/>
      <c r="CK165" s="359"/>
      <c r="CM165" s="359"/>
    </row>
    <row r="166" spans="2:91" s="360" customFormat="1" x14ac:dyDescent="0.35">
      <c r="B166" s="359"/>
      <c r="C166" s="359"/>
      <c r="D166" s="359"/>
      <c r="E166" s="359"/>
      <c r="F166" s="359"/>
      <c r="G166" s="359"/>
      <c r="Q166" s="359"/>
      <c r="R166" s="359"/>
      <c r="S166" s="359"/>
      <c r="T166" s="359"/>
      <c r="U166" s="359"/>
      <c r="V166" s="359"/>
      <c r="W166" s="359"/>
      <c r="X166" s="359"/>
      <c r="Y166" s="359"/>
      <c r="Z166" s="359"/>
      <c r="AB166" s="359"/>
      <c r="AC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c r="BR166" s="359"/>
      <c r="BS166" s="359"/>
      <c r="BT166" s="359"/>
      <c r="BU166" s="359"/>
      <c r="BV166" s="359"/>
      <c r="BW166" s="359"/>
      <c r="BX166" s="359"/>
      <c r="BY166" s="359"/>
      <c r="BZ166" s="359"/>
      <c r="CG166" s="359"/>
      <c r="CI166" s="359"/>
      <c r="CK166" s="359"/>
      <c r="CM166" s="359"/>
    </row>
    <row r="167" spans="2:91" s="360" customFormat="1" x14ac:dyDescent="0.35">
      <c r="B167" s="359"/>
      <c r="C167" s="359"/>
      <c r="D167" s="359"/>
      <c r="E167" s="359"/>
      <c r="F167" s="359"/>
      <c r="G167" s="359"/>
      <c r="Q167" s="359"/>
      <c r="R167" s="359"/>
      <c r="S167" s="359"/>
      <c r="T167" s="359"/>
      <c r="U167" s="359"/>
      <c r="V167" s="359"/>
      <c r="W167" s="359"/>
      <c r="X167" s="359"/>
      <c r="Y167" s="359"/>
      <c r="Z167" s="359"/>
      <c r="AB167" s="359"/>
      <c r="AC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c r="BR167" s="359"/>
      <c r="BS167" s="359"/>
      <c r="BT167" s="359"/>
      <c r="BU167" s="359"/>
      <c r="BV167" s="359"/>
      <c r="BW167" s="359"/>
      <c r="BX167" s="359"/>
      <c r="BY167" s="359"/>
      <c r="BZ167" s="359"/>
      <c r="CG167" s="359"/>
      <c r="CI167" s="359"/>
      <c r="CK167" s="359"/>
      <c r="CM167" s="359"/>
    </row>
    <row r="168" spans="2:91" s="360" customFormat="1" x14ac:dyDescent="0.35">
      <c r="B168" s="359"/>
      <c r="C168" s="359"/>
      <c r="D168" s="359"/>
      <c r="E168" s="359"/>
      <c r="F168" s="359"/>
      <c r="G168" s="359"/>
      <c r="Q168" s="359"/>
      <c r="R168" s="359"/>
      <c r="S168" s="359"/>
      <c r="T168" s="359"/>
      <c r="U168" s="359"/>
      <c r="V168" s="359"/>
      <c r="W168" s="359"/>
      <c r="X168" s="359"/>
      <c r="Y168" s="359"/>
      <c r="Z168" s="359"/>
      <c r="AB168" s="359"/>
      <c r="AC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c r="BR168" s="359"/>
      <c r="BS168" s="359"/>
      <c r="BT168" s="359"/>
      <c r="BU168" s="359"/>
      <c r="BV168" s="359"/>
      <c r="BW168" s="359"/>
      <c r="BX168" s="359"/>
      <c r="BY168" s="359"/>
      <c r="BZ168" s="359"/>
      <c r="CG168" s="359"/>
      <c r="CI168" s="359"/>
      <c r="CK168" s="359"/>
      <c r="CM168" s="359"/>
    </row>
    <row r="169" spans="2:91" s="360" customFormat="1" x14ac:dyDescent="0.35">
      <c r="B169" s="359"/>
      <c r="C169" s="359"/>
      <c r="D169" s="359"/>
      <c r="E169" s="359"/>
      <c r="F169" s="359"/>
      <c r="G169" s="359"/>
      <c r="Q169" s="359"/>
      <c r="R169" s="359"/>
      <c r="S169" s="359"/>
      <c r="T169" s="359"/>
      <c r="U169" s="359"/>
      <c r="V169" s="359"/>
      <c r="W169" s="359"/>
      <c r="X169" s="359"/>
      <c r="Y169" s="359"/>
      <c r="Z169" s="359"/>
      <c r="AB169" s="359"/>
      <c r="AC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c r="BV169" s="359"/>
      <c r="BW169" s="359"/>
      <c r="BX169" s="359"/>
      <c r="BY169" s="359"/>
      <c r="BZ169" s="359"/>
      <c r="CG169" s="359"/>
      <c r="CI169" s="359"/>
      <c r="CK169" s="359"/>
      <c r="CM169" s="359"/>
    </row>
    <row r="170" spans="2:91" s="360" customFormat="1" x14ac:dyDescent="0.35">
      <c r="B170" s="359"/>
      <c r="C170" s="359"/>
      <c r="D170" s="359"/>
      <c r="E170" s="359"/>
      <c r="F170" s="359"/>
      <c r="G170" s="359"/>
      <c r="Q170" s="359"/>
      <c r="R170" s="359"/>
      <c r="S170" s="359"/>
      <c r="T170" s="359"/>
      <c r="U170" s="359"/>
      <c r="V170" s="359"/>
      <c r="W170" s="359"/>
      <c r="X170" s="359"/>
      <c r="Y170" s="359"/>
      <c r="Z170" s="359"/>
      <c r="AB170" s="359"/>
      <c r="AC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c r="BT170" s="359"/>
      <c r="BU170" s="359"/>
      <c r="BV170" s="359"/>
      <c r="BW170" s="359"/>
      <c r="BX170" s="359"/>
      <c r="BY170" s="359"/>
      <c r="BZ170" s="359"/>
      <c r="CG170" s="359"/>
      <c r="CI170" s="359"/>
      <c r="CK170" s="359"/>
      <c r="CM170" s="359"/>
    </row>
    <row r="171" spans="2:91" s="360" customFormat="1" x14ac:dyDescent="0.35">
      <c r="B171" s="359"/>
      <c r="C171" s="359"/>
      <c r="D171" s="359"/>
      <c r="E171" s="359"/>
      <c r="F171" s="359"/>
      <c r="G171" s="359"/>
      <c r="Q171" s="359"/>
      <c r="R171" s="359"/>
      <c r="S171" s="359"/>
      <c r="T171" s="359"/>
      <c r="U171" s="359"/>
      <c r="V171" s="359"/>
      <c r="W171" s="359"/>
      <c r="X171" s="359"/>
      <c r="Y171" s="359"/>
      <c r="Z171" s="359"/>
      <c r="AB171" s="359"/>
      <c r="AC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c r="BZ171" s="359"/>
      <c r="CG171" s="359"/>
      <c r="CI171" s="359"/>
      <c r="CK171" s="359"/>
      <c r="CM171" s="359"/>
    </row>
    <row r="172" spans="2:91" s="360" customFormat="1" x14ac:dyDescent="0.35">
      <c r="B172" s="359"/>
      <c r="C172" s="359"/>
      <c r="D172" s="359"/>
      <c r="E172" s="359"/>
      <c r="F172" s="359"/>
      <c r="G172" s="359"/>
      <c r="Q172" s="359"/>
      <c r="R172" s="359"/>
      <c r="S172" s="359"/>
      <c r="T172" s="359"/>
      <c r="U172" s="359"/>
      <c r="V172" s="359"/>
      <c r="W172" s="359"/>
      <c r="X172" s="359"/>
      <c r="Y172" s="359"/>
      <c r="Z172" s="359"/>
      <c r="AB172" s="359"/>
      <c r="AC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c r="BT172" s="359"/>
      <c r="BU172" s="359"/>
      <c r="BV172" s="359"/>
      <c r="BW172" s="359"/>
      <c r="BX172" s="359"/>
      <c r="BY172" s="359"/>
      <c r="BZ172" s="359"/>
      <c r="CG172" s="359"/>
      <c r="CI172" s="359"/>
      <c r="CK172" s="359"/>
      <c r="CM172" s="359"/>
    </row>
    <row r="173" spans="2:91" s="360" customFormat="1" x14ac:dyDescent="0.35">
      <c r="B173" s="359"/>
      <c r="C173" s="359"/>
      <c r="D173" s="359"/>
      <c r="E173" s="359"/>
      <c r="F173" s="359"/>
      <c r="G173" s="359"/>
      <c r="Q173" s="359"/>
      <c r="R173" s="359"/>
      <c r="S173" s="359"/>
      <c r="T173" s="359"/>
      <c r="U173" s="359"/>
      <c r="V173" s="359"/>
      <c r="W173" s="359"/>
      <c r="X173" s="359"/>
      <c r="Y173" s="359"/>
      <c r="Z173" s="359"/>
      <c r="AB173" s="359"/>
      <c r="AC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G173" s="359"/>
      <c r="CI173" s="359"/>
      <c r="CK173" s="359"/>
      <c r="CM173" s="359"/>
    </row>
    <row r="174" spans="2:91" s="360" customFormat="1" x14ac:dyDescent="0.35">
      <c r="B174" s="359"/>
      <c r="C174" s="359"/>
      <c r="D174" s="359"/>
      <c r="E174" s="359"/>
      <c r="F174" s="359"/>
      <c r="G174" s="359"/>
      <c r="Q174" s="359"/>
      <c r="R174" s="359"/>
      <c r="S174" s="359"/>
      <c r="T174" s="359"/>
      <c r="U174" s="359"/>
      <c r="V174" s="359"/>
      <c r="W174" s="359"/>
      <c r="X174" s="359"/>
      <c r="Y174" s="359"/>
      <c r="Z174" s="359"/>
      <c r="AB174" s="359"/>
      <c r="AC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c r="BR174" s="359"/>
      <c r="BS174" s="359"/>
      <c r="BT174" s="359"/>
      <c r="BU174" s="359"/>
      <c r="BV174" s="359"/>
      <c r="BW174" s="359"/>
      <c r="BX174" s="359"/>
      <c r="BY174" s="359"/>
      <c r="BZ174" s="359"/>
      <c r="CG174" s="359"/>
      <c r="CI174" s="359"/>
      <c r="CK174" s="359"/>
      <c r="CM174" s="359"/>
    </row>
    <row r="175" spans="2:91" s="360" customFormat="1" x14ac:dyDescent="0.35">
      <c r="B175" s="359"/>
      <c r="C175" s="359"/>
      <c r="D175" s="359"/>
      <c r="E175" s="359"/>
      <c r="F175" s="359"/>
      <c r="G175" s="359"/>
      <c r="Q175" s="359"/>
      <c r="R175" s="359"/>
      <c r="S175" s="359"/>
      <c r="T175" s="359"/>
      <c r="U175" s="359"/>
      <c r="V175" s="359"/>
      <c r="W175" s="359"/>
      <c r="X175" s="359"/>
      <c r="Y175" s="359"/>
      <c r="Z175" s="359"/>
      <c r="AB175" s="359"/>
      <c r="AC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c r="BT175" s="359"/>
      <c r="BU175" s="359"/>
      <c r="BV175" s="359"/>
      <c r="BW175" s="359"/>
      <c r="BX175" s="359"/>
      <c r="BY175" s="359"/>
      <c r="BZ175" s="359"/>
      <c r="CG175" s="359"/>
      <c r="CI175" s="359"/>
      <c r="CK175" s="359"/>
      <c r="CM175" s="359"/>
    </row>
    <row r="176" spans="2:91" s="360" customFormat="1" x14ac:dyDescent="0.35">
      <c r="B176" s="359"/>
      <c r="C176" s="359"/>
      <c r="D176" s="359"/>
      <c r="E176" s="359"/>
      <c r="F176" s="359"/>
      <c r="G176" s="359"/>
      <c r="Q176" s="359"/>
      <c r="R176" s="359"/>
      <c r="S176" s="359"/>
      <c r="T176" s="359"/>
      <c r="U176" s="359"/>
      <c r="V176" s="359"/>
      <c r="W176" s="359"/>
      <c r="X176" s="359"/>
      <c r="Y176" s="359"/>
      <c r="Z176" s="359"/>
      <c r="AB176" s="359"/>
      <c r="AC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c r="BR176" s="359"/>
      <c r="BS176" s="359"/>
      <c r="BT176" s="359"/>
      <c r="BU176" s="359"/>
      <c r="BV176" s="359"/>
      <c r="BW176" s="359"/>
      <c r="BX176" s="359"/>
      <c r="BY176" s="359"/>
      <c r="BZ176" s="359"/>
      <c r="CG176" s="359"/>
      <c r="CI176" s="359"/>
      <c r="CK176" s="359"/>
      <c r="CM176" s="359"/>
    </row>
    <row r="177" spans="17:91" s="360" customFormat="1" x14ac:dyDescent="0.35">
      <c r="Q177" s="359"/>
      <c r="R177" s="359"/>
      <c r="S177" s="359"/>
      <c r="T177" s="359"/>
      <c r="U177" s="359"/>
      <c r="V177" s="359"/>
      <c r="W177" s="359"/>
      <c r="X177" s="359"/>
      <c r="Y177" s="359"/>
      <c r="Z177" s="359"/>
      <c r="AB177" s="359"/>
      <c r="AC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c r="BR177" s="359"/>
      <c r="BS177" s="359"/>
      <c r="BT177" s="359"/>
      <c r="BU177" s="359"/>
      <c r="BV177" s="359"/>
      <c r="BW177" s="359"/>
      <c r="BX177" s="359"/>
      <c r="BY177" s="359"/>
      <c r="BZ177" s="359"/>
      <c r="CG177" s="359"/>
      <c r="CI177" s="359"/>
      <c r="CK177" s="359"/>
      <c r="CM177" s="359"/>
    </row>
    <row r="178" spans="17:91" s="360" customFormat="1" x14ac:dyDescent="0.35">
      <c r="Q178" s="359"/>
      <c r="R178" s="359"/>
      <c r="S178" s="359"/>
      <c r="T178" s="359"/>
      <c r="U178" s="359"/>
      <c r="V178" s="359"/>
      <c r="W178" s="359"/>
      <c r="X178" s="359"/>
      <c r="Y178" s="359"/>
      <c r="Z178" s="359"/>
      <c r="AB178" s="359"/>
      <c r="AC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c r="BR178" s="359"/>
      <c r="BS178" s="359"/>
      <c r="BT178" s="359"/>
      <c r="BU178" s="359"/>
      <c r="BV178" s="359"/>
      <c r="BW178" s="359"/>
      <c r="BX178" s="359"/>
      <c r="BY178" s="359"/>
      <c r="BZ178" s="359"/>
      <c r="CG178" s="359"/>
      <c r="CI178" s="359"/>
      <c r="CK178" s="359"/>
      <c r="CM178" s="359"/>
    </row>
    <row r="179" spans="17:91" s="360" customFormat="1" x14ac:dyDescent="0.35">
      <c r="Q179" s="359"/>
      <c r="R179" s="359"/>
      <c r="S179" s="359"/>
      <c r="T179" s="359"/>
      <c r="U179" s="359"/>
      <c r="V179" s="359"/>
      <c r="W179" s="359"/>
      <c r="X179" s="359"/>
      <c r="Y179" s="359"/>
      <c r="Z179" s="359"/>
      <c r="AB179" s="359"/>
      <c r="AC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c r="BR179" s="359"/>
      <c r="BS179" s="359"/>
      <c r="BT179" s="359"/>
      <c r="BU179" s="359"/>
      <c r="BV179" s="359"/>
      <c r="BW179" s="359"/>
      <c r="BX179" s="359"/>
      <c r="BY179" s="359"/>
      <c r="BZ179" s="359"/>
      <c r="CG179" s="359"/>
      <c r="CI179" s="359"/>
      <c r="CK179" s="359"/>
      <c r="CM179" s="359"/>
    </row>
  </sheetData>
  <mergeCells count="41">
    <mergeCell ref="B135:B141"/>
    <mergeCell ref="C135:D137"/>
    <mergeCell ref="C138:D141"/>
    <mergeCell ref="B147:K161"/>
    <mergeCell ref="B120:B134"/>
    <mergeCell ref="C120:D122"/>
    <mergeCell ref="C123:D125"/>
    <mergeCell ref="C126:D128"/>
    <mergeCell ref="C129:D131"/>
    <mergeCell ref="C132:D134"/>
    <mergeCell ref="B40:D40"/>
    <mergeCell ref="E40:H40"/>
    <mergeCell ref="I40:K40"/>
    <mergeCell ref="C113:D113"/>
    <mergeCell ref="E113:G113"/>
    <mergeCell ref="B114:B119"/>
    <mergeCell ref="C114:D115"/>
    <mergeCell ref="C116:D119"/>
    <mergeCell ref="B33:G33"/>
    <mergeCell ref="B34:F34"/>
    <mergeCell ref="B36:C37"/>
    <mergeCell ref="B38:K38"/>
    <mergeCell ref="B39:D39"/>
    <mergeCell ref="E39:H39"/>
    <mergeCell ref="I39:K39"/>
    <mergeCell ref="C21:D23"/>
    <mergeCell ref="B24:B30"/>
    <mergeCell ref="C24:D26"/>
    <mergeCell ref="C27:D30"/>
    <mergeCell ref="B31:G31"/>
    <mergeCell ref="B32:G32"/>
    <mergeCell ref="C2:D2"/>
    <mergeCell ref="E2:G2"/>
    <mergeCell ref="B3:B8"/>
    <mergeCell ref="C3:D4"/>
    <mergeCell ref="C5:D8"/>
    <mergeCell ref="B9:B23"/>
    <mergeCell ref="C9:D11"/>
    <mergeCell ref="C12:D14"/>
    <mergeCell ref="C15:D17"/>
    <mergeCell ref="C18:D20"/>
  </mergeCells>
  <conditionalFormatting sqref="BJ3:BT30 BV3:CE30 AK3:AT30 AV3:AV30 L4:L24 H25:L30 H3:K24">
    <cfRule type="containsText" dxfId="79" priority="33" operator="containsText" text="*80">
      <formula>NOT(ISERROR(SEARCH("*80",H3)))</formula>
    </cfRule>
    <cfRule type="containsText" dxfId="78" priority="34" operator="containsText" text="60-79">
      <formula>NOT(ISERROR(SEARCH("60-79",H3)))</formula>
    </cfRule>
    <cfRule type="containsText" dxfId="77" priority="35" operator="containsText" text="&lt;60">
      <formula>NOT(ISERROR(SEARCH("&lt;60",H3)))</formula>
    </cfRule>
  </conditionalFormatting>
  <conditionalFormatting sqref="M4:M30">
    <cfRule type="containsText" dxfId="76" priority="30" operator="containsText" text="*80">
      <formula>NOT(ISERROR(SEARCH("*80",M4)))</formula>
    </cfRule>
    <cfRule type="containsText" dxfId="75" priority="31" operator="containsText" text="60-79">
      <formula>NOT(ISERROR(SEARCH("60-79",M4)))</formula>
    </cfRule>
    <cfRule type="containsText" dxfId="74" priority="32" operator="containsText" text="&lt;60">
      <formula>NOT(ISERROR(SEARCH("&lt;60",M4)))</formula>
    </cfRule>
  </conditionalFormatting>
  <conditionalFormatting sqref="N4:N30">
    <cfRule type="containsText" dxfId="73" priority="27" operator="containsText" text="*80">
      <formula>NOT(ISERROR(SEARCH("*80",N4)))</formula>
    </cfRule>
    <cfRule type="containsText" dxfId="72" priority="28" operator="containsText" text="60-79">
      <formula>NOT(ISERROR(SEARCH("60-79",N4)))</formula>
    </cfRule>
    <cfRule type="containsText" dxfId="71" priority="29" operator="containsText" text="&lt;60">
      <formula>NOT(ISERROR(SEARCH("&lt;60",N4)))</formula>
    </cfRule>
  </conditionalFormatting>
  <conditionalFormatting sqref="O4:O30">
    <cfRule type="containsText" dxfId="70" priority="24" operator="containsText" text="*80">
      <formula>NOT(ISERROR(SEARCH("*80",O4)))</formula>
    </cfRule>
    <cfRule type="containsText" dxfId="69" priority="25" operator="containsText" text="60-79">
      <formula>NOT(ISERROR(SEARCH("60-79",O4)))</formula>
    </cfRule>
    <cfRule type="containsText" dxfId="68" priority="26" operator="containsText" text="&lt;60">
      <formula>NOT(ISERROR(SEARCH("&lt;60",O4)))</formula>
    </cfRule>
  </conditionalFormatting>
  <conditionalFormatting sqref="P4:P30">
    <cfRule type="containsText" dxfId="67" priority="21" operator="containsText" text="*80">
      <formula>NOT(ISERROR(SEARCH("*80",P4)))</formula>
    </cfRule>
    <cfRule type="containsText" dxfId="66" priority="22" operator="containsText" text="60-79">
      <formula>NOT(ISERROR(SEARCH("60-79",P4)))</formula>
    </cfRule>
    <cfRule type="containsText" dxfId="65" priority="23" operator="containsText" text="&lt;60">
      <formula>NOT(ISERROR(SEARCH("&lt;60",P4)))</formula>
    </cfRule>
  </conditionalFormatting>
  <conditionalFormatting sqref="Q4:Q30">
    <cfRule type="containsText" dxfId="64" priority="18" operator="containsText" text="*80">
      <formula>NOT(ISERROR(SEARCH("*80",Q4)))</formula>
    </cfRule>
    <cfRule type="containsText" dxfId="63" priority="19" operator="containsText" text="60-79">
      <formula>NOT(ISERROR(SEARCH("60-79",Q4)))</formula>
    </cfRule>
    <cfRule type="containsText" dxfId="62" priority="20" operator="containsText" text="&lt;60">
      <formula>NOT(ISERROR(SEARCH("&lt;60",Q4)))</formula>
    </cfRule>
  </conditionalFormatting>
  <conditionalFormatting sqref="L3:Q3 R3:R30">
    <cfRule type="containsText" dxfId="61" priority="15" operator="containsText" text="*80">
      <formula>NOT(ISERROR(SEARCH("*80",L3)))</formula>
    </cfRule>
    <cfRule type="containsText" dxfId="60" priority="16" operator="containsText" text="60-79">
      <formula>NOT(ISERROR(SEARCH("60-79",L3)))</formula>
    </cfRule>
    <cfRule type="containsText" dxfId="59" priority="17" operator="containsText" text="&lt;60">
      <formula>NOT(ISERROR(SEARCH("&lt;60",L3)))</formula>
    </cfRule>
  </conditionalFormatting>
  <conditionalFormatting sqref="AD3:AH30">
    <cfRule type="containsText" dxfId="58" priority="12" operator="containsText" text="*80">
      <formula>NOT(ISERROR(SEARCH("*80",AD3)))</formula>
    </cfRule>
    <cfRule type="containsText" dxfId="57" priority="13" operator="containsText" text="60-79">
      <formula>NOT(ISERROR(SEARCH("60-79",AD3)))</formula>
    </cfRule>
    <cfRule type="containsText" dxfId="56" priority="14" operator="containsText" text="&lt;60">
      <formula>NOT(ISERROR(SEARCH("&lt;60",AD3)))</formula>
    </cfRule>
  </conditionalFormatting>
  <conditionalFormatting sqref="H142:H145 I114:K141">
    <cfRule type="containsText" dxfId="55" priority="9" operator="containsText" text="80">
      <formula>NOT(ISERROR(SEARCH("80",H114)))</formula>
    </cfRule>
    <cfRule type="containsText" dxfId="54" priority="10" operator="containsText" text="60-79">
      <formula>NOT(ISERROR(SEARCH("60-79",H114)))</formula>
    </cfRule>
    <cfRule type="containsText" dxfId="53" priority="11" operator="containsText" text="&lt;60">
      <formula>NOT(ISERROR(SEARCH("&lt;60",H114)))</formula>
    </cfRule>
  </conditionalFormatting>
  <conditionalFormatting sqref="I114:I141">
    <cfRule type="containsText" dxfId="52" priority="8" operator="containsText" text="error">
      <formula>NOT(ISERROR(SEARCH("error",I114)))</formula>
    </cfRule>
  </conditionalFormatting>
  <conditionalFormatting sqref="H46:H48 J46:J48 D46:D48 F46:F48">
    <cfRule type="containsErrors" dxfId="51" priority="36">
      <formula>ISERROR(D46)</formula>
    </cfRule>
  </conditionalFormatting>
  <conditionalFormatting sqref="H114:H141">
    <cfRule type="containsText" dxfId="50" priority="5" operator="containsText" text="80">
      <formula>NOT(ISERROR(SEARCH("80",H114)))</formula>
    </cfRule>
    <cfRule type="containsText" dxfId="49" priority="6" operator="containsText" text="60-79">
      <formula>NOT(ISERROR(SEARCH("60-79",H114)))</formula>
    </cfRule>
    <cfRule type="containsText" dxfId="48" priority="7" operator="containsText" text="&lt;60">
      <formula>NOT(ISERROR(SEARCH("&lt;60",H114)))</formula>
    </cfRule>
  </conditionalFormatting>
  <conditionalFormatting sqref="H114:H141">
    <cfRule type="containsText" dxfId="47" priority="4" operator="containsText" text="error">
      <formula>NOT(ISERROR(SEARCH("error",H114)))</formula>
    </cfRule>
  </conditionalFormatting>
  <conditionalFormatting sqref="Y3:AC30">
    <cfRule type="containsText" dxfId="46" priority="1" operator="containsText" text="*80">
      <formula>NOT(ISERROR(SEARCH("*80",Y3)))</formula>
    </cfRule>
    <cfRule type="containsText" dxfId="45" priority="2" operator="containsText" text="60-79">
      <formula>NOT(ISERROR(SEARCH("60-79",Y3)))</formula>
    </cfRule>
    <cfRule type="containsText" dxfId="44" priority="3" operator="containsText" text="&lt;60">
      <formula>NOT(ISERROR(SEARCH("&lt;60",Y3)))</formula>
    </cfRule>
  </conditionalFormatting>
  <dataValidations count="2">
    <dataValidation allowBlank="1" showInputMessage="1" showErrorMessage="1" errorTitle="Error in entry" error="Please use list items only." sqref="AU116:BE143 AK3:AT33 BL40:BV61 BJ38:BT38 BJ31:BT34 BV31:CE34" xr:uid="{336DCFC1-C808-44FB-8006-29F6D9911B06}"/>
    <dataValidation type="list" allowBlank="1" showInputMessage="1" showErrorMessage="1" errorTitle="Error in entry" error="Please use list items only." sqref="Y3:AH30 H3:R30" xr:uid="{952A26A1-CA3F-4FCC-A72F-C11198AEE5B8}">
      <formula1>ValidDepts</formula1>
    </dataValidation>
  </dataValidations>
  <pageMargins left="0.70866141732283472" right="0.70866141732283472" top="0.74803149606299213" bottom="0.74803149606299213" header="0.31496062992125984" footer="0.31496062992125984"/>
  <pageSetup paperSize="9" scale="67" fitToHeight="0" orientation="portrait" r:id="rId1"/>
  <rowBreaks count="1" manualBreakCount="1">
    <brk id="111" max="12"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D6139-2E4B-4909-8009-49DEA2600B67}">
  <sheetPr>
    <pageSetUpPr fitToPage="1"/>
  </sheetPr>
  <dimension ref="A1:CN179"/>
  <sheetViews>
    <sheetView showGridLines="0" topLeftCell="A16" zoomScale="80" zoomScaleNormal="80" zoomScaleSheetLayoutView="80" zoomScalePageLayoutView="25" workbookViewId="0">
      <selection activeCell="CJ30" sqref="CJ30"/>
    </sheetView>
  </sheetViews>
  <sheetFormatPr defaultColWidth="0" defaultRowHeight="13.5" x14ac:dyDescent="0.35"/>
  <cols>
    <col min="1" max="1" width="1.26953125" style="359" customWidth="1"/>
    <col min="2" max="7" width="10.7265625" style="359" customWidth="1"/>
    <col min="8" max="13" width="10.7265625" style="360" customWidth="1"/>
    <col min="14" max="16" width="10.7265625" style="360" hidden="1" customWidth="1"/>
    <col min="17" max="23" width="10.7265625" style="359" hidden="1" customWidth="1"/>
    <col min="24" max="24" width="3" style="359" customWidth="1"/>
    <col min="25" max="26" width="10.7265625" style="359" customWidth="1"/>
    <col min="27" max="27" width="10.7265625" style="360" customWidth="1"/>
    <col min="28" max="28" width="10.7265625" style="359" customWidth="1"/>
    <col min="29" max="29" width="11.7265625" style="359" customWidth="1"/>
    <col min="30" max="34" width="10.7265625" style="360" hidden="1" customWidth="1"/>
    <col min="35" max="35" width="2.81640625" style="360" customWidth="1"/>
    <col min="36" max="36" width="5.453125" style="360" hidden="1" bestFit="1" customWidth="1"/>
    <col min="37" max="37" width="12.26953125" style="359" hidden="1" bestFit="1" customWidth="1"/>
    <col min="38" max="38" width="9.1796875" style="359" hidden="1" bestFit="1" customWidth="1"/>
    <col min="39" max="39" width="15.1796875" style="359" hidden="1" bestFit="1" customWidth="1"/>
    <col min="40" max="40" width="10" style="359" hidden="1" bestFit="1" customWidth="1"/>
    <col min="41" max="41" width="13.453125" style="359" hidden="1" bestFit="1" customWidth="1"/>
    <col min="42" max="42" width="15.7265625" style="359" hidden="1" bestFit="1" customWidth="1"/>
    <col min="43" max="43" width="13.81640625" style="359" hidden="1" bestFit="1" customWidth="1"/>
    <col min="44" max="44" width="12.7265625" style="359" hidden="1" bestFit="1" customWidth="1"/>
    <col min="45" max="49" width="8.81640625" style="359" hidden="1" bestFit="1" customWidth="1"/>
    <col min="50" max="50" width="16.7265625" style="359" hidden="1" bestFit="1" customWidth="1"/>
    <col min="51" max="51" width="8.81640625" style="359" hidden="1" bestFit="1" customWidth="1"/>
    <col min="52" max="53" width="11.7265625" style="359" hidden="1" bestFit="1" customWidth="1"/>
    <col min="54" max="63" width="8.81640625" style="359" hidden="1" bestFit="1" customWidth="1"/>
    <col min="64" max="64" width="13" style="360" hidden="1" bestFit="1" customWidth="1"/>
    <col min="65" max="65" width="11.26953125" style="360" hidden="1" bestFit="1" customWidth="1"/>
    <col min="66" max="68" width="8.7265625" style="360" hidden="1" bestFit="1" customWidth="1"/>
    <col min="69" max="71" width="13" style="360" hidden="1" bestFit="1" customWidth="1"/>
    <col min="72" max="72" width="11.81640625" style="360" hidden="1" bestFit="1" customWidth="1"/>
    <col min="73" max="73" width="7.453125" style="360" hidden="1" bestFit="1" customWidth="1"/>
    <col min="74" max="74" width="13.1796875" style="360" hidden="1" bestFit="1" customWidth="1"/>
    <col min="75" max="82" width="7.453125" style="360" hidden="1" bestFit="1" customWidth="1"/>
    <col min="83" max="84" width="6.81640625" style="360" hidden="1" bestFit="1" customWidth="1"/>
    <col min="85" max="85" width="8.81640625" style="359" hidden="1" bestFit="1" customWidth="1"/>
    <col min="86" max="86" width="11.26953125" style="360" hidden="1" bestFit="1" customWidth="1"/>
    <col min="87" max="87" width="8.81640625" style="359" hidden="1" bestFit="1" customWidth="1"/>
    <col min="88" max="88" width="8.7265625" style="360" hidden="1" bestFit="1" customWidth="1"/>
    <col min="89" max="89" width="8.81640625" style="359" hidden="1" bestFit="1" customWidth="1"/>
    <col min="90" max="90" width="8.7265625" style="360" hidden="1" bestFit="1" customWidth="1"/>
    <col min="91" max="91" width="8.81640625" style="359" hidden="1" bestFit="1" customWidth="1"/>
    <col min="92" max="92" width="8.7265625" style="360" hidden="1" bestFit="1" customWidth="1"/>
    <col min="93" max="16384" width="8.81640625" style="359" hidden="1"/>
  </cols>
  <sheetData>
    <row r="1" spans="2:92" ht="7.15" customHeight="1" thickBot="1" x14ac:dyDescent="0.4">
      <c r="H1" s="361"/>
      <c r="I1" s="362"/>
      <c r="J1" s="362"/>
      <c r="K1" s="362"/>
      <c r="L1" s="362"/>
      <c r="M1" s="363"/>
      <c r="N1" s="363"/>
      <c r="O1" s="363"/>
      <c r="P1" s="363"/>
      <c r="AA1" s="362"/>
      <c r="AD1" s="362"/>
      <c r="AE1" s="362"/>
      <c r="AF1" s="362"/>
      <c r="AG1" s="362"/>
      <c r="AH1" s="362"/>
      <c r="AI1" s="362"/>
      <c r="AJ1" s="362"/>
      <c r="AW1" s="364" t="s">
        <v>27</v>
      </c>
      <c r="AX1" s="364"/>
      <c r="BE1" s="359" t="s">
        <v>28</v>
      </c>
      <c r="BJ1" s="364" t="s">
        <v>29</v>
      </c>
      <c r="BK1" s="364"/>
      <c r="BL1" s="365"/>
      <c r="BM1" s="366"/>
      <c r="BN1" s="362"/>
      <c r="BO1" s="362"/>
      <c r="BP1" s="362"/>
      <c r="BT1" s="363"/>
      <c r="BU1" s="363"/>
      <c r="BV1" s="367" t="s">
        <v>30</v>
      </c>
      <c r="BW1" s="368"/>
      <c r="BX1" s="368"/>
      <c r="BY1" s="368"/>
      <c r="BZ1" s="369"/>
      <c r="CH1" s="362"/>
      <c r="CJ1" s="362"/>
      <c r="CL1" s="362"/>
      <c r="CN1" s="362"/>
    </row>
    <row r="2" spans="2:92" ht="41.5" customHeight="1" thickBot="1" x14ac:dyDescent="0.4">
      <c r="B2" s="370" t="s">
        <v>31</v>
      </c>
      <c r="C2" s="371" t="s">
        <v>32</v>
      </c>
      <c r="D2" s="372"/>
      <c r="E2" s="371" t="s">
        <v>33</v>
      </c>
      <c r="F2" s="373"/>
      <c r="G2" s="372"/>
      <c r="H2" s="374" t="s">
        <v>34</v>
      </c>
      <c r="I2" s="375" t="s">
        <v>35</v>
      </c>
      <c r="J2" s="376" t="s">
        <v>36</v>
      </c>
      <c r="K2" s="377" t="s">
        <v>37</v>
      </c>
      <c r="L2" s="378" t="s">
        <v>38</v>
      </c>
      <c r="M2" s="379" t="s">
        <v>39</v>
      </c>
      <c r="N2" s="379" t="s">
        <v>40</v>
      </c>
      <c r="O2" s="379" t="s">
        <v>41</v>
      </c>
      <c r="P2" s="379" t="s">
        <v>42</v>
      </c>
      <c r="Q2" s="379" t="s">
        <v>43</v>
      </c>
      <c r="R2" s="380" t="s">
        <v>44</v>
      </c>
      <c r="Y2" s="381" t="s">
        <v>45</v>
      </c>
      <c r="Z2" s="382" t="s">
        <v>46</v>
      </c>
      <c r="AA2" s="383" t="s">
        <v>47</v>
      </c>
      <c r="AB2" s="384" t="s">
        <v>48</v>
      </c>
      <c r="AC2" s="385" t="s">
        <v>49</v>
      </c>
      <c r="AD2" s="386" t="s">
        <v>50</v>
      </c>
      <c r="AE2" s="386" t="s">
        <v>51</v>
      </c>
      <c r="AF2" s="386" t="s">
        <v>52</v>
      </c>
      <c r="AG2" s="386" t="s">
        <v>53</v>
      </c>
      <c r="AH2" s="386" t="s">
        <v>54</v>
      </c>
      <c r="AK2" s="387" t="s">
        <v>55</v>
      </c>
      <c r="AL2" s="387" t="s">
        <v>56</v>
      </c>
      <c r="AM2" s="387" t="s">
        <v>57</v>
      </c>
      <c r="AN2" s="387" t="s">
        <v>58</v>
      </c>
      <c r="AO2" s="387" t="s">
        <v>59</v>
      </c>
      <c r="AP2" s="387" t="s">
        <v>60</v>
      </c>
      <c r="AQ2" s="387" t="s">
        <v>61</v>
      </c>
      <c r="AR2" s="387" t="s">
        <v>62</v>
      </c>
      <c r="AS2" s="387" t="s">
        <v>63</v>
      </c>
      <c r="AT2" s="387" t="s">
        <v>64</v>
      </c>
      <c r="AW2" s="388" t="s">
        <v>65</v>
      </c>
      <c r="AX2" s="388" t="s">
        <v>66</v>
      </c>
      <c r="AY2" s="388" t="s">
        <v>67</v>
      </c>
      <c r="AZ2" s="388" t="s">
        <v>68</v>
      </c>
      <c r="BA2" s="388" t="s">
        <v>69</v>
      </c>
      <c r="BB2" s="388" t="s">
        <v>70</v>
      </c>
      <c r="BC2" s="388" t="s">
        <v>71</v>
      </c>
      <c r="BE2" s="359" t="s">
        <v>72</v>
      </c>
      <c r="BF2" s="359" t="s">
        <v>73</v>
      </c>
      <c r="BJ2" s="389" t="s">
        <v>74</v>
      </c>
      <c r="BK2" s="389" t="s">
        <v>75</v>
      </c>
      <c r="BL2" s="389" t="s">
        <v>76</v>
      </c>
      <c r="BM2" s="389" t="s">
        <v>77</v>
      </c>
      <c r="BN2" s="389" t="s">
        <v>78</v>
      </c>
      <c r="BO2" s="389" t="s">
        <v>79</v>
      </c>
      <c r="BP2" s="389" t="s">
        <v>80</v>
      </c>
      <c r="BQ2" s="389" t="s">
        <v>81</v>
      </c>
      <c r="BR2" s="389" t="s">
        <v>82</v>
      </c>
      <c r="BS2" s="389" t="s">
        <v>83</v>
      </c>
      <c r="BT2" s="389" t="s">
        <v>84</v>
      </c>
      <c r="BV2" s="390" t="s">
        <v>85</v>
      </c>
      <c r="BW2" s="390" t="s">
        <v>86</v>
      </c>
      <c r="BX2" s="390" t="s">
        <v>87</v>
      </c>
      <c r="BY2" s="390" t="s">
        <v>88</v>
      </c>
      <c r="BZ2" s="390" t="s">
        <v>89</v>
      </c>
      <c r="CA2" s="390" t="s">
        <v>90</v>
      </c>
      <c r="CB2" s="390" t="s">
        <v>91</v>
      </c>
      <c r="CC2" s="390" t="s">
        <v>92</v>
      </c>
      <c r="CD2" s="390" t="s">
        <v>93</v>
      </c>
      <c r="CE2" s="390" t="s">
        <v>94</v>
      </c>
    </row>
    <row r="3" spans="2:92" ht="13.5" customHeight="1" thickBot="1" x14ac:dyDescent="0.4">
      <c r="B3" s="391">
        <v>1</v>
      </c>
      <c r="C3" s="392" t="s">
        <v>95</v>
      </c>
      <c r="D3" s="393"/>
      <c r="E3" s="394" t="s">
        <v>96</v>
      </c>
      <c r="F3" s="395"/>
      <c r="G3" s="396"/>
      <c r="H3" s="397" t="s">
        <v>97</v>
      </c>
      <c r="I3" s="398" t="s">
        <v>97</v>
      </c>
      <c r="J3" s="398" t="s">
        <v>97</v>
      </c>
      <c r="K3" s="398" t="s">
        <v>97</v>
      </c>
      <c r="L3" s="399" t="s">
        <v>97</v>
      </c>
      <c r="M3" s="399" t="s">
        <v>97</v>
      </c>
      <c r="N3" s="399" t="s">
        <v>97</v>
      </c>
      <c r="O3" s="399" t="s">
        <v>97</v>
      </c>
      <c r="P3" s="399" t="s">
        <v>97</v>
      </c>
      <c r="Q3" s="399" t="s">
        <v>97</v>
      </c>
      <c r="R3" s="400" t="s">
        <v>97</v>
      </c>
      <c r="Y3" s="398" t="s">
        <v>97</v>
      </c>
      <c r="Z3" s="398" t="s">
        <v>97</v>
      </c>
      <c r="AA3" s="398" t="s">
        <v>97</v>
      </c>
      <c r="AB3" s="398" t="s">
        <v>97</v>
      </c>
      <c r="AC3" s="397" t="s">
        <v>97</v>
      </c>
      <c r="AD3" s="401" t="s">
        <v>97</v>
      </c>
      <c r="AE3" s="401" t="s">
        <v>97</v>
      </c>
      <c r="AF3" s="401" t="s">
        <v>97</v>
      </c>
      <c r="AG3" s="401" t="s">
        <v>97</v>
      </c>
      <c r="AH3" s="401" t="s">
        <v>97</v>
      </c>
      <c r="AK3" s="402" t="str">
        <f>IFERROR(IF(I3="---","",IF(Y3="---","No Target Set",IF(BV3=BK3,"On Target",IF(BV3&gt;BK3,"Behind",IF(BV3&lt;BK3,"Ahead"))))),"")</f>
        <v/>
      </c>
      <c r="AL3" s="402" t="str">
        <f>IFERROR(IF(J3="---","",IF(Z3="---","No Target Set",IF(BW3=BL3,"On Target",IF(BW3&gt;BL3,"Behind",IF(BW3&lt;BL3,"Ahead"))))),"")</f>
        <v/>
      </c>
      <c r="AM3" s="402" t="str">
        <f>IFERROR(IF(K3="---","",IF(AA3="---","No Target Set",IF(BX3=BM3,"On Target",IF(BX3&gt;BM3,"Behind",IF(BX3&lt;BM3,"Ahead"))))),"")</f>
        <v/>
      </c>
      <c r="AN3" s="402" t="str">
        <f>IFERROR(IF(L3="---","",IF(AB3="---","No Target Set",IF(BY3=BN3,"On Target",IF(BY3&gt;BN3,"Behind",IF(BY3&lt;BN3,"Ahead"))))),"")</f>
        <v/>
      </c>
      <c r="AO3" s="402" t="str">
        <f>IFERROR(IF(M3="---","",IF(AC3="---","No Target Set",IF(BZ3=BO3,"On Target",IF(BZ3&gt;BO3,"Behind",IF(BZ3&lt;BO3,"Ahead"))))),"")</f>
        <v/>
      </c>
      <c r="AP3" s="402" t="str">
        <f>IFERROR(IF(N3="---","",IF(AD3="---","No Target Set",IF(CA3=BP3,"On Target",IF(CA3&gt;BP3,"Behind",IF(CA3&lt;BP3,"Ahead"))))),"")</f>
        <v/>
      </c>
      <c r="AQ3" s="402" t="str">
        <f>IFERROR(IF(O3="---","",IF(AE3="---","No Target Set",IF(CB3=BQ3,"On Target",IF(CB3&gt;BQ3,"Behind",IF(CB3&lt;BQ3,"Ahead"))))),"")</f>
        <v/>
      </c>
      <c r="AR3" s="402" t="str">
        <f>IFERROR(IF(P3="---","",IF(AF3="---","No Target Set",IF(CC3=BR3,"On Target",IF(CC3&gt;BR3,"Behind",IF(CC3&lt;BR3,"Ahead"))))),"")</f>
        <v/>
      </c>
      <c r="AS3" s="402" t="str">
        <f>IFERROR(IF(Q3="---","",IF(AG3="---","No Target Set",IF(CD3=BS3,"On Target",IF(CD3&gt;BS3,"Behind",IF(CD3&lt;BS3,"Ahead"))))),"")</f>
        <v/>
      </c>
      <c r="AT3" s="402" t="str">
        <f>IFERROR(IF(R3="---","",IF(AH3="---","No Target Set",IF(CE3=BT3,"On Target",IF(CE3&gt;BT3,"Behind",IF(CE3&lt;BT3,"Ahead"))))),"")</f>
        <v/>
      </c>
      <c r="AV3" s="403"/>
      <c r="AW3" s="404" t="s">
        <v>98</v>
      </c>
      <c r="AX3" s="405" t="str">
        <f>_xlfn.IFNA(LOOKUP(2,1/(H3:R3&lt;&gt;"---"),H3:R3),"---")</f>
        <v>---</v>
      </c>
      <c r="AY3" s="406" t="e">
        <f>VALUE(IF(AX3="---","",VLOOKUP(AX3,List167823456[],2,FALSE)))</f>
        <v>#VALUE!</v>
      </c>
      <c r="AZ3" s="359" t="str">
        <f>_xlfn.IFNA(LOOKUP(2,1/(H3:Q3&lt;&gt;"---"),X3:AF3),"---")</f>
        <v>---</v>
      </c>
      <c r="BA3" s="359" t="e">
        <f>VALUE(IF(AZ3="---","",VLOOKUP(AZ3,List167823456[],2,FALSE)))</f>
        <v>#VALUE!</v>
      </c>
      <c r="BB3" s="359" t="str">
        <f>_xlfn.IFNA(LOOKUP(2,1/(AK3:AT3&lt;&gt;""),AK3:AT3),"---")</f>
        <v>---</v>
      </c>
      <c r="BC3" s="359" t="str">
        <f>_xlfn.IFNA(LOOKUP(2,1/(H3:R3&lt;&gt;"---"),H$2:R$2),"---")</f>
        <v>---</v>
      </c>
      <c r="BE3" s="578" t="s">
        <v>97</v>
      </c>
      <c r="BI3" s="404" t="s">
        <v>98</v>
      </c>
      <c r="BJ3" s="407" t="str">
        <f>IF(H3="---","",VLOOKUP(H3,List167823456[],2,FALSE))</f>
        <v/>
      </c>
      <c r="BK3" s="407" t="str">
        <f>IF(I3="---","",VLOOKUP(I3,List167823456[],2,FALSE))</f>
        <v/>
      </c>
      <c r="BL3" s="407" t="str">
        <f>IF(J3="---","",VLOOKUP(J3,List167823456[],2,FALSE))</f>
        <v/>
      </c>
      <c r="BM3" s="407" t="str">
        <f>IF(K3="---","",VLOOKUP(K3,List167823456[],2,FALSE))</f>
        <v/>
      </c>
      <c r="BN3" s="407" t="str">
        <f>IF(L3="---","",VLOOKUP(L3,List167823456[],2,FALSE))</f>
        <v/>
      </c>
      <c r="BO3" s="407" t="str">
        <f>IF(M3="---","",VLOOKUP(M3,List167823456[],2,FALSE))</f>
        <v/>
      </c>
      <c r="BP3" s="407" t="str">
        <f>IF(N3="---","",VLOOKUP(N3,List167823456[],2,FALSE))</f>
        <v/>
      </c>
      <c r="BQ3" s="407" t="str">
        <f>IF(O3="---","",VLOOKUP(O3,List167823456[],2,FALSE))</f>
        <v/>
      </c>
      <c r="BR3" s="407" t="str">
        <f>IF(P3="---","",VLOOKUP(P3,List167823456[],2,FALSE))</f>
        <v/>
      </c>
      <c r="BS3" s="407" t="str">
        <f>IF(Q3="---","",VLOOKUP(Q3,List167823456[],2,FALSE))</f>
        <v/>
      </c>
      <c r="BT3" s="407" t="str">
        <f>IF(R3="---","",VLOOKUP(R3,List167823456[],2,FALSE))</f>
        <v/>
      </c>
      <c r="BU3" s="404" t="s">
        <v>98</v>
      </c>
      <c r="BV3" s="407" t="str">
        <f>IF(Y3="---","",VLOOKUP(Y3,List167823456[],2,FALSE))</f>
        <v/>
      </c>
      <c r="BW3" s="407" t="str">
        <f>IF(Z3="---","",VLOOKUP(Z3,List167823456[],2,FALSE))</f>
        <v/>
      </c>
      <c r="BX3" s="407" t="str">
        <f>IF(AA3="---","",VLOOKUP(AA3,List167823456[],2,FALSE))</f>
        <v/>
      </c>
      <c r="BY3" s="407" t="str">
        <f>IF(AB3="---","",VLOOKUP(AB3,List167823456[],2,FALSE))</f>
        <v/>
      </c>
      <c r="BZ3" s="407" t="str">
        <f>IF(AC3="---","",VLOOKUP(AC3,List167823456[],2,FALSE))</f>
        <v/>
      </c>
      <c r="CA3" s="407" t="str">
        <f>IF(AD3="---","",VLOOKUP(AD3,List167823456[],2,FALSE))</f>
        <v/>
      </c>
      <c r="CB3" s="407" t="str">
        <f>IF(AE3="---","",VLOOKUP(AE3,List167823456[],2,FALSE))</f>
        <v/>
      </c>
      <c r="CC3" s="407" t="str">
        <f>IF(AF3="---","",VLOOKUP(AF3,List167823456[],2,FALSE))</f>
        <v/>
      </c>
      <c r="CD3" s="407" t="str">
        <f>IF(AG3="---","",VLOOKUP(AG3,List167823456[],2,FALSE))</f>
        <v/>
      </c>
      <c r="CE3" s="407" t="str">
        <f>IF(AH3="---","",VLOOKUP(AH3,List167823456[],2,FALSE))</f>
        <v/>
      </c>
    </row>
    <row r="4" spans="2:92" ht="13.5" customHeight="1" thickBot="1" x14ac:dyDescent="0.4">
      <c r="B4" s="408"/>
      <c r="C4" s="392"/>
      <c r="D4" s="393"/>
      <c r="E4" s="394" t="s">
        <v>99</v>
      </c>
      <c r="F4" s="395"/>
      <c r="G4" s="396"/>
      <c r="H4" s="398" t="s">
        <v>97</v>
      </c>
      <c r="I4" s="398" t="s">
        <v>97</v>
      </c>
      <c r="J4" s="398" t="s">
        <v>97</v>
      </c>
      <c r="K4" s="398" t="s">
        <v>97</v>
      </c>
      <c r="L4" s="398" t="s">
        <v>97</v>
      </c>
      <c r="M4" s="398" t="s">
        <v>97</v>
      </c>
      <c r="N4" s="398" t="s">
        <v>97</v>
      </c>
      <c r="O4" s="398" t="s">
        <v>97</v>
      </c>
      <c r="P4" s="398" t="s">
        <v>97</v>
      </c>
      <c r="Q4" s="398" t="s">
        <v>97</v>
      </c>
      <c r="R4" s="409" t="s">
        <v>97</v>
      </c>
      <c r="Y4" s="398" t="s">
        <v>97</v>
      </c>
      <c r="Z4" s="398" t="s">
        <v>97</v>
      </c>
      <c r="AA4" s="398" t="s">
        <v>97</v>
      </c>
      <c r="AB4" s="398" t="s">
        <v>97</v>
      </c>
      <c r="AC4" s="409" t="s">
        <v>97</v>
      </c>
      <c r="AD4" s="401" t="s">
        <v>97</v>
      </c>
      <c r="AE4" s="401" t="s">
        <v>97</v>
      </c>
      <c r="AF4" s="401" t="s">
        <v>97</v>
      </c>
      <c r="AG4" s="401" t="s">
        <v>97</v>
      </c>
      <c r="AH4" s="401" t="s">
        <v>97</v>
      </c>
      <c r="AK4" s="402" t="str">
        <f>IFERROR(IF(I4="---","",IF(Y4="---","No Target Set",IF(BV4=BK4,"On Target",IF(BV4&gt;BK4,"Behind",IF(BV4&lt;BK4,"Ahead"))))),"")</f>
        <v/>
      </c>
      <c r="AL4" s="402" t="str">
        <f>IFERROR(IF(J4="---","",IF(Z4="---","No Target Set",IF(BW4=BL4,"On Target",IF(BW4&gt;BL4,"Behind",IF(BW4&lt;BL4,"Ahead"))))),"")</f>
        <v/>
      </c>
      <c r="AM4" s="402" t="str">
        <f>IFERROR(IF(K4="---","",IF(AA4="---","No Target Set",IF(BX4=BM4,"On Target",IF(BX4&gt;BM4,"Behind",IF(BX4&lt;BM4,"Ahead"))))),"")</f>
        <v/>
      </c>
      <c r="AN4" s="402" t="str">
        <f>IFERROR(IF(L4="---","",IF(AB4="---","No Target Set",IF(BY4=BN4,"On Target",IF(BY4&gt;BN4,"Behind",IF(BY4&lt;BN4,"Ahead"))))),"")</f>
        <v/>
      </c>
      <c r="AO4" s="402" t="str">
        <f>IFERROR(IF(M4="---","",IF(AC4="---","No Target Set",IF(BZ4=BO4,"On Target",IF(BZ4&gt;BO4,"Behind",IF(BZ4&lt;BO4,"Ahead"))))),"")</f>
        <v/>
      </c>
      <c r="AP4" s="402" t="str">
        <f>IFERROR(IF(N4="---","",IF(AD4="---","No Target Set",IF(CA4=BP4,"On Target",IF(CA4&gt;BP4,"Behind",IF(CA4&lt;BP4,"Ahead"))))),"")</f>
        <v/>
      </c>
      <c r="AQ4" s="402" t="str">
        <f>IFERROR(IF(O4="---","",IF(AE4="---","No Target Set",IF(CB4=BQ4,"On Target",IF(CB4&gt;BQ4,"Behind",IF(CB4&lt;BQ4,"Ahead"))))),"")</f>
        <v/>
      </c>
      <c r="AR4" s="402" t="str">
        <f>IFERROR(IF(P4="---","",IF(AF4="---","No Target Set",IF(CC4=BR4,"On Target",IF(CC4&gt;BR4,"Behind",IF(CC4&lt;BR4,"Ahead"))))),"")</f>
        <v/>
      </c>
      <c r="AS4" s="402" t="str">
        <f>IFERROR(IF(Q4="---","",IF(AG4="---","No Target Set",IF(CD4=BS4,"On Target",IF(CD4&gt;BS4,"Behind",IF(CD4&lt;BS4,"Ahead"))))),"")</f>
        <v/>
      </c>
      <c r="AT4" s="402" t="str">
        <f>IFERROR(IF(R4="---","",IF(AH4="---","No Target Set",IF(CE4=BT4,"On Target",IF(CE4&gt;BT4,"Behind",IF(CE4&lt;BT4,"Ahead"))))),"")</f>
        <v/>
      </c>
      <c r="AV4" s="403"/>
      <c r="AW4" s="404" t="s">
        <v>100</v>
      </c>
      <c r="AX4" s="405" t="str">
        <f>_xlfn.IFNA(LOOKUP(2,1/(H4:R4&lt;&gt;"---"),H4:R4),"---")</f>
        <v>---</v>
      </c>
      <c r="AY4" s="406" t="e">
        <f>VALUE(IF(AX4="---","",VLOOKUP(AX4,List167823456[],2,FALSE)))</f>
        <v>#VALUE!</v>
      </c>
      <c r="AZ4" s="359" t="str">
        <f>_xlfn.IFNA(LOOKUP(2,1/(H4:Q4&lt;&gt;"---"),X4:AF4),"---")</f>
        <v>---</v>
      </c>
      <c r="BA4" s="359" t="e">
        <f>VALUE(IF(AZ4="---","",VLOOKUP(AZ4,List167823456[],2,FALSE)))</f>
        <v>#VALUE!</v>
      </c>
      <c r="BB4" s="359" t="str">
        <f>_xlfn.IFNA(LOOKUP(2,1/(AK4:AT4&lt;&gt;""),AK4:AT4),"---")</f>
        <v>---</v>
      </c>
      <c r="BC4" s="359" t="str">
        <f>_xlfn.IFNA(LOOKUP(2,1/(H4:R4&lt;&gt;"---"),H$2:R$2),"---")</f>
        <v>---</v>
      </c>
      <c r="BE4" s="410" t="s">
        <v>101</v>
      </c>
      <c r="BF4" s="359">
        <v>1</v>
      </c>
      <c r="BI4" s="404" t="s">
        <v>100</v>
      </c>
      <c r="BJ4" s="407" t="str">
        <f>IF(H4="---","",VLOOKUP(H4,List167823456[],2,FALSE))</f>
        <v/>
      </c>
      <c r="BK4" s="407" t="str">
        <f>IF(I4="---","",VLOOKUP(I4,List167823456[],2,FALSE))</f>
        <v/>
      </c>
      <c r="BL4" s="407" t="str">
        <f>IF(J4="---","",VLOOKUP(J4,List167823456[],2,FALSE))</f>
        <v/>
      </c>
      <c r="BM4" s="407" t="str">
        <f>IF(K4="---","",VLOOKUP(K4,List167823456[],2,FALSE))</f>
        <v/>
      </c>
      <c r="BN4" s="407" t="str">
        <f>IF(L4="---","",VLOOKUP(L4,List167823456[],2,FALSE))</f>
        <v/>
      </c>
      <c r="BO4" s="407" t="str">
        <f>IF(M4="---","",VLOOKUP(M4,List167823456[],2,FALSE))</f>
        <v/>
      </c>
      <c r="BP4" s="407" t="str">
        <f>IF(N4="---","",VLOOKUP(N4,List167823456[],2,FALSE))</f>
        <v/>
      </c>
      <c r="BQ4" s="407" t="str">
        <f>IF(O4="---","",VLOOKUP(O4,List167823456[],2,FALSE))</f>
        <v/>
      </c>
      <c r="BR4" s="407" t="str">
        <f>IF(P4="---","",VLOOKUP(P4,List167823456[],2,FALSE))</f>
        <v/>
      </c>
      <c r="BS4" s="407" t="str">
        <f>IF(Q4="---","",VLOOKUP(Q4,List167823456[],2,FALSE))</f>
        <v/>
      </c>
      <c r="BT4" s="407" t="str">
        <f>IF(R4="---","",VLOOKUP(R4,List167823456[],2,FALSE))</f>
        <v/>
      </c>
      <c r="BU4" s="404" t="s">
        <v>100</v>
      </c>
      <c r="BV4" s="407" t="str">
        <f>IF(Y4="---","",VLOOKUP(Y4,List167823456[],2,FALSE))</f>
        <v/>
      </c>
      <c r="BW4" s="407" t="str">
        <f>IF(Z4="---","",VLOOKUP(Z4,List167823456[],2,FALSE))</f>
        <v/>
      </c>
      <c r="BX4" s="407" t="str">
        <f>IF(AA4="---","",VLOOKUP(AA4,List167823456[],2,FALSE))</f>
        <v/>
      </c>
      <c r="BY4" s="407" t="str">
        <f>IF(AB4="---","",VLOOKUP(AB4,List167823456[],2,FALSE))</f>
        <v/>
      </c>
      <c r="BZ4" s="407" t="str">
        <f>IF(AC4="---","",VLOOKUP(AC4,List167823456[],2,FALSE))</f>
        <v/>
      </c>
      <c r="CA4" s="407" t="str">
        <f>IF(AD4="---","",VLOOKUP(AD4,List167823456[],2,FALSE))</f>
        <v/>
      </c>
      <c r="CB4" s="407" t="str">
        <f>IF(AE4="---","",VLOOKUP(AE4,List167823456[],2,FALSE))</f>
        <v/>
      </c>
      <c r="CC4" s="407" t="str">
        <f>IF(AF4="---","",VLOOKUP(AF4,List167823456[],2,FALSE))</f>
        <v/>
      </c>
      <c r="CD4" s="407" t="str">
        <f>IF(AG4="---","",VLOOKUP(AG4,List167823456[],2,FALSE))</f>
        <v/>
      </c>
      <c r="CE4" s="407" t="str">
        <f>IF(AH4="---","",VLOOKUP(AH4,List167823456[],2,FALSE))</f>
        <v/>
      </c>
    </row>
    <row r="5" spans="2:92" ht="13.5" customHeight="1" thickBot="1" x14ac:dyDescent="0.4">
      <c r="B5" s="408"/>
      <c r="C5" s="392" t="s">
        <v>102</v>
      </c>
      <c r="D5" s="393"/>
      <c r="E5" s="394" t="s">
        <v>103</v>
      </c>
      <c r="F5" s="395"/>
      <c r="G5" s="396"/>
      <c r="H5" s="398" t="s">
        <v>97</v>
      </c>
      <c r="I5" s="398" t="s">
        <v>97</v>
      </c>
      <c r="J5" s="398" t="s">
        <v>97</v>
      </c>
      <c r="K5" s="398" t="s">
        <v>97</v>
      </c>
      <c r="L5" s="398" t="s">
        <v>97</v>
      </c>
      <c r="M5" s="398" t="s">
        <v>97</v>
      </c>
      <c r="N5" s="398" t="s">
        <v>97</v>
      </c>
      <c r="O5" s="398" t="s">
        <v>97</v>
      </c>
      <c r="P5" s="398" t="s">
        <v>97</v>
      </c>
      <c r="Q5" s="398" t="s">
        <v>97</v>
      </c>
      <c r="R5" s="409" t="s">
        <v>97</v>
      </c>
      <c r="Y5" s="398" t="s">
        <v>97</v>
      </c>
      <c r="Z5" s="398" t="s">
        <v>97</v>
      </c>
      <c r="AA5" s="398" t="s">
        <v>97</v>
      </c>
      <c r="AB5" s="398" t="s">
        <v>97</v>
      </c>
      <c r="AC5" s="409" t="s">
        <v>97</v>
      </c>
      <c r="AD5" s="401" t="s">
        <v>97</v>
      </c>
      <c r="AE5" s="401" t="s">
        <v>97</v>
      </c>
      <c r="AF5" s="401" t="s">
        <v>97</v>
      </c>
      <c r="AG5" s="401" t="s">
        <v>97</v>
      </c>
      <c r="AH5" s="401" t="s">
        <v>97</v>
      </c>
      <c r="AK5" s="402" t="str">
        <f>IFERROR(IF(I5="---","",IF(Y5="---","No Target Set",IF(BV5=BK5,"On Target",IF(BV5&gt;BK5,"Behind",IF(BV5&lt;BK5,"Ahead"))))),"")</f>
        <v/>
      </c>
      <c r="AL5" s="402" t="str">
        <f>IFERROR(IF(J5="---","",IF(Z5="---","No Target Set",IF(BW5=BL5,"On Target",IF(BW5&gt;BL5,"Behind",IF(BW5&lt;BL5,"Ahead"))))),"")</f>
        <v/>
      </c>
      <c r="AM5" s="402" t="str">
        <f>IFERROR(IF(K5="---","",IF(AA5="---","No Target Set",IF(BX5=BM5,"On Target",IF(BX5&gt;BM5,"Behind",IF(BX5&lt;BM5,"Ahead"))))),"")</f>
        <v/>
      </c>
      <c r="AN5" s="402" t="str">
        <f>IFERROR(IF(L5="---","",IF(AB5="---","No Target Set",IF(BY5=BN5,"On Target",IF(BY5&gt;BN5,"Behind",IF(BY5&lt;BN5,"Ahead"))))),"")</f>
        <v/>
      </c>
      <c r="AO5" s="402" t="str">
        <f>IFERROR(IF(M5="---","",IF(AC5="---","No Target Set",IF(BZ5=BO5,"On Target",IF(BZ5&gt;BO5,"Behind",IF(BZ5&lt;BO5,"Ahead"))))),"")</f>
        <v/>
      </c>
      <c r="AP5" s="402" t="str">
        <f>IFERROR(IF(N5="---","",IF(AD5="---","No Target Set",IF(CA5=BP5,"On Target",IF(CA5&gt;BP5,"Behind",IF(CA5&lt;BP5,"Ahead"))))),"")</f>
        <v/>
      </c>
      <c r="AQ5" s="402" t="str">
        <f>IFERROR(IF(O5="---","",IF(AE5="---","No Target Set",IF(CB5=BQ5,"On Target",IF(CB5&gt;BQ5,"Behind",IF(CB5&lt;BQ5,"Ahead"))))),"")</f>
        <v/>
      </c>
      <c r="AR5" s="402" t="str">
        <f>IFERROR(IF(P5="---","",IF(AF5="---","No Target Set",IF(CC5=BR5,"On Target",IF(CC5&gt;BR5,"Behind",IF(CC5&lt;BR5,"Ahead"))))),"")</f>
        <v/>
      </c>
      <c r="AS5" s="402" t="str">
        <f>IFERROR(IF(Q5="---","",IF(AG5="---","No Target Set",IF(CD5=BS5,"On Target",IF(CD5&gt;BS5,"Behind",IF(CD5&lt;BS5,"Ahead"))))),"")</f>
        <v/>
      </c>
      <c r="AT5" s="402" t="str">
        <f>IFERROR(IF(R5="---","",IF(AH5="---","No Target Set",IF(CE5=BT5,"On Target",IF(CE5&gt;BT5,"Behind",IF(CE5&lt;BT5,"Ahead"))))),"")</f>
        <v/>
      </c>
      <c r="AV5" s="403"/>
      <c r="AW5" s="404" t="s">
        <v>104</v>
      </c>
      <c r="AX5" s="405" t="str">
        <f>_xlfn.IFNA(LOOKUP(2,1/(H5:R5&lt;&gt;"---"),H5:R5),"---")</f>
        <v>---</v>
      </c>
      <c r="AY5" s="406" t="e">
        <f>VALUE(IF(AX5="---","",VLOOKUP(AX5,List167823456[],2,FALSE)))</f>
        <v>#VALUE!</v>
      </c>
      <c r="AZ5" s="359" t="str">
        <f>_xlfn.IFNA(LOOKUP(2,1/(H5:Q5&lt;&gt;"---"),X5:AF5),"---")</f>
        <v>---</v>
      </c>
      <c r="BA5" s="359" t="e">
        <f>VALUE(IF(AZ5="---","",VLOOKUP(AZ5,List167823456[],2,FALSE)))</f>
        <v>#VALUE!</v>
      </c>
      <c r="BB5" s="359" t="str">
        <f>_xlfn.IFNA(LOOKUP(2,1/(AK5:AT5&lt;&gt;""),AK5:AT5),"---")</f>
        <v>---</v>
      </c>
      <c r="BC5" s="359" t="str">
        <f>_xlfn.IFNA(LOOKUP(2,1/(H5:R5&lt;&gt;"---"),H$2:R$2),"---")</f>
        <v>---</v>
      </c>
      <c r="BE5" s="411" t="s">
        <v>105</v>
      </c>
      <c r="BF5" s="359">
        <v>0.5</v>
      </c>
      <c r="BI5" s="404" t="s">
        <v>104</v>
      </c>
      <c r="BJ5" s="407" t="str">
        <f>IF(H5="---","",VLOOKUP(H5,List167823456[],2,FALSE))</f>
        <v/>
      </c>
      <c r="BK5" s="407" t="str">
        <f>IF(I5="---","",VLOOKUP(I5,List167823456[],2,FALSE))</f>
        <v/>
      </c>
      <c r="BL5" s="407" t="str">
        <f>IF(J5="---","",VLOOKUP(J5,List167823456[],2,FALSE))</f>
        <v/>
      </c>
      <c r="BM5" s="407" t="str">
        <f>IF(K5="---","",VLOOKUP(K5,List167823456[],2,FALSE))</f>
        <v/>
      </c>
      <c r="BN5" s="407" t="str">
        <f>IF(L5="---","",VLOOKUP(L5,List167823456[],2,FALSE))</f>
        <v/>
      </c>
      <c r="BO5" s="407" t="str">
        <f>IF(M5="---","",VLOOKUP(M5,List167823456[],2,FALSE))</f>
        <v/>
      </c>
      <c r="BP5" s="407" t="str">
        <f>IF(N5="---","",VLOOKUP(N5,List167823456[],2,FALSE))</f>
        <v/>
      </c>
      <c r="BQ5" s="407" t="str">
        <f>IF(O5="---","",VLOOKUP(O5,List167823456[],2,FALSE))</f>
        <v/>
      </c>
      <c r="BR5" s="407" t="str">
        <f>IF(P5="---","",VLOOKUP(P5,List167823456[],2,FALSE))</f>
        <v/>
      </c>
      <c r="BS5" s="407" t="str">
        <f>IF(Q5="---","",VLOOKUP(Q5,List167823456[],2,FALSE))</f>
        <v/>
      </c>
      <c r="BT5" s="407" t="str">
        <f>IF(R5="---","",VLOOKUP(R5,List167823456[],2,FALSE))</f>
        <v/>
      </c>
      <c r="BU5" s="404" t="s">
        <v>104</v>
      </c>
      <c r="BV5" s="407" t="str">
        <f>IF(Y5="---","",VLOOKUP(Y5,List167823456[],2,FALSE))</f>
        <v/>
      </c>
      <c r="BW5" s="407" t="str">
        <f>IF(Z5="---","",VLOOKUP(Z5,List167823456[],2,FALSE))</f>
        <v/>
      </c>
      <c r="BX5" s="407" t="str">
        <f>IF(AA5="---","",VLOOKUP(AA5,List167823456[],2,FALSE))</f>
        <v/>
      </c>
      <c r="BY5" s="407" t="str">
        <f>IF(AB5="---","",VLOOKUP(AB5,List167823456[],2,FALSE))</f>
        <v/>
      </c>
      <c r="BZ5" s="407" t="str">
        <f>IF(AC5="---","",VLOOKUP(AC5,List167823456[],2,FALSE))</f>
        <v/>
      </c>
      <c r="CA5" s="407" t="str">
        <f>IF(AD5="---","",VLOOKUP(AD5,List167823456[],2,FALSE))</f>
        <v/>
      </c>
      <c r="CB5" s="407" t="str">
        <f>IF(AE5="---","",VLOOKUP(AE5,List167823456[],2,FALSE))</f>
        <v/>
      </c>
      <c r="CC5" s="407" t="str">
        <f>IF(AF5="---","",VLOOKUP(AF5,List167823456[],2,FALSE))</f>
        <v/>
      </c>
      <c r="CD5" s="407" t="str">
        <f>IF(AG5="---","",VLOOKUP(AG5,List167823456[],2,FALSE))</f>
        <v/>
      </c>
      <c r="CE5" s="407" t="str">
        <f>IF(AH5="---","",VLOOKUP(AH5,List167823456[],2,FALSE))</f>
        <v/>
      </c>
    </row>
    <row r="6" spans="2:92" ht="13.5" customHeight="1" thickBot="1" x14ac:dyDescent="0.4">
      <c r="B6" s="408"/>
      <c r="C6" s="392"/>
      <c r="D6" s="393"/>
      <c r="E6" s="394" t="s">
        <v>106</v>
      </c>
      <c r="F6" s="395"/>
      <c r="G6" s="396"/>
      <c r="H6" s="398" t="s">
        <v>97</v>
      </c>
      <c r="I6" s="398" t="s">
        <v>97</v>
      </c>
      <c r="J6" s="398" t="s">
        <v>97</v>
      </c>
      <c r="K6" s="398" t="s">
        <v>97</v>
      </c>
      <c r="L6" s="398" t="s">
        <v>97</v>
      </c>
      <c r="M6" s="398" t="s">
        <v>97</v>
      </c>
      <c r="N6" s="398" t="s">
        <v>97</v>
      </c>
      <c r="O6" s="398" t="s">
        <v>97</v>
      </c>
      <c r="P6" s="398" t="s">
        <v>97</v>
      </c>
      <c r="Q6" s="398" t="s">
        <v>97</v>
      </c>
      <c r="R6" s="409" t="s">
        <v>97</v>
      </c>
      <c r="Y6" s="398" t="s">
        <v>97</v>
      </c>
      <c r="Z6" s="398" t="s">
        <v>97</v>
      </c>
      <c r="AA6" s="398" t="s">
        <v>97</v>
      </c>
      <c r="AB6" s="398" t="s">
        <v>97</v>
      </c>
      <c r="AC6" s="409" t="s">
        <v>97</v>
      </c>
      <c r="AD6" s="401" t="s">
        <v>97</v>
      </c>
      <c r="AE6" s="401" t="s">
        <v>97</v>
      </c>
      <c r="AF6" s="401" t="s">
        <v>97</v>
      </c>
      <c r="AG6" s="401" t="s">
        <v>97</v>
      </c>
      <c r="AH6" s="401" t="s">
        <v>97</v>
      </c>
      <c r="AK6" s="402" t="str">
        <f>IFERROR(IF(I6="---","",IF(Y6="---","No Target Set",IF(BV6=BK6,"On Target",IF(BV6&gt;BK6,"Behind",IF(BV6&lt;BK6,"Ahead"))))),"")</f>
        <v/>
      </c>
      <c r="AL6" s="402" t="str">
        <f>IFERROR(IF(J6="---","",IF(Z6="---","No Target Set",IF(BW6=BL6,"On Target",IF(BW6&gt;BL6,"Behind",IF(BW6&lt;BL6,"Ahead"))))),"")</f>
        <v/>
      </c>
      <c r="AM6" s="402" t="str">
        <f>IFERROR(IF(K6="---","",IF(AA6="---","No Target Set",IF(BX6=BM6,"On Target",IF(BX6&gt;BM6,"Behind",IF(BX6&lt;BM6,"Ahead"))))),"")</f>
        <v/>
      </c>
      <c r="AN6" s="402" t="str">
        <f>IFERROR(IF(L6="---","",IF(AB6="---","No Target Set",IF(BY6=BN6,"On Target",IF(BY6&gt;BN6,"Behind",IF(BY6&lt;BN6,"Ahead"))))),"")</f>
        <v/>
      </c>
      <c r="AO6" s="402" t="str">
        <f>IFERROR(IF(M6="---","",IF(AC6="---","No Target Set",IF(BZ6=BO6,"On Target",IF(BZ6&gt;BO6,"Behind",IF(BZ6&lt;BO6,"Ahead"))))),"")</f>
        <v/>
      </c>
      <c r="AP6" s="402" t="str">
        <f>IFERROR(IF(N6="---","",IF(AD6="---","No Target Set",IF(CA6=BP6,"On Target",IF(CA6&gt;BP6,"Behind",IF(CA6&lt;BP6,"Ahead"))))),"")</f>
        <v/>
      </c>
      <c r="AQ6" s="402" t="str">
        <f>IFERROR(IF(O6="---","",IF(AE6="---","No Target Set",IF(CB6=BQ6,"On Target",IF(CB6&gt;BQ6,"Behind",IF(CB6&lt;BQ6,"Ahead"))))),"")</f>
        <v/>
      </c>
      <c r="AR6" s="402" t="str">
        <f>IFERROR(IF(P6="---","",IF(AF6="---","No Target Set",IF(CC6=BR6,"On Target",IF(CC6&gt;BR6,"Behind",IF(CC6&lt;BR6,"Ahead"))))),"")</f>
        <v/>
      </c>
      <c r="AS6" s="402" t="str">
        <f>IFERROR(IF(Q6="---","",IF(AG6="---","No Target Set",IF(CD6=BS6,"On Target",IF(CD6&gt;BS6,"Behind",IF(CD6&lt;BS6,"Ahead"))))),"")</f>
        <v/>
      </c>
      <c r="AT6" s="402" t="str">
        <f>IFERROR(IF(R6="---","",IF(AH6="---","No Target Set",IF(CE6=BT6,"On Target",IF(CE6&gt;BT6,"Behind",IF(CE6&lt;BT6,"Ahead"))))),"")</f>
        <v/>
      </c>
      <c r="AV6" s="403"/>
      <c r="AW6" s="404" t="s">
        <v>107</v>
      </c>
      <c r="AX6" s="405" t="str">
        <f>_xlfn.IFNA(LOOKUP(2,1/(H6:R6&lt;&gt;"---"),H6:R6),"---")</f>
        <v>---</v>
      </c>
      <c r="AY6" s="406" t="e">
        <f>VALUE(IF(AX6="---","",VLOOKUP(AX6,List167823456[],2,FALSE)))</f>
        <v>#VALUE!</v>
      </c>
      <c r="AZ6" s="359" t="str">
        <f>_xlfn.IFNA(LOOKUP(2,1/(H6:Q6&lt;&gt;"---"),X6:AF6),"---")</f>
        <v>---</v>
      </c>
      <c r="BA6" s="359" t="e">
        <f>VALUE(IF(AZ6="---","",VLOOKUP(AZ6,List167823456[],2,FALSE)))</f>
        <v>#VALUE!</v>
      </c>
      <c r="BB6" s="359" t="str">
        <f>_xlfn.IFNA(LOOKUP(2,1/(AK6:AT6&lt;&gt;""),AK6:AT6),"---")</f>
        <v>---</v>
      </c>
      <c r="BC6" s="359" t="str">
        <f>_xlfn.IFNA(LOOKUP(2,1/(H6:R6&lt;&gt;"---"),H$2:R$2),"---")</f>
        <v>---</v>
      </c>
      <c r="BE6" s="412" t="s">
        <v>108</v>
      </c>
      <c r="BF6" s="359">
        <v>0</v>
      </c>
      <c r="BI6" s="404" t="s">
        <v>107</v>
      </c>
      <c r="BJ6" s="407" t="str">
        <f>IF(H6="---","",VLOOKUP(H6,List167823456[],2,FALSE))</f>
        <v/>
      </c>
      <c r="BK6" s="407" t="str">
        <f>IF(I6="---","",VLOOKUP(I6,List167823456[],2,FALSE))</f>
        <v/>
      </c>
      <c r="BL6" s="407" t="str">
        <f>IF(J6="---","",VLOOKUP(J6,List167823456[],2,FALSE))</f>
        <v/>
      </c>
      <c r="BM6" s="407" t="str">
        <f>IF(K6="---","",VLOOKUP(K6,List167823456[],2,FALSE))</f>
        <v/>
      </c>
      <c r="BN6" s="407" t="str">
        <f>IF(L6="---","",VLOOKUP(L6,List167823456[],2,FALSE))</f>
        <v/>
      </c>
      <c r="BO6" s="407" t="str">
        <f>IF(M6="---","",VLOOKUP(M6,List167823456[],2,FALSE))</f>
        <v/>
      </c>
      <c r="BP6" s="407" t="str">
        <f>IF(N6="---","",VLOOKUP(N6,List167823456[],2,FALSE))</f>
        <v/>
      </c>
      <c r="BQ6" s="407" t="str">
        <f>IF(O6="---","",VLOOKUP(O6,List167823456[],2,FALSE))</f>
        <v/>
      </c>
      <c r="BR6" s="407" t="str">
        <f>IF(P6="---","",VLOOKUP(P6,List167823456[],2,FALSE))</f>
        <v/>
      </c>
      <c r="BS6" s="407" t="str">
        <f>IF(Q6="---","",VLOOKUP(Q6,List167823456[],2,FALSE))</f>
        <v/>
      </c>
      <c r="BT6" s="407" t="str">
        <f>IF(R6="---","",VLOOKUP(R6,List167823456[],2,FALSE))</f>
        <v/>
      </c>
      <c r="BU6" s="404" t="s">
        <v>107</v>
      </c>
      <c r="BV6" s="407" t="str">
        <f>IF(Y6="---","",VLOOKUP(Y6,List167823456[],2,FALSE))</f>
        <v/>
      </c>
      <c r="BW6" s="407" t="str">
        <f>IF(Z6="---","",VLOOKUP(Z6,List167823456[],2,FALSE))</f>
        <v/>
      </c>
      <c r="BX6" s="407" t="str">
        <f>IF(AA6="---","",VLOOKUP(AA6,List167823456[],2,FALSE))</f>
        <v/>
      </c>
      <c r="BY6" s="407" t="str">
        <f>IF(AB6="---","",VLOOKUP(AB6,List167823456[],2,FALSE))</f>
        <v/>
      </c>
      <c r="BZ6" s="407" t="str">
        <f>IF(AC6="---","",VLOOKUP(AC6,List167823456[],2,FALSE))</f>
        <v/>
      </c>
      <c r="CA6" s="407" t="str">
        <f>IF(AD6="---","",VLOOKUP(AD6,List167823456[],2,FALSE))</f>
        <v/>
      </c>
      <c r="CB6" s="407" t="str">
        <f>IF(AE6="---","",VLOOKUP(AE6,List167823456[],2,FALSE))</f>
        <v/>
      </c>
      <c r="CC6" s="407" t="str">
        <f>IF(AF6="---","",VLOOKUP(AF6,List167823456[],2,FALSE))</f>
        <v/>
      </c>
      <c r="CD6" s="407" t="str">
        <f>IF(AG6="---","",VLOOKUP(AG6,List167823456[],2,FALSE))</f>
        <v/>
      </c>
      <c r="CE6" s="407" t="str">
        <f>IF(AH6="---","",VLOOKUP(AH6,List167823456[],2,FALSE))</f>
        <v/>
      </c>
    </row>
    <row r="7" spans="2:92" ht="13.5" customHeight="1" thickBot="1" x14ac:dyDescent="0.4">
      <c r="B7" s="408"/>
      <c r="C7" s="392"/>
      <c r="D7" s="393"/>
      <c r="E7" s="394" t="s">
        <v>109</v>
      </c>
      <c r="F7" s="395"/>
      <c r="G7" s="396"/>
      <c r="H7" s="398" t="s">
        <v>97</v>
      </c>
      <c r="I7" s="398" t="s">
        <v>97</v>
      </c>
      <c r="J7" s="398" t="s">
        <v>97</v>
      </c>
      <c r="K7" s="398" t="s">
        <v>97</v>
      </c>
      <c r="L7" s="398" t="s">
        <v>97</v>
      </c>
      <c r="M7" s="398" t="s">
        <v>97</v>
      </c>
      <c r="N7" s="398" t="s">
        <v>97</v>
      </c>
      <c r="O7" s="398" t="s">
        <v>97</v>
      </c>
      <c r="P7" s="398" t="s">
        <v>97</v>
      </c>
      <c r="Q7" s="398" t="s">
        <v>97</v>
      </c>
      <c r="R7" s="409" t="s">
        <v>97</v>
      </c>
      <c r="Y7" s="398" t="s">
        <v>97</v>
      </c>
      <c r="Z7" s="398" t="s">
        <v>97</v>
      </c>
      <c r="AA7" s="398" t="s">
        <v>97</v>
      </c>
      <c r="AB7" s="398" t="s">
        <v>97</v>
      </c>
      <c r="AC7" s="409" t="s">
        <v>97</v>
      </c>
      <c r="AD7" s="401" t="s">
        <v>97</v>
      </c>
      <c r="AE7" s="401" t="s">
        <v>97</v>
      </c>
      <c r="AF7" s="401" t="s">
        <v>97</v>
      </c>
      <c r="AG7" s="401" t="s">
        <v>97</v>
      </c>
      <c r="AH7" s="401" t="s">
        <v>97</v>
      </c>
      <c r="AK7" s="402" t="str">
        <f>IFERROR(IF(I7="---","",IF(Y7="---","No Target Set",IF(BV7=BK7,"On Target",IF(BV7&gt;BK7,"Behind",IF(BV7&lt;BK7,"Ahead"))))),"")</f>
        <v/>
      </c>
      <c r="AL7" s="402" t="str">
        <f>IFERROR(IF(J7="---","",IF(Z7="---","No Target Set",IF(BW7=BL7,"On Target",IF(BW7&gt;BL7,"Behind",IF(BW7&lt;BL7,"Ahead"))))),"")</f>
        <v/>
      </c>
      <c r="AM7" s="402" t="str">
        <f>IFERROR(IF(K7="---","",IF(AA7="---","No Target Set",IF(BX7=BM7,"On Target",IF(BX7&gt;BM7,"Behind",IF(BX7&lt;BM7,"Ahead"))))),"")</f>
        <v/>
      </c>
      <c r="AN7" s="402" t="str">
        <f>IFERROR(IF(L7="---","",IF(AB7="---","No Target Set",IF(BY7=BN7,"On Target",IF(BY7&gt;BN7,"Behind",IF(BY7&lt;BN7,"Ahead"))))),"")</f>
        <v/>
      </c>
      <c r="AO7" s="402" t="str">
        <f>IFERROR(IF(M7="---","",IF(AC7="---","No Target Set",IF(BZ7=BO7,"On Target",IF(BZ7&gt;BO7,"Behind",IF(BZ7&lt;BO7,"Ahead"))))),"")</f>
        <v/>
      </c>
      <c r="AP7" s="402" t="str">
        <f>IFERROR(IF(N7="---","",IF(AD7="---","No Target Set",IF(CA7=BP7,"On Target",IF(CA7&gt;BP7,"Behind",IF(CA7&lt;BP7,"Ahead"))))),"")</f>
        <v/>
      </c>
      <c r="AQ7" s="402" t="str">
        <f>IFERROR(IF(O7="---","",IF(AE7="---","No Target Set",IF(CB7=BQ7,"On Target",IF(CB7&gt;BQ7,"Behind",IF(CB7&lt;BQ7,"Ahead"))))),"")</f>
        <v/>
      </c>
      <c r="AR7" s="402" t="str">
        <f>IFERROR(IF(P7="---","",IF(AF7="---","No Target Set",IF(CC7=BR7,"On Target",IF(CC7&gt;BR7,"Behind",IF(CC7&lt;BR7,"Ahead"))))),"")</f>
        <v/>
      </c>
      <c r="AS7" s="402" t="str">
        <f>IFERROR(IF(Q7="---","",IF(AG7="---","No Target Set",IF(CD7=BS7,"On Target",IF(CD7&gt;BS7,"Behind",IF(CD7&lt;BS7,"Ahead"))))),"")</f>
        <v/>
      </c>
      <c r="AT7" s="402" t="str">
        <f>IFERROR(IF(R7="---","",IF(AH7="---","No Target Set",IF(CE7=BT7,"On Target",IF(CE7&gt;BT7,"Behind",IF(CE7&lt;BT7,"Ahead"))))),"")</f>
        <v/>
      </c>
      <c r="AV7" s="403"/>
      <c r="AW7" s="404" t="s">
        <v>110</v>
      </c>
      <c r="AX7" s="405" t="str">
        <f>_xlfn.IFNA(LOOKUP(2,1/(H7:R7&lt;&gt;"---"),H7:R7),"---")</f>
        <v>---</v>
      </c>
      <c r="AY7" s="406" t="e">
        <f>VALUE(IF(AX7="---","",VLOOKUP(AX7,List167823456[],2,FALSE)))</f>
        <v>#VALUE!</v>
      </c>
      <c r="AZ7" s="359" t="str">
        <f>_xlfn.IFNA(LOOKUP(2,1/(H7:Q7&lt;&gt;"---"),X7:AF7),"---")</f>
        <v>---</v>
      </c>
      <c r="BA7" s="359" t="e">
        <f>VALUE(IF(AZ7="---","",VLOOKUP(AZ7,List167823456[],2,FALSE)))</f>
        <v>#VALUE!</v>
      </c>
      <c r="BB7" s="359" t="str">
        <f>_xlfn.IFNA(LOOKUP(2,1/(AK7:AT7&lt;&gt;""),AK7:AT7),"---")</f>
        <v>---</v>
      </c>
      <c r="BC7" s="359" t="str">
        <f>_xlfn.IFNA(LOOKUP(2,1/(H7:R7&lt;&gt;"---"),H$2:R$2),"---")</f>
        <v>---</v>
      </c>
      <c r="BI7" s="404" t="s">
        <v>110</v>
      </c>
      <c r="BJ7" s="407" t="str">
        <f>IF(H7="---","",VLOOKUP(H7,List167823456[],2,FALSE))</f>
        <v/>
      </c>
      <c r="BK7" s="407" t="str">
        <f>IF(I7="---","",VLOOKUP(I7,List167823456[],2,FALSE))</f>
        <v/>
      </c>
      <c r="BL7" s="407" t="str">
        <f>IF(J7="---","",VLOOKUP(J7,List167823456[],2,FALSE))</f>
        <v/>
      </c>
      <c r="BM7" s="407" t="str">
        <f>IF(K7="---","",VLOOKUP(K7,List167823456[],2,FALSE))</f>
        <v/>
      </c>
      <c r="BN7" s="407" t="str">
        <f>IF(L7="---","",VLOOKUP(L7,List167823456[],2,FALSE))</f>
        <v/>
      </c>
      <c r="BO7" s="407" t="str">
        <f>IF(M7="---","",VLOOKUP(M7,List167823456[],2,FALSE))</f>
        <v/>
      </c>
      <c r="BP7" s="407" t="str">
        <f>IF(N7="---","",VLOOKUP(N7,List167823456[],2,FALSE))</f>
        <v/>
      </c>
      <c r="BQ7" s="407" t="str">
        <f>IF(O7="---","",VLOOKUP(O7,List167823456[],2,FALSE))</f>
        <v/>
      </c>
      <c r="BR7" s="407" t="str">
        <f>IF(P7="---","",VLOOKUP(P7,List167823456[],2,FALSE))</f>
        <v/>
      </c>
      <c r="BS7" s="407" t="str">
        <f>IF(Q7="---","",VLOOKUP(Q7,List167823456[],2,FALSE))</f>
        <v/>
      </c>
      <c r="BT7" s="407" t="str">
        <f>IF(R7="---","",VLOOKUP(R7,List167823456[],2,FALSE))</f>
        <v/>
      </c>
      <c r="BU7" s="404" t="s">
        <v>110</v>
      </c>
      <c r="BV7" s="407" t="str">
        <f>IF(Y7="---","",VLOOKUP(Y7,List167823456[],2,FALSE))</f>
        <v/>
      </c>
      <c r="BW7" s="407" t="str">
        <f>IF(Z7="---","",VLOOKUP(Z7,List167823456[],2,FALSE))</f>
        <v/>
      </c>
      <c r="BX7" s="407" t="str">
        <f>IF(AA7="---","",VLOOKUP(AA7,List167823456[],2,FALSE))</f>
        <v/>
      </c>
      <c r="BY7" s="407" t="str">
        <f>IF(AB7="---","",VLOOKUP(AB7,List167823456[],2,FALSE))</f>
        <v/>
      </c>
      <c r="BZ7" s="407" t="str">
        <f>IF(AC7="---","",VLOOKUP(AC7,List167823456[],2,FALSE))</f>
        <v/>
      </c>
      <c r="CA7" s="407" t="str">
        <f>IF(AD7="---","",VLOOKUP(AD7,List167823456[],2,FALSE))</f>
        <v/>
      </c>
      <c r="CB7" s="407" t="str">
        <f>IF(AE7="---","",VLOOKUP(AE7,List167823456[],2,FALSE))</f>
        <v/>
      </c>
      <c r="CC7" s="407" t="str">
        <f>IF(AF7="---","",VLOOKUP(AF7,List167823456[],2,FALSE))</f>
        <v/>
      </c>
      <c r="CD7" s="407" t="str">
        <f>IF(AG7="---","",VLOOKUP(AG7,List167823456[],2,FALSE))</f>
        <v/>
      </c>
      <c r="CE7" s="407" t="str">
        <f>IF(AH7="---","",VLOOKUP(AH7,List167823456[],2,FALSE))</f>
        <v/>
      </c>
    </row>
    <row r="8" spans="2:92" ht="13.5" customHeight="1" thickBot="1" x14ac:dyDescent="0.4">
      <c r="B8" s="413"/>
      <c r="C8" s="392"/>
      <c r="D8" s="393"/>
      <c r="E8" s="394" t="s">
        <v>111</v>
      </c>
      <c r="F8" s="395"/>
      <c r="G8" s="396"/>
      <c r="H8" s="398" t="s">
        <v>97</v>
      </c>
      <c r="I8" s="398" t="s">
        <v>97</v>
      </c>
      <c r="J8" s="398" t="s">
        <v>97</v>
      </c>
      <c r="K8" s="398" t="s">
        <v>97</v>
      </c>
      <c r="L8" s="398" t="s">
        <v>97</v>
      </c>
      <c r="M8" s="398" t="s">
        <v>97</v>
      </c>
      <c r="N8" s="398" t="s">
        <v>97</v>
      </c>
      <c r="O8" s="398" t="s">
        <v>97</v>
      </c>
      <c r="P8" s="398" t="s">
        <v>97</v>
      </c>
      <c r="Q8" s="398" t="s">
        <v>97</v>
      </c>
      <c r="R8" s="409" t="s">
        <v>97</v>
      </c>
      <c r="Y8" s="398" t="s">
        <v>97</v>
      </c>
      <c r="Z8" s="398" t="s">
        <v>97</v>
      </c>
      <c r="AA8" s="398" t="s">
        <v>97</v>
      </c>
      <c r="AB8" s="398" t="s">
        <v>97</v>
      </c>
      <c r="AC8" s="409" t="s">
        <v>97</v>
      </c>
      <c r="AD8" s="401" t="s">
        <v>97</v>
      </c>
      <c r="AE8" s="401" t="s">
        <v>97</v>
      </c>
      <c r="AF8" s="401" t="s">
        <v>97</v>
      </c>
      <c r="AG8" s="401" t="s">
        <v>97</v>
      </c>
      <c r="AH8" s="401" t="s">
        <v>97</v>
      </c>
      <c r="AK8" s="402" t="str">
        <f>IFERROR(IF(I8="---","",IF(Y8="---","No Target Set",IF(BV8=BK8,"On Target",IF(BV8&gt;BK8,"Behind",IF(BV8&lt;BK8,"Ahead"))))),"")</f>
        <v/>
      </c>
      <c r="AL8" s="402" t="str">
        <f>IFERROR(IF(J8="---","",IF(Z8="---","No Target Set",IF(BW8=BL8,"On Target",IF(BW8&gt;BL8,"Behind",IF(BW8&lt;BL8,"Ahead"))))),"")</f>
        <v/>
      </c>
      <c r="AM8" s="402" t="str">
        <f>IFERROR(IF(K8="---","",IF(AA8="---","No Target Set",IF(BX8=BM8,"On Target",IF(BX8&gt;BM8,"Behind",IF(BX8&lt;BM8,"Ahead"))))),"")</f>
        <v/>
      </c>
      <c r="AN8" s="402" t="str">
        <f>IFERROR(IF(L8="---","",IF(AB8="---","No Target Set",IF(BY8=BN8,"On Target",IF(BY8&gt;BN8,"Behind",IF(BY8&lt;BN8,"Ahead"))))),"")</f>
        <v/>
      </c>
      <c r="AO8" s="402" t="str">
        <f>IFERROR(IF(M8="---","",IF(AC8="---","No Target Set",IF(BZ8=BO8,"On Target",IF(BZ8&gt;BO8,"Behind",IF(BZ8&lt;BO8,"Ahead"))))),"")</f>
        <v/>
      </c>
      <c r="AP8" s="402" t="str">
        <f>IFERROR(IF(N8="---","",IF(AD8="---","No Target Set",IF(CA8=BP8,"On Target",IF(CA8&gt;BP8,"Behind",IF(CA8&lt;BP8,"Ahead"))))),"")</f>
        <v/>
      </c>
      <c r="AQ8" s="402" t="str">
        <f>IFERROR(IF(O8="---","",IF(AE8="---","No Target Set",IF(CB8=BQ8,"On Target",IF(CB8&gt;BQ8,"Behind",IF(CB8&lt;BQ8,"Ahead"))))),"")</f>
        <v/>
      </c>
      <c r="AR8" s="402" t="str">
        <f>IFERROR(IF(P8="---","",IF(AF8="---","No Target Set",IF(CC8=BR8,"On Target",IF(CC8&gt;BR8,"Behind",IF(CC8&lt;BR8,"Ahead"))))),"")</f>
        <v/>
      </c>
      <c r="AS8" s="402" t="str">
        <f>IFERROR(IF(Q8="---","",IF(AG8="---","No Target Set",IF(CD8=BS8,"On Target",IF(CD8&gt;BS8,"Behind",IF(CD8&lt;BS8,"Ahead"))))),"")</f>
        <v/>
      </c>
      <c r="AT8" s="402" t="str">
        <f>IFERROR(IF(R8="---","",IF(AH8="---","No Target Set",IF(CE8=BT8,"On Target",IF(CE8&gt;BT8,"Behind",IF(CE8&lt;BT8,"Ahead"))))),"")</f>
        <v/>
      </c>
      <c r="AV8" s="403"/>
      <c r="AW8" s="404" t="s">
        <v>112</v>
      </c>
      <c r="AX8" s="405" t="str">
        <f>_xlfn.IFNA(LOOKUP(2,1/(H8:R8&lt;&gt;"---"),H8:R8),"---")</f>
        <v>---</v>
      </c>
      <c r="AY8" s="406" t="e">
        <f>VALUE(IF(AX8="---","",VLOOKUP(AX8,List167823456[],2,FALSE)))</f>
        <v>#VALUE!</v>
      </c>
      <c r="AZ8" s="359" t="str">
        <f>_xlfn.IFNA(LOOKUP(2,1/(H8:Q8&lt;&gt;"---"),X8:AF8),"---")</f>
        <v>---</v>
      </c>
      <c r="BA8" s="359" t="e">
        <f>VALUE(IF(AZ8="---","",VLOOKUP(AZ8,List167823456[],2,FALSE)))</f>
        <v>#VALUE!</v>
      </c>
      <c r="BB8" s="359" t="str">
        <f>_xlfn.IFNA(LOOKUP(2,1/(AK8:AT8&lt;&gt;""),AK8:AT8),"---")</f>
        <v>---</v>
      </c>
      <c r="BC8" s="359" t="str">
        <f>_xlfn.IFNA(LOOKUP(2,1/(H8:R8&lt;&gt;"---"),H$2:R$2),"---")</f>
        <v>---</v>
      </c>
      <c r="BI8" s="404" t="s">
        <v>112</v>
      </c>
      <c r="BJ8" s="407" t="str">
        <f>IF(H8="---","",VLOOKUP(H8,List167823456[],2,FALSE))</f>
        <v/>
      </c>
      <c r="BK8" s="407" t="str">
        <f>IF(I8="---","",VLOOKUP(I8,List167823456[],2,FALSE))</f>
        <v/>
      </c>
      <c r="BL8" s="407" t="str">
        <f>IF(J8="---","",VLOOKUP(J8,List167823456[],2,FALSE))</f>
        <v/>
      </c>
      <c r="BM8" s="407" t="str">
        <f>IF(K8="---","",VLOOKUP(K8,List167823456[],2,FALSE))</f>
        <v/>
      </c>
      <c r="BN8" s="407" t="str">
        <f>IF(L8="---","",VLOOKUP(L8,List167823456[],2,FALSE))</f>
        <v/>
      </c>
      <c r="BO8" s="407" t="str">
        <f>IF(M8="---","",VLOOKUP(M8,List167823456[],2,FALSE))</f>
        <v/>
      </c>
      <c r="BP8" s="407" t="str">
        <f>IF(N8="---","",VLOOKUP(N8,List167823456[],2,FALSE))</f>
        <v/>
      </c>
      <c r="BQ8" s="407" t="str">
        <f>IF(O8="---","",VLOOKUP(O8,List167823456[],2,FALSE))</f>
        <v/>
      </c>
      <c r="BR8" s="407" t="str">
        <f>IF(P8="---","",VLOOKUP(P8,List167823456[],2,FALSE))</f>
        <v/>
      </c>
      <c r="BS8" s="407" t="str">
        <f>IF(Q8="---","",VLOOKUP(Q8,List167823456[],2,FALSE))</f>
        <v/>
      </c>
      <c r="BT8" s="407" t="str">
        <f>IF(R8="---","",VLOOKUP(R8,List167823456[],2,FALSE))</f>
        <v/>
      </c>
      <c r="BU8" s="404" t="s">
        <v>112</v>
      </c>
      <c r="BV8" s="407" t="str">
        <f>IF(Y8="---","",VLOOKUP(Y8,List167823456[],2,FALSE))</f>
        <v/>
      </c>
      <c r="BW8" s="407" t="str">
        <f>IF(Z8="---","",VLOOKUP(Z8,List167823456[],2,FALSE))</f>
        <v/>
      </c>
      <c r="BX8" s="407" t="str">
        <f>IF(AA8="---","",VLOOKUP(AA8,List167823456[],2,FALSE))</f>
        <v/>
      </c>
      <c r="BY8" s="407" t="str">
        <f>IF(AB8="---","",VLOOKUP(AB8,List167823456[],2,FALSE))</f>
        <v/>
      </c>
      <c r="BZ8" s="407" t="str">
        <f>IF(AC8="---","",VLOOKUP(AC8,List167823456[],2,FALSE))</f>
        <v/>
      </c>
      <c r="CA8" s="407" t="str">
        <f>IF(AD8="---","",VLOOKUP(AD8,List167823456[],2,FALSE))</f>
        <v/>
      </c>
      <c r="CB8" s="407" t="str">
        <f>IF(AE8="---","",VLOOKUP(AE8,List167823456[],2,FALSE))</f>
        <v/>
      </c>
      <c r="CC8" s="407" t="str">
        <f>IF(AF8="---","",VLOOKUP(AF8,List167823456[],2,FALSE))</f>
        <v/>
      </c>
      <c r="CD8" s="407" t="str">
        <f>IF(AG8="---","",VLOOKUP(AG8,List167823456[],2,FALSE))</f>
        <v/>
      </c>
      <c r="CE8" s="407" t="str">
        <f>IF(AH8="---","",VLOOKUP(AH8,List167823456[],2,FALSE))</f>
        <v/>
      </c>
    </row>
    <row r="9" spans="2:92" ht="13.5" customHeight="1" thickBot="1" x14ac:dyDescent="0.4">
      <c r="B9" s="391">
        <v>2</v>
      </c>
      <c r="C9" s="392" t="s">
        <v>113</v>
      </c>
      <c r="D9" s="393"/>
      <c r="E9" s="394" t="s">
        <v>114</v>
      </c>
      <c r="F9" s="395"/>
      <c r="G9" s="396"/>
      <c r="H9" s="398" t="s">
        <v>97</v>
      </c>
      <c r="I9" s="398" t="s">
        <v>97</v>
      </c>
      <c r="J9" s="398" t="s">
        <v>97</v>
      </c>
      <c r="K9" s="398" t="s">
        <v>97</v>
      </c>
      <c r="L9" s="398" t="s">
        <v>97</v>
      </c>
      <c r="M9" s="398" t="s">
        <v>97</v>
      </c>
      <c r="N9" s="398" t="s">
        <v>97</v>
      </c>
      <c r="O9" s="398" t="s">
        <v>97</v>
      </c>
      <c r="P9" s="398" t="s">
        <v>97</v>
      </c>
      <c r="Q9" s="398" t="s">
        <v>97</v>
      </c>
      <c r="R9" s="409" t="s">
        <v>97</v>
      </c>
      <c r="Y9" s="398" t="s">
        <v>97</v>
      </c>
      <c r="Z9" s="398" t="s">
        <v>97</v>
      </c>
      <c r="AA9" s="398" t="s">
        <v>97</v>
      </c>
      <c r="AB9" s="398" t="s">
        <v>97</v>
      </c>
      <c r="AC9" s="409" t="s">
        <v>97</v>
      </c>
      <c r="AD9" s="401" t="s">
        <v>97</v>
      </c>
      <c r="AE9" s="401" t="s">
        <v>97</v>
      </c>
      <c r="AF9" s="401" t="s">
        <v>97</v>
      </c>
      <c r="AG9" s="401" t="s">
        <v>97</v>
      </c>
      <c r="AH9" s="401" t="s">
        <v>97</v>
      </c>
      <c r="AK9" s="402" t="str">
        <f>IFERROR(IF(I9="---","",IF(Y9="---","No Target Set",IF(BV9=BK9,"On Target",IF(BV9&gt;BK9,"Behind",IF(BV9&lt;BK9,"Ahead"))))),"")</f>
        <v/>
      </c>
      <c r="AL9" s="402" t="str">
        <f>IFERROR(IF(J9="---","",IF(Z9="---","No Target Set",IF(BW9=BL9,"On Target",IF(BW9&gt;BL9,"Behind",IF(BW9&lt;BL9,"Ahead"))))),"")</f>
        <v/>
      </c>
      <c r="AM9" s="402" t="str">
        <f>IFERROR(IF(K9="---","",IF(AA9="---","No Target Set",IF(BX9=BM9,"On Target",IF(BX9&gt;BM9,"Behind",IF(BX9&lt;BM9,"Ahead"))))),"")</f>
        <v/>
      </c>
      <c r="AN9" s="402" t="str">
        <f>IFERROR(IF(L9="---","",IF(AB9="---","No Target Set",IF(BY9=BN9,"On Target",IF(BY9&gt;BN9,"Behind",IF(BY9&lt;BN9,"Ahead"))))),"")</f>
        <v/>
      </c>
      <c r="AO9" s="402" t="str">
        <f>IFERROR(IF(M9="---","",IF(AC9="---","No Target Set",IF(BZ9=BO9,"On Target",IF(BZ9&gt;BO9,"Behind",IF(BZ9&lt;BO9,"Ahead"))))),"")</f>
        <v/>
      </c>
      <c r="AP9" s="402" t="str">
        <f>IFERROR(IF(N9="---","",IF(AD9="---","No Target Set",IF(CA9=BP9,"On Target",IF(CA9&gt;BP9,"Behind",IF(CA9&lt;BP9,"Ahead"))))),"")</f>
        <v/>
      </c>
      <c r="AQ9" s="402" t="str">
        <f>IFERROR(IF(O9="---","",IF(AE9="---","No Target Set",IF(CB9=BQ9,"On Target",IF(CB9&gt;BQ9,"Behind",IF(CB9&lt;BQ9,"Ahead"))))),"")</f>
        <v/>
      </c>
      <c r="AR9" s="402" t="str">
        <f>IFERROR(IF(P9="---","",IF(AF9="---","No Target Set",IF(CC9=BR9,"On Target",IF(CC9&gt;BR9,"Behind",IF(CC9&lt;BR9,"Ahead"))))),"")</f>
        <v/>
      </c>
      <c r="AS9" s="402" t="str">
        <f>IFERROR(IF(Q9="---","",IF(AG9="---","No Target Set",IF(CD9=BS9,"On Target",IF(CD9&gt;BS9,"Behind",IF(CD9&lt;BS9,"Ahead"))))),"")</f>
        <v/>
      </c>
      <c r="AT9" s="402" t="str">
        <f>IFERROR(IF(R9="---","",IF(AH9="---","No Target Set",IF(CE9=BT9,"On Target",IF(CE9&gt;BT9,"Behind",IF(CE9&lt;BT9,"Ahead"))))),"")</f>
        <v/>
      </c>
      <c r="AV9" s="403"/>
      <c r="AW9" s="404" t="s">
        <v>115</v>
      </c>
      <c r="AX9" s="405" t="str">
        <f>_xlfn.IFNA(LOOKUP(2,1/(H9:R9&lt;&gt;"---"),H9:R9),"---")</f>
        <v>---</v>
      </c>
      <c r="AY9" s="406" t="e">
        <f>VALUE(IF(AX9="---","",VLOOKUP(AX9,List167823456[],2,FALSE)))</f>
        <v>#VALUE!</v>
      </c>
      <c r="AZ9" s="359" t="str">
        <f>_xlfn.IFNA(LOOKUP(2,1/(H9:Q9&lt;&gt;"---"),X9:AF9),"---")</f>
        <v>---</v>
      </c>
      <c r="BA9" s="359" t="e">
        <f>VALUE(IF(AZ9="---","",VLOOKUP(AZ9,List167823456[],2,FALSE)))</f>
        <v>#VALUE!</v>
      </c>
      <c r="BB9" s="359" t="str">
        <f>_xlfn.IFNA(LOOKUP(2,1/(AK9:AT9&lt;&gt;""),AK9:AT9),"---")</f>
        <v>---</v>
      </c>
      <c r="BC9" s="359" t="str">
        <f>_xlfn.IFNA(LOOKUP(2,1/(H9:R9&lt;&gt;"---"),H$2:R$2),"---")</f>
        <v>---</v>
      </c>
      <c r="BI9" s="404" t="s">
        <v>115</v>
      </c>
      <c r="BJ9" s="407" t="str">
        <f>IF(H9="---","",VLOOKUP(H9,List167823456[],2,FALSE))</f>
        <v/>
      </c>
      <c r="BK9" s="407" t="str">
        <f>IF(I9="---","",VLOOKUP(I9,List167823456[],2,FALSE))</f>
        <v/>
      </c>
      <c r="BL9" s="407" t="str">
        <f>IF(J9="---","",VLOOKUP(J9,List167823456[],2,FALSE))</f>
        <v/>
      </c>
      <c r="BM9" s="407" t="str">
        <f>IF(K9="---","",VLOOKUP(K9,List167823456[],2,FALSE))</f>
        <v/>
      </c>
      <c r="BN9" s="407" t="str">
        <f>IF(L9="---","",VLOOKUP(L9,List167823456[],2,FALSE))</f>
        <v/>
      </c>
      <c r="BO9" s="407" t="str">
        <f>IF(M9="---","",VLOOKUP(M9,List167823456[],2,FALSE))</f>
        <v/>
      </c>
      <c r="BP9" s="407" t="str">
        <f>IF(N9="---","",VLOOKUP(N9,List167823456[],2,FALSE))</f>
        <v/>
      </c>
      <c r="BQ9" s="407" t="str">
        <f>IF(O9="---","",VLOOKUP(O9,List167823456[],2,FALSE))</f>
        <v/>
      </c>
      <c r="BR9" s="407" t="str">
        <f>IF(P9="---","",VLOOKUP(P9,List167823456[],2,FALSE))</f>
        <v/>
      </c>
      <c r="BS9" s="407" t="str">
        <f>IF(Q9="---","",VLOOKUP(Q9,List167823456[],2,FALSE))</f>
        <v/>
      </c>
      <c r="BT9" s="407" t="str">
        <f>IF(R9="---","",VLOOKUP(R9,List167823456[],2,FALSE))</f>
        <v/>
      </c>
      <c r="BU9" s="404" t="s">
        <v>115</v>
      </c>
      <c r="BV9" s="407" t="str">
        <f>IF(Y9="---","",VLOOKUP(Y9,List167823456[],2,FALSE))</f>
        <v/>
      </c>
      <c r="BW9" s="407" t="str">
        <f>IF(Z9="---","",VLOOKUP(Z9,List167823456[],2,FALSE))</f>
        <v/>
      </c>
      <c r="BX9" s="407" t="str">
        <f>IF(AA9="---","",VLOOKUP(AA9,List167823456[],2,FALSE))</f>
        <v/>
      </c>
      <c r="BY9" s="407" t="str">
        <f>IF(AB9="---","",VLOOKUP(AB9,List167823456[],2,FALSE))</f>
        <v/>
      </c>
      <c r="BZ9" s="407" t="str">
        <f>IF(AC9="---","",VLOOKUP(AC9,List167823456[],2,FALSE))</f>
        <v/>
      </c>
      <c r="CA9" s="407" t="str">
        <f>IF(AD9="---","",VLOOKUP(AD9,List167823456[],2,FALSE))</f>
        <v/>
      </c>
      <c r="CB9" s="407" t="str">
        <f>IF(AE9="---","",VLOOKUP(AE9,List167823456[],2,FALSE))</f>
        <v/>
      </c>
      <c r="CC9" s="407" t="str">
        <f>IF(AF9="---","",VLOOKUP(AF9,List167823456[],2,FALSE))</f>
        <v/>
      </c>
      <c r="CD9" s="407" t="str">
        <f>IF(AG9="---","",VLOOKUP(AG9,List167823456[],2,FALSE))</f>
        <v/>
      </c>
      <c r="CE9" s="407" t="str">
        <f>IF(AH9="---","",VLOOKUP(AH9,List167823456[],2,FALSE))</f>
        <v/>
      </c>
    </row>
    <row r="10" spans="2:92" ht="13.5" customHeight="1" thickBot="1" x14ac:dyDescent="0.4">
      <c r="B10" s="408"/>
      <c r="C10" s="392"/>
      <c r="D10" s="393"/>
      <c r="E10" s="394" t="s">
        <v>116</v>
      </c>
      <c r="F10" s="395"/>
      <c r="G10" s="396"/>
      <c r="H10" s="398" t="s">
        <v>97</v>
      </c>
      <c r="I10" s="398" t="s">
        <v>97</v>
      </c>
      <c r="J10" s="398" t="s">
        <v>97</v>
      </c>
      <c r="K10" s="398" t="s">
        <v>97</v>
      </c>
      <c r="L10" s="398" t="s">
        <v>97</v>
      </c>
      <c r="M10" s="398" t="s">
        <v>97</v>
      </c>
      <c r="N10" s="398" t="s">
        <v>97</v>
      </c>
      <c r="O10" s="398" t="s">
        <v>97</v>
      </c>
      <c r="P10" s="398" t="s">
        <v>97</v>
      </c>
      <c r="Q10" s="398" t="s">
        <v>97</v>
      </c>
      <c r="R10" s="409" t="s">
        <v>97</v>
      </c>
      <c r="Y10" s="398" t="s">
        <v>97</v>
      </c>
      <c r="Z10" s="398" t="s">
        <v>97</v>
      </c>
      <c r="AA10" s="398" t="s">
        <v>97</v>
      </c>
      <c r="AB10" s="398" t="s">
        <v>97</v>
      </c>
      <c r="AC10" s="409" t="s">
        <v>97</v>
      </c>
      <c r="AD10" s="401" t="s">
        <v>97</v>
      </c>
      <c r="AE10" s="401" t="s">
        <v>97</v>
      </c>
      <c r="AF10" s="401" t="s">
        <v>97</v>
      </c>
      <c r="AG10" s="401" t="s">
        <v>97</v>
      </c>
      <c r="AH10" s="401" t="s">
        <v>97</v>
      </c>
      <c r="AK10" s="402" t="str">
        <f>IFERROR(IF(I10="---","",IF(Y10="---","No Target Set",IF(BV10=BK10,"On Target",IF(BV10&gt;BK10,"Behind",IF(BV10&lt;BK10,"Ahead"))))),"")</f>
        <v/>
      </c>
      <c r="AL10" s="402" t="str">
        <f>IFERROR(IF(J10="---","",IF(Z10="---","No Target Set",IF(BW10=BL10,"On Target",IF(BW10&gt;BL10,"Behind",IF(BW10&lt;BL10,"Ahead"))))),"")</f>
        <v/>
      </c>
      <c r="AM10" s="402" t="str">
        <f>IFERROR(IF(K10="---","",IF(AA10="---","No Target Set",IF(BX10=BM10,"On Target",IF(BX10&gt;BM10,"Behind",IF(BX10&lt;BM10,"Ahead"))))),"")</f>
        <v/>
      </c>
      <c r="AN10" s="402" t="str">
        <f>IFERROR(IF(L10="---","",IF(AB10="---","No Target Set",IF(BY10=BN10,"On Target",IF(BY10&gt;BN10,"Behind",IF(BY10&lt;BN10,"Ahead"))))),"")</f>
        <v/>
      </c>
      <c r="AO10" s="402" t="str">
        <f>IFERROR(IF(M10="---","",IF(AC10="---","No Target Set",IF(BZ10=BO10,"On Target",IF(BZ10&gt;BO10,"Behind",IF(BZ10&lt;BO10,"Ahead"))))),"")</f>
        <v/>
      </c>
      <c r="AP10" s="402" t="str">
        <f>IFERROR(IF(N10="---","",IF(AD10="---","No Target Set",IF(CA10=BP10,"On Target",IF(CA10&gt;BP10,"Behind",IF(CA10&lt;BP10,"Ahead"))))),"")</f>
        <v/>
      </c>
      <c r="AQ10" s="402" t="str">
        <f>IFERROR(IF(O10="---","",IF(AE10="---","No Target Set",IF(CB10=BQ10,"On Target",IF(CB10&gt;BQ10,"Behind",IF(CB10&lt;BQ10,"Ahead"))))),"")</f>
        <v/>
      </c>
      <c r="AR10" s="402" t="str">
        <f>IFERROR(IF(P10="---","",IF(AF10="---","No Target Set",IF(CC10=BR10,"On Target",IF(CC10&gt;BR10,"Behind",IF(CC10&lt;BR10,"Ahead"))))),"")</f>
        <v/>
      </c>
      <c r="AS10" s="402" t="str">
        <f>IFERROR(IF(Q10="---","",IF(AG10="---","No Target Set",IF(CD10=BS10,"On Target",IF(CD10&gt;BS10,"Behind",IF(CD10&lt;BS10,"Ahead"))))),"")</f>
        <v/>
      </c>
      <c r="AT10" s="402" t="str">
        <f>IFERROR(IF(R10="---","",IF(AH10="---","No Target Set",IF(CE10=BT10,"On Target",IF(CE10&gt;BT10,"Behind",IF(CE10&lt;BT10,"Ahead"))))),"")</f>
        <v/>
      </c>
      <c r="AV10" s="403"/>
      <c r="AW10" s="404" t="s">
        <v>117</v>
      </c>
      <c r="AX10" s="405" t="str">
        <f>_xlfn.IFNA(LOOKUP(2,1/(H10:R10&lt;&gt;"---"),H10:R10),"---")</f>
        <v>---</v>
      </c>
      <c r="AY10" s="406" t="e">
        <f>VALUE(IF(AX10="---","",VLOOKUP(AX10,List167823456[],2,FALSE)))</f>
        <v>#VALUE!</v>
      </c>
      <c r="AZ10" s="359" t="str">
        <f>_xlfn.IFNA(LOOKUP(2,1/(H10:Q10&lt;&gt;"---"),X10:AF10),"---")</f>
        <v>---</v>
      </c>
      <c r="BA10" s="359" t="e">
        <f>VALUE(IF(AZ10="---","",VLOOKUP(AZ10,List167823456[],2,FALSE)))</f>
        <v>#VALUE!</v>
      </c>
      <c r="BB10" s="359" t="str">
        <f>_xlfn.IFNA(LOOKUP(2,1/(AK10:AT10&lt;&gt;""),AK10:AT10),"---")</f>
        <v>---</v>
      </c>
      <c r="BC10" s="359" t="str">
        <f>_xlfn.IFNA(LOOKUP(2,1/(H10:R10&lt;&gt;"---"),H$2:R$2),"---")</f>
        <v>---</v>
      </c>
      <c r="BI10" s="404" t="s">
        <v>117</v>
      </c>
      <c r="BJ10" s="407" t="str">
        <f>IF(H10="---","",VLOOKUP(H10,List167823456[],2,FALSE))</f>
        <v/>
      </c>
      <c r="BK10" s="407" t="str">
        <f>IF(I10="---","",VLOOKUP(I10,List167823456[],2,FALSE))</f>
        <v/>
      </c>
      <c r="BL10" s="407" t="str">
        <f>IF(J10="---","",VLOOKUP(J10,List167823456[],2,FALSE))</f>
        <v/>
      </c>
      <c r="BM10" s="407" t="str">
        <f>IF(K10="---","",VLOOKUP(K10,List167823456[],2,FALSE))</f>
        <v/>
      </c>
      <c r="BN10" s="407" t="str">
        <f>IF(L10="---","",VLOOKUP(L10,List167823456[],2,FALSE))</f>
        <v/>
      </c>
      <c r="BO10" s="407" t="str">
        <f>IF(M10="---","",VLOOKUP(M10,List167823456[],2,FALSE))</f>
        <v/>
      </c>
      <c r="BP10" s="407" t="str">
        <f>IF(N10="---","",VLOOKUP(N10,List167823456[],2,FALSE))</f>
        <v/>
      </c>
      <c r="BQ10" s="407" t="str">
        <f>IF(O10="---","",VLOOKUP(O10,List167823456[],2,FALSE))</f>
        <v/>
      </c>
      <c r="BR10" s="407" t="str">
        <f>IF(P10="---","",VLOOKUP(P10,List167823456[],2,FALSE))</f>
        <v/>
      </c>
      <c r="BS10" s="407" t="str">
        <f>IF(Q10="---","",VLOOKUP(Q10,List167823456[],2,FALSE))</f>
        <v/>
      </c>
      <c r="BT10" s="407" t="str">
        <f>IF(R10="---","",VLOOKUP(R10,List167823456[],2,FALSE))</f>
        <v/>
      </c>
      <c r="BU10" s="404" t="s">
        <v>117</v>
      </c>
      <c r="BV10" s="407" t="str">
        <f>IF(Y10="---","",VLOOKUP(Y10,List167823456[],2,FALSE))</f>
        <v/>
      </c>
      <c r="BW10" s="407" t="str">
        <f>IF(Z10="---","",VLOOKUP(Z10,List167823456[],2,FALSE))</f>
        <v/>
      </c>
      <c r="BX10" s="407" t="str">
        <f>IF(AA10="---","",VLOOKUP(AA10,List167823456[],2,FALSE))</f>
        <v/>
      </c>
      <c r="BY10" s="407" t="str">
        <f>IF(AB10="---","",VLOOKUP(AB10,List167823456[],2,FALSE))</f>
        <v/>
      </c>
      <c r="BZ10" s="407" t="str">
        <f>IF(AC10="---","",VLOOKUP(AC10,List167823456[],2,FALSE))</f>
        <v/>
      </c>
      <c r="CA10" s="407" t="str">
        <f>IF(AD10="---","",VLOOKUP(AD10,List167823456[],2,FALSE))</f>
        <v/>
      </c>
      <c r="CB10" s="407" t="str">
        <f>IF(AE10="---","",VLOOKUP(AE10,List167823456[],2,FALSE))</f>
        <v/>
      </c>
      <c r="CC10" s="407" t="str">
        <f>IF(AF10="---","",VLOOKUP(AF10,List167823456[],2,FALSE))</f>
        <v/>
      </c>
      <c r="CD10" s="407" t="str">
        <f>IF(AG10="---","",VLOOKUP(AG10,List167823456[],2,FALSE))</f>
        <v/>
      </c>
      <c r="CE10" s="407" t="str">
        <f>IF(AH10="---","",VLOOKUP(AH10,List167823456[],2,FALSE))</f>
        <v/>
      </c>
    </row>
    <row r="11" spans="2:92" ht="13.5" customHeight="1" thickBot="1" x14ac:dyDescent="0.4">
      <c r="B11" s="408"/>
      <c r="C11" s="392"/>
      <c r="D11" s="393"/>
      <c r="E11" s="394" t="s">
        <v>118</v>
      </c>
      <c r="F11" s="395"/>
      <c r="G11" s="396"/>
      <c r="H11" s="398" t="s">
        <v>97</v>
      </c>
      <c r="I11" s="398" t="s">
        <v>97</v>
      </c>
      <c r="J11" s="398" t="s">
        <v>97</v>
      </c>
      <c r="K11" s="398" t="s">
        <v>97</v>
      </c>
      <c r="L11" s="398" t="s">
        <v>97</v>
      </c>
      <c r="M11" s="398" t="s">
        <v>97</v>
      </c>
      <c r="N11" s="398" t="s">
        <v>97</v>
      </c>
      <c r="O11" s="398" t="s">
        <v>97</v>
      </c>
      <c r="P11" s="398" t="s">
        <v>97</v>
      </c>
      <c r="Q11" s="398" t="s">
        <v>97</v>
      </c>
      <c r="R11" s="409" t="s">
        <v>97</v>
      </c>
      <c r="Y11" s="398" t="s">
        <v>97</v>
      </c>
      <c r="Z11" s="398" t="s">
        <v>97</v>
      </c>
      <c r="AA11" s="398" t="s">
        <v>97</v>
      </c>
      <c r="AB11" s="398" t="s">
        <v>97</v>
      </c>
      <c r="AC11" s="409" t="s">
        <v>97</v>
      </c>
      <c r="AD11" s="401" t="s">
        <v>97</v>
      </c>
      <c r="AE11" s="401" t="s">
        <v>97</v>
      </c>
      <c r="AF11" s="401" t="s">
        <v>97</v>
      </c>
      <c r="AG11" s="401" t="s">
        <v>97</v>
      </c>
      <c r="AH11" s="401" t="s">
        <v>97</v>
      </c>
      <c r="AK11" s="402" t="str">
        <f>IFERROR(IF(I11="---","",IF(Y11="---","No Target Set",IF(BV11=BK11,"On Target",IF(BV11&gt;BK11,"Behind",IF(BV11&lt;BK11,"Ahead"))))),"")</f>
        <v/>
      </c>
      <c r="AL11" s="402" t="str">
        <f>IFERROR(IF(J11="---","",IF(Z11="---","No Target Set",IF(BW11=BL11,"On Target",IF(BW11&gt;BL11,"Behind",IF(BW11&lt;BL11,"Ahead"))))),"")</f>
        <v/>
      </c>
      <c r="AM11" s="402" t="str">
        <f>IFERROR(IF(K11="---","",IF(AA11="---","No Target Set",IF(BX11=BM11,"On Target",IF(BX11&gt;BM11,"Behind",IF(BX11&lt;BM11,"Ahead"))))),"")</f>
        <v/>
      </c>
      <c r="AN11" s="402" t="str">
        <f>IFERROR(IF(L11="---","",IF(AB11="---","No Target Set",IF(BY11=BN11,"On Target",IF(BY11&gt;BN11,"Behind",IF(BY11&lt;BN11,"Ahead"))))),"")</f>
        <v/>
      </c>
      <c r="AO11" s="402" t="str">
        <f>IFERROR(IF(M11="---","",IF(AC11="---","No Target Set",IF(BZ11=BO11,"On Target",IF(BZ11&gt;BO11,"Behind",IF(BZ11&lt;BO11,"Ahead"))))),"")</f>
        <v/>
      </c>
      <c r="AP11" s="402" t="str">
        <f>IFERROR(IF(N11="---","",IF(AD11="---","No Target Set",IF(CA11=BP11,"On Target",IF(CA11&gt;BP11,"Behind",IF(CA11&lt;BP11,"Ahead"))))),"")</f>
        <v/>
      </c>
      <c r="AQ11" s="402" t="str">
        <f>IFERROR(IF(O11="---","",IF(AE11="---","No Target Set",IF(CB11=BQ11,"On Target",IF(CB11&gt;BQ11,"Behind",IF(CB11&lt;BQ11,"Ahead"))))),"")</f>
        <v/>
      </c>
      <c r="AR11" s="402" t="str">
        <f>IFERROR(IF(P11="---","",IF(AF11="---","No Target Set",IF(CC11=BR11,"On Target",IF(CC11&gt;BR11,"Behind",IF(CC11&lt;BR11,"Ahead"))))),"")</f>
        <v/>
      </c>
      <c r="AS11" s="402" t="str">
        <f>IFERROR(IF(Q11="---","",IF(AG11="---","No Target Set",IF(CD11=BS11,"On Target",IF(CD11&gt;BS11,"Behind",IF(CD11&lt;BS11,"Ahead"))))),"")</f>
        <v/>
      </c>
      <c r="AT11" s="402" t="str">
        <f>IFERROR(IF(R11="---","",IF(AH11="---","No Target Set",IF(CE11=BT11,"On Target",IF(CE11&gt;BT11,"Behind",IF(CE11&lt;BT11,"Ahead"))))),"")</f>
        <v/>
      </c>
      <c r="AV11" s="403"/>
      <c r="AW11" s="404" t="s">
        <v>119</v>
      </c>
      <c r="AX11" s="405" t="str">
        <f>_xlfn.IFNA(LOOKUP(2,1/(H11:R11&lt;&gt;"---"),H11:R11),"---")</f>
        <v>---</v>
      </c>
      <c r="AY11" s="406" t="e">
        <f>VALUE(IF(AX11="---","",VLOOKUP(AX11,List167823456[],2,FALSE)))</f>
        <v>#VALUE!</v>
      </c>
      <c r="AZ11" s="359" t="str">
        <f>_xlfn.IFNA(LOOKUP(2,1/(H11:Q11&lt;&gt;"---"),X11:AF11),"---")</f>
        <v>---</v>
      </c>
      <c r="BA11" s="359" t="e">
        <f>VALUE(IF(AZ11="---","",VLOOKUP(AZ11,List167823456[],2,FALSE)))</f>
        <v>#VALUE!</v>
      </c>
      <c r="BB11" s="359" t="str">
        <f>_xlfn.IFNA(LOOKUP(2,1/(AK11:AT11&lt;&gt;""),AK11:AT11),"---")</f>
        <v>---</v>
      </c>
      <c r="BC11" s="359" t="str">
        <f>_xlfn.IFNA(LOOKUP(2,1/(H11:R11&lt;&gt;"---"),H$2:R$2),"---")</f>
        <v>---</v>
      </c>
      <c r="BI11" s="404" t="s">
        <v>119</v>
      </c>
      <c r="BJ11" s="407" t="str">
        <f>IF(H11="---","",VLOOKUP(H11,List167823456[],2,FALSE))</f>
        <v/>
      </c>
      <c r="BK11" s="407" t="str">
        <f>IF(I11="---","",VLOOKUP(I11,List167823456[],2,FALSE))</f>
        <v/>
      </c>
      <c r="BL11" s="407" t="str">
        <f>IF(J11="---","",VLOOKUP(J11,List167823456[],2,FALSE))</f>
        <v/>
      </c>
      <c r="BM11" s="407" t="str">
        <f>IF(K11="---","",VLOOKUP(K11,List167823456[],2,FALSE))</f>
        <v/>
      </c>
      <c r="BN11" s="407" t="str">
        <f>IF(L11="---","",VLOOKUP(L11,List167823456[],2,FALSE))</f>
        <v/>
      </c>
      <c r="BO11" s="407" t="str">
        <f>IF(M11="---","",VLOOKUP(M11,List167823456[],2,FALSE))</f>
        <v/>
      </c>
      <c r="BP11" s="407" t="str">
        <f>IF(N11="---","",VLOOKUP(N11,List167823456[],2,FALSE))</f>
        <v/>
      </c>
      <c r="BQ11" s="407" t="str">
        <f>IF(O11="---","",VLOOKUP(O11,List167823456[],2,FALSE))</f>
        <v/>
      </c>
      <c r="BR11" s="407" t="str">
        <f>IF(P11="---","",VLOOKUP(P11,List167823456[],2,FALSE))</f>
        <v/>
      </c>
      <c r="BS11" s="407" t="str">
        <f>IF(Q11="---","",VLOOKUP(Q11,List167823456[],2,FALSE))</f>
        <v/>
      </c>
      <c r="BT11" s="407" t="str">
        <f>IF(R11="---","",VLOOKUP(R11,List167823456[],2,FALSE))</f>
        <v/>
      </c>
      <c r="BU11" s="404" t="s">
        <v>119</v>
      </c>
      <c r="BV11" s="407" t="str">
        <f>IF(Y11="---","",VLOOKUP(Y11,List167823456[],2,FALSE))</f>
        <v/>
      </c>
      <c r="BW11" s="407" t="str">
        <f>IF(Z11="---","",VLOOKUP(Z11,List167823456[],2,FALSE))</f>
        <v/>
      </c>
      <c r="BX11" s="407" t="str">
        <f>IF(AA11="---","",VLOOKUP(AA11,List167823456[],2,FALSE))</f>
        <v/>
      </c>
      <c r="BY11" s="407" t="str">
        <f>IF(AB11="---","",VLOOKUP(AB11,List167823456[],2,FALSE))</f>
        <v/>
      </c>
      <c r="BZ11" s="407" t="str">
        <f>IF(AC11="---","",VLOOKUP(AC11,List167823456[],2,FALSE))</f>
        <v/>
      </c>
      <c r="CA11" s="407" t="str">
        <f>IF(AD11="---","",VLOOKUP(AD11,List167823456[],2,FALSE))</f>
        <v/>
      </c>
      <c r="CB11" s="407" t="str">
        <f>IF(AE11="---","",VLOOKUP(AE11,List167823456[],2,FALSE))</f>
        <v/>
      </c>
      <c r="CC11" s="407" t="str">
        <f>IF(AF11="---","",VLOOKUP(AF11,List167823456[],2,FALSE))</f>
        <v/>
      </c>
      <c r="CD11" s="407" t="str">
        <f>IF(AG11="---","",VLOOKUP(AG11,List167823456[],2,FALSE))</f>
        <v/>
      </c>
      <c r="CE11" s="407" t="str">
        <f>IF(AH11="---","",VLOOKUP(AH11,List167823456[],2,FALSE))</f>
        <v/>
      </c>
    </row>
    <row r="12" spans="2:92" ht="13.5" customHeight="1" thickBot="1" x14ac:dyDescent="0.4">
      <c r="B12" s="408"/>
      <c r="C12" s="392" t="s">
        <v>120</v>
      </c>
      <c r="D12" s="393"/>
      <c r="E12" s="394" t="s">
        <v>121</v>
      </c>
      <c r="F12" s="395"/>
      <c r="G12" s="396"/>
      <c r="H12" s="398" t="s">
        <v>97</v>
      </c>
      <c r="I12" s="398" t="s">
        <v>97</v>
      </c>
      <c r="J12" s="398" t="s">
        <v>97</v>
      </c>
      <c r="K12" s="398" t="s">
        <v>97</v>
      </c>
      <c r="L12" s="398" t="s">
        <v>97</v>
      </c>
      <c r="M12" s="398" t="s">
        <v>97</v>
      </c>
      <c r="N12" s="398" t="s">
        <v>97</v>
      </c>
      <c r="O12" s="398" t="s">
        <v>97</v>
      </c>
      <c r="P12" s="398" t="s">
        <v>97</v>
      </c>
      <c r="Q12" s="398" t="s">
        <v>97</v>
      </c>
      <c r="R12" s="409" t="s">
        <v>97</v>
      </c>
      <c r="Y12" s="398" t="s">
        <v>97</v>
      </c>
      <c r="Z12" s="398" t="s">
        <v>97</v>
      </c>
      <c r="AA12" s="398" t="s">
        <v>97</v>
      </c>
      <c r="AB12" s="398" t="s">
        <v>97</v>
      </c>
      <c r="AC12" s="409" t="s">
        <v>97</v>
      </c>
      <c r="AD12" s="401" t="s">
        <v>97</v>
      </c>
      <c r="AE12" s="401" t="s">
        <v>97</v>
      </c>
      <c r="AF12" s="401" t="s">
        <v>97</v>
      </c>
      <c r="AG12" s="401" t="s">
        <v>97</v>
      </c>
      <c r="AH12" s="401" t="s">
        <v>97</v>
      </c>
      <c r="AK12" s="402" t="str">
        <f>IFERROR(IF(I12="---","",IF(Y12="---","No Target Set",IF(BV12=BK12,"On Target",IF(BV12&gt;BK12,"Behind",IF(BV12&lt;BK12,"Ahead"))))),"")</f>
        <v/>
      </c>
      <c r="AL12" s="402" t="str">
        <f>IFERROR(IF(J12="---","",IF(Z12="---","No Target Set",IF(BW12=BL12,"On Target",IF(BW12&gt;BL12,"Behind",IF(BW12&lt;BL12,"Ahead"))))),"")</f>
        <v/>
      </c>
      <c r="AM12" s="402" t="str">
        <f>IFERROR(IF(K12="---","",IF(AA12="---","No Target Set",IF(BX12=BM12,"On Target",IF(BX12&gt;BM12,"Behind",IF(BX12&lt;BM12,"Ahead"))))),"")</f>
        <v/>
      </c>
      <c r="AN12" s="402" t="str">
        <f>IFERROR(IF(L12="---","",IF(AB12="---","No Target Set",IF(BY12=BN12,"On Target",IF(BY12&gt;BN12,"Behind",IF(BY12&lt;BN12,"Ahead"))))),"")</f>
        <v/>
      </c>
      <c r="AO12" s="402" t="str">
        <f>IFERROR(IF(M12="---","",IF(AC12="---","No Target Set",IF(BZ12=BO12,"On Target",IF(BZ12&gt;BO12,"Behind",IF(BZ12&lt;BO12,"Ahead"))))),"")</f>
        <v/>
      </c>
      <c r="AP12" s="402" t="str">
        <f>IFERROR(IF(N12="---","",IF(AD12="---","No Target Set",IF(CA12=BP12,"On Target",IF(CA12&gt;BP12,"Behind",IF(CA12&lt;BP12,"Ahead"))))),"")</f>
        <v/>
      </c>
      <c r="AQ12" s="402" t="str">
        <f>IFERROR(IF(O12="---","",IF(AE12="---","No Target Set",IF(CB12=BQ12,"On Target",IF(CB12&gt;BQ12,"Behind",IF(CB12&lt;BQ12,"Ahead"))))),"")</f>
        <v/>
      </c>
      <c r="AR12" s="402" t="str">
        <f>IFERROR(IF(P12="---","",IF(AF12="---","No Target Set",IF(CC12=BR12,"On Target",IF(CC12&gt;BR12,"Behind",IF(CC12&lt;BR12,"Ahead"))))),"")</f>
        <v/>
      </c>
      <c r="AS12" s="402" t="str">
        <f>IFERROR(IF(Q12="---","",IF(AG12="---","No Target Set",IF(CD12=BS12,"On Target",IF(CD12&gt;BS12,"Behind",IF(CD12&lt;BS12,"Ahead"))))),"")</f>
        <v/>
      </c>
      <c r="AT12" s="402" t="str">
        <f>IFERROR(IF(R12="---","",IF(AH12="---","No Target Set",IF(CE12=BT12,"On Target",IF(CE12&gt;BT12,"Behind",IF(CE12&lt;BT12,"Ahead"))))),"")</f>
        <v/>
      </c>
      <c r="AV12" s="403"/>
      <c r="AW12" s="404" t="s">
        <v>122</v>
      </c>
      <c r="AX12" s="405" t="str">
        <f>_xlfn.IFNA(LOOKUP(2,1/(H12:R12&lt;&gt;"---"),H12:R12),"---")</f>
        <v>---</v>
      </c>
      <c r="AY12" s="406" t="e">
        <f>VALUE(IF(AX12="---","",VLOOKUP(AX12,List167823456[],2,FALSE)))</f>
        <v>#VALUE!</v>
      </c>
      <c r="AZ12" s="359" t="str">
        <f>_xlfn.IFNA(LOOKUP(2,1/(H12:Q12&lt;&gt;"---"),X12:AF12),"---")</f>
        <v>---</v>
      </c>
      <c r="BA12" s="359" t="e">
        <f>VALUE(IF(AZ12="---","",VLOOKUP(AZ12,List167823456[],2,FALSE)))</f>
        <v>#VALUE!</v>
      </c>
      <c r="BB12" s="359" t="str">
        <f>_xlfn.IFNA(LOOKUP(2,1/(AK12:AT12&lt;&gt;""),AK12:AT12),"---")</f>
        <v>---</v>
      </c>
      <c r="BC12" s="359" t="str">
        <f>_xlfn.IFNA(LOOKUP(2,1/(H12:R12&lt;&gt;"---"),H$2:R$2),"---")</f>
        <v>---</v>
      </c>
      <c r="BI12" s="404" t="s">
        <v>122</v>
      </c>
      <c r="BJ12" s="407" t="str">
        <f>IF(H12="---","",VLOOKUP(H12,List167823456[],2,FALSE))</f>
        <v/>
      </c>
      <c r="BK12" s="407" t="str">
        <f>IF(I12="---","",VLOOKUP(I12,List167823456[],2,FALSE))</f>
        <v/>
      </c>
      <c r="BL12" s="407" t="str">
        <f>IF(J12="---","",VLOOKUP(J12,List167823456[],2,FALSE))</f>
        <v/>
      </c>
      <c r="BM12" s="407" t="str">
        <f>IF(K12="---","",VLOOKUP(K12,List167823456[],2,FALSE))</f>
        <v/>
      </c>
      <c r="BN12" s="407" t="str">
        <f>IF(L12="---","",VLOOKUP(L12,List167823456[],2,FALSE))</f>
        <v/>
      </c>
      <c r="BO12" s="407" t="str">
        <f>IF(M12="---","",VLOOKUP(M12,List167823456[],2,FALSE))</f>
        <v/>
      </c>
      <c r="BP12" s="407" t="str">
        <f>IF(N12="---","",VLOOKUP(N12,List167823456[],2,FALSE))</f>
        <v/>
      </c>
      <c r="BQ12" s="407" t="str">
        <f>IF(O12="---","",VLOOKUP(O12,List167823456[],2,FALSE))</f>
        <v/>
      </c>
      <c r="BR12" s="407" t="str">
        <f>IF(P12="---","",VLOOKUP(P12,List167823456[],2,FALSE))</f>
        <v/>
      </c>
      <c r="BS12" s="407" t="str">
        <f>IF(Q12="---","",VLOOKUP(Q12,List167823456[],2,FALSE))</f>
        <v/>
      </c>
      <c r="BT12" s="407" t="str">
        <f>IF(R12="---","",VLOOKUP(R12,List167823456[],2,FALSE))</f>
        <v/>
      </c>
      <c r="BU12" s="404" t="s">
        <v>122</v>
      </c>
      <c r="BV12" s="407" t="str">
        <f>IF(Y12="---","",VLOOKUP(Y12,List167823456[],2,FALSE))</f>
        <v/>
      </c>
      <c r="BW12" s="407" t="str">
        <f>IF(Z12="---","",VLOOKUP(Z12,List167823456[],2,FALSE))</f>
        <v/>
      </c>
      <c r="BX12" s="407" t="str">
        <f>IF(AA12="---","",VLOOKUP(AA12,List167823456[],2,FALSE))</f>
        <v/>
      </c>
      <c r="BY12" s="407" t="str">
        <f>IF(AB12="---","",VLOOKUP(AB12,List167823456[],2,FALSE))</f>
        <v/>
      </c>
      <c r="BZ12" s="407" t="str">
        <f>IF(AC12="---","",VLOOKUP(AC12,List167823456[],2,FALSE))</f>
        <v/>
      </c>
      <c r="CA12" s="407" t="str">
        <f>IF(AD12="---","",VLOOKUP(AD12,List167823456[],2,FALSE))</f>
        <v/>
      </c>
      <c r="CB12" s="407" t="str">
        <f>IF(AE12="---","",VLOOKUP(AE12,List167823456[],2,FALSE))</f>
        <v/>
      </c>
      <c r="CC12" s="407" t="str">
        <f>IF(AF12="---","",VLOOKUP(AF12,List167823456[],2,FALSE))</f>
        <v/>
      </c>
      <c r="CD12" s="407" t="str">
        <f>IF(AG12="---","",VLOOKUP(AG12,List167823456[],2,FALSE))</f>
        <v/>
      </c>
      <c r="CE12" s="407" t="str">
        <f>IF(AH12="---","",VLOOKUP(AH12,List167823456[],2,FALSE))</f>
        <v/>
      </c>
    </row>
    <row r="13" spans="2:92" ht="13.5" customHeight="1" thickBot="1" x14ac:dyDescent="0.4">
      <c r="B13" s="408"/>
      <c r="C13" s="392"/>
      <c r="D13" s="393"/>
      <c r="E13" s="394" t="s">
        <v>123</v>
      </c>
      <c r="F13" s="395"/>
      <c r="G13" s="396"/>
      <c r="H13" s="398" t="s">
        <v>97</v>
      </c>
      <c r="I13" s="398" t="s">
        <v>97</v>
      </c>
      <c r="J13" s="398" t="s">
        <v>97</v>
      </c>
      <c r="K13" s="398" t="s">
        <v>97</v>
      </c>
      <c r="L13" s="398" t="s">
        <v>97</v>
      </c>
      <c r="M13" s="398" t="s">
        <v>97</v>
      </c>
      <c r="N13" s="398" t="s">
        <v>97</v>
      </c>
      <c r="O13" s="398" t="s">
        <v>97</v>
      </c>
      <c r="P13" s="398" t="s">
        <v>97</v>
      </c>
      <c r="Q13" s="398" t="s">
        <v>97</v>
      </c>
      <c r="R13" s="409" t="s">
        <v>97</v>
      </c>
      <c r="Y13" s="398" t="s">
        <v>97</v>
      </c>
      <c r="Z13" s="398" t="s">
        <v>97</v>
      </c>
      <c r="AA13" s="398" t="s">
        <v>97</v>
      </c>
      <c r="AB13" s="398" t="s">
        <v>97</v>
      </c>
      <c r="AC13" s="409" t="s">
        <v>97</v>
      </c>
      <c r="AD13" s="401" t="s">
        <v>97</v>
      </c>
      <c r="AE13" s="401" t="s">
        <v>97</v>
      </c>
      <c r="AF13" s="401" t="s">
        <v>97</v>
      </c>
      <c r="AG13" s="401" t="s">
        <v>97</v>
      </c>
      <c r="AH13" s="401" t="s">
        <v>97</v>
      </c>
      <c r="AK13" s="402" t="str">
        <f>IFERROR(IF(I13="---","",IF(Y13="---","No Target Set",IF(BV13=BK13,"On Target",IF(BV13&gt;BK13,"Behind",IF(BV13&lt;BK13,"Ahead"))))),"")</f>
        <v/>
      </c>
      <c r="AL13" s="402" t="str">
        <f>IFERROR(IF(J13="---","",IF(Z13="---","No Target Set",IF(BW13=BL13,"On Target",IF(BW13&gt;BL13,"Behind",IF(BW13&lt;BL13,"Ahead"))))),"")</f>
        <v/>
      </c>
      <c r="AM13" s="402" t="str">
        <f>IFERROR(IF(K13="---","",IF(AA13="---","No Target Set",IF(BX13=BM13,"On Target",IF(BX13&gt;BM13,"Behind",IF(BX13&lt;BM13,"Ahead"))))),"")</f>
        <v/>
      </c>
      <c r="AN13" s="402" t="str">
        <f>IFERROR(IF(L13="---","",IF(AB13="---","No Target Set",IF(BY13=BN13,"On Target",IF(BY13&gt;BN13,"Behind",IF(BY13&lt;BN13,"Ahead"))))),"")</f>
        <v/>
      </c>
      <c r="AO13" s="402" t="str">
        <f>IFERROR(IF(M13="---","",IF(AC13="---","No Target Set",IF(BZ13=BO13,"On Target",IF(BZ13&gt;BO13,"Behind",IF(BZ13&lt;BO13,"Ahead"))))),"")</f>
        <v/>
      </c>
      <c r="AP13" s="402" t="str">
        <f>IFERROR(IF(N13="---","",IF(AD13="---","No Target Set",IF(CA13=BP13,"On Target",IF(CA13&gt;BP13,"Behind",IF(CA13&lt;BP13,"Ahead"))))),"")</f>
        <v/>
      </c>
      <c r="AQ13" s="402" t="str">
        <f>IFERROR(IF(O13="---","",IF(AE13="---","No Target Set",IF(CB13=BQ13,"On Target",IF(CB13&gt;BQ13,"Behind",IF(CB13&lt;BQ13,"Ahead"))))),"")</f>
        <v/>
      </c>
      <c r="AR13" s="402" t="str">
        <f>IFERROR(IF(P13="---","",IF(AF13="---","No Target Set",IF(CC13=BR13,"On Target",IF(CC13&gt;BR13,"Behind",IF(CC13&lt;BR13,"Ahead"))))),"")</f>
        <v/>
      </c>
      <c r="AS13" s="402" t="str">
        <f>IFERROR(IF(Q13="---","",IF(AG13="---","No Target Set",IF(CD13=BS13,"On Target",IF(CD13&gt;BS13,"Behind",IF(CD13&lt;BS13,"Ahead"))))),"")</f>
        <v/>
      </c>
      <c r="AT13" s="402" t="str">
        <f>IFERROR(IF(R13="---","",IF(AH13="---","No Target Set",IF(CE13=BT13,"On Target",IF(CE13&gt;BT13,"Behind",IF(CE13&lt;BT13,"Ahead"))))),"")</f>
        <v/>
      </c>
      <c r="AV13" s="403"/>
      <c r="AW13" s="404" t="s">
        <v>124</v>
      </c>
      <c r="AX13" s="405" t="str">
        <f>_xlfn.IFNA(LOOKUP(2,1/(H13:R13&lt;&gt;"---"),H13:R13),"---")</f>
        <v>---</v>
      </c>
      <c r="AY13" s="406" t="e">
        <f>VALUE(IF(AX13="---","",VLOOKUP(AX13,List167823456[],2,FALSE)))</f>
        <v>#VALUE!</v>
      </c>
      <c r="AZ13" s="359" t="str">
        <f>_xlfn.IFNA(LOOKUP(2,1/(H13:Q13&lt;&gt;"---"),X13:AF13),"---")</f>
        <v>---</v>
      </c>
      <c r="BA13" s="359" t="e">
        <f>VALUE(IF(AZ13="---","",VLOOKUP(AZ13,List167823456[],2,FALSE)))</f>
        <v>#VALUE!</v>
      </c>
      <c r="BB13" s="359" t="str">
        <f>_xlfn.IFNA(LOOKUP(2,1/(AK13:AT13&lt;&gt;""),AK13:AT13),"---")</f>
        <v>---</v>
      </c>
      <c r="BC13" s="359" t="str">
        <f>_xlfn.IFNA(LOOKUP(2,1/(H13:R13&lt;&gt;"---"),H$2:R$2),"---")</f>
        <v>---</v>
      </c>
      <c r="BI13" s="404" t="s">
        <v>124</v>
      </c>
      <c r="BJ13" s="407" t="str">
        <f>IF(H13="---","",VLOOKUP(H13,List167823456[],2,FALSE))</f>
        <v/>
      </c>
      <c r="BK13" s="407" t="str">
        <f>IF(I13="---","",VLOOKUP(I13,List167823456[],2,FALSE))</f>
        <v/>
      </c>
      <c r="BL13" s="407" t="str">
        <f>IF(J13="---","",VLOOKUP(J13,List167823456[],2,FALSE))</f>
        <v/>
      </c>
      <c r="BM13" s="407" t="str">
        <f>IF(K13="---","",VLOOKUP(K13,List167823456[],2,FALSE))</f>
        <v/>
      </c>
      <c r="BN13" s="407" t="str">
        <f>IF(L13="---","",VLOOKUP(L13,List167823456[],2,FALSE))</f>
        <v/>
      </c>
      <c r="BO13" s="407" t="str">
        <f>IF(M13="---","",VLOOKUP(M13,List167823456[],2,FALSE))</f>
        <v/>
      </c>
      <c r="BP13" s="407" t="str">
        <f>IF(N13="---","",VLOOKUP(N13,List167823456[],2,FALSE))</f>
        <v/>
      </c>
      <c r="BQ13" s="407" t="str">
        <f>IF(O13="---","",VLOOKUP(O13,List167823456[],2,FALSE))</f>
        <v/>
      </c>
      <c r="BR13" s="407" t="str">
        <f>IF(P13="---","",VLOOKUP(P13,List167823456[],2,FALSE))</f>
        <v/>
      </c>
      <c r="BS13" s="407" t="str">
        <f>IF(Q13="---","",VLOOKUP(Q13,List167823456[],2,FALSE))</f>
        <v/>
      </c>
      <c r="BT13" s="407" t="str">
        <f>IF(R13="---","",VLOOKUP(R13,List167823456[],2,FALSE))</f>
        <v/>
      </c>
      <c r="BU13" s="404" t="s">
        <v>124</v>
      </c>
      <c r="BV13" s="407" t="str">
        <f>IF(Y13="---","",VLOOKUP(Y13,List167823456[],2,FALSE))</f>
        <v/>
      </c>
      <c r="BW13" s="407" t="str">
        <f>IF(Z13="---","",VLOOKUP(Z13,List167823456[],2,FALSE))</f>
        <v/>
      </c>
      <c r="BX13" s="407" t="str">
        <f>IF(AA13="---","",VLOOKUP(AA13,List167823456[],2,FALSE))</f>
        <v/>
      </c>
      <c r="BY13" s="407" t="str">
        <f>IF(AB13="---","",VLOOKUP(AB13,List167823456[],2,FALSE))</f>
        <v/>
      </c>
      <c r="BZ13" s="407" t="str">
        <f>IF(AC13="---","",VLOOKUP(AC13,List167823456[],2,FALSE))</f>
        <v/>
      </c>
      <c r="CA13" s="407" t="str">
        <f>IF(AD13="---","",VLOOKUP(AD13,List167823456[],2,FALSE))</f>
        <v/>
      </c>
      <c r="CB13" s="407" t="str">
        <f>IF(AE13="---","",VLOOKUP(AE13,List167823456[],2,FALSE))</f>
        <v/>
      </c>
      <c r="CC13" s="407" t="str">
        <f>IF(AF13="---","",VLOOKUP(AF13,List167823456[],2,FALSE))</f>
        <v/>
      </c>
      <c r="CD13" s="407" t="str">
        <f>IF(AG13="---","",VLOOKUP(AG13,List167823456[],2,FALSE))</f>
        <v/>
      </c>
      <c r="CE13" s="407" t="str">
        <f>IF(AH13="---","",VLOOKUP(AH13,List167823456[],2,FALSE))</f>
        <v/>
      </c>
    </row>
    <row r="14" spans="2:92" ht="13.5" customHeight="1" thickBot="1" x14ac:dyDescent="0.4">
      <c r="B14" s="408"/>
      <c r="C14" s="392"/>
      <c r="D14" s="393"/>
      <c r="E14" s="394" t="s">
        <v>125</v>
      </c>
      <c r="F14" s="395"/>
      <c r="G14" s="396"/>
      <c r="H14" s="398" t="s">
        <v>97</v>
      </c>
      <c r="I14" s="398" t="s">
        <v>97</v>
      </c>
      <c r="J14" s="398" t="s">
        <v>97</v>
      </c>
      <c r="K14" s="398" t="s">
        <v>97</v>
      </c>
      <c r="L14" s="398" t="s">
        <v>97</v>
      </c>
      <c r="M14" s="398" t="s">
        <v>97</v>
      </c>
      <c r="N14" s="398" t="s">
        <v>97</v>
      </c>
      <c r="O14" s="398" t="s">
        <v>97</v>
      </c>
      <c r="P14" s="398" t="s">
        <v>97</v>
      </c>
      <c r="Q14" s="398" t="s">
        <v>97</v>
      </c>
      <c r="R14" s="409" t="s">
        <v>97</v>
      </c>
      <c r="Y14" s="398" t="s">
        <v>97</v>
      </c>
      <c r="Z14" s="398" t="s">
        <v>97</v>
      </c>
      <c r="AA14" s="398" t="s">
        <v>97</v>
      </c>
      <c r="AB14" s="398" t="s">
        <v>97</v>
      </c>
      <c r="AC14" s="409" t="s">
        <v>97</v>
      </c>
      <c r="AD14" s="401" t="s">
        <v>97</v>
      </c>
      <c r="AE14" s="401" t="s">
        <v>97</v>
      </c>
      <c r="AF14" s="401" t="s">
        <v>97</v>
      </c>
      <c r="AG14" s="401" t="s">
        <v>97</v>
      </c>
      <c r="AH14" s="401" t="s">
        <v>97</v>
      </c>
      <c r="AK14" s="402" t="str">
        <f>IFERROR(IF(I14="---","",IF(Y14="---","No Target Set",IF(BV14=BK14,"On Target",IF(BV14&gt;BK14,"Behind",IF(BV14&lt;BK14,"Ahead"))))),"")</f>
        <v/>
      </c>
      <c r="AL14" s="402" t="str">
        <f>IFERROR(IF(J14="---","",IF(Z14="---","No Target Set",IF(BW14=BL14,"On Target",IF(BW14&gt;BL14,"Behind",IF(BW14&lt;BL14,"Ahead"))))),"")</f>
        <v/>
      </c>
      <c r="AM14" s="402" t="str">
        <f>IFERROR(IF(K14="---","",IF(AA14="---","No Target Set",IF(BX14=BM14,"On Target",IF(BX14&gt;BM14,"Behind",IF(BX14&lt;BM14,"Ahead"))))),"")</f>
        <v/>
      </c>
      <c r="AN14" s="402" t="str">
        <f>IFERROR(IF(L14="---","",IF(AB14="---","No Target Set",IF(BY14=BN14,"On Target",IF(BY14&gt;BN14,"Behind",IF(BY14&lt;BN14,"Ahead"))))),"")</f>
        <v/>
      </c>
      <c r="AO14" s="402" t="str">
        <f>IFERROR(IF(M14="---","",IF(AC14="---","No Target Set",IF(BZ14=BO14,"On Target",IF(BZ14&gt;BO14,"Behind",IF(BZ14&lt;BO14,"Ahead"))))),"")</f>
        <v/>
      </c>
      <c r="AP14" s="402" t="str">
        <f>IFERROR(IF(N14="---","",IF(AD14="---","No Target Set",IF(CA14=BP14,"On Target",IF(CA14&gt;BP14,"Behind",IF(CA14&lt;BP14,"Ahead"))))),"")</f>
        <v/>
      </c>
      <c r="AQ14" s="402" t="str">
        <f>IFERROR(IF(O14="---","",IF(AE14="---","No Target Set",IF(CB14=BQ14,"On Target",IF(CB14&gt;BQ14,"Behind",IF(CB14&lt;BQ14,"Ahead"))))),"")</f>
        <v/>
      </c>
      <c r="AR14" s="402" t="str">
        <f>IFERROR(IF(P14="---","",IF(AF14="---","No Target Set",IF(CC14=BR14,"On Target",IF(CC14&gt;BR14,"Behind",IF(CC14&lt;BR14,"Ahead"))))),"")</f>
        <v/>
      </c>
      <c r="AS14" s="402" t="str">
        <f>IFERROR(IF(Q14="---","",IF(AG14="---","No Target Set",IF(CD14=BS14,"On Target",IF(CD14&gt;BS14,"Behind",IF(CD14&lt;BS14,"Ahead"))))),"")</f>
        <v/>
      </c>
      <c r="AT14" s="402" t="str">
        <f>IFERROR(IF(R14="---","",IF(AH14="---","No Target Set",IF(CE14=BT14,"On Target",IF(CE14&gt;BT14,"Behind",IF(CE14&lt;BT14,"Ahead"))))),"")</f>
        <v/>
      </c>
      <c r="AV14" s="403"/>
      <c r="AW14" s="404" t="s">
        <v>126</v>
      </c>
      <c r="AX14" s="405" t="str">
        <f>_xlfn.IFNA(LOOKUP(2,1/(H14:R14&lt;&gt;"---"),H14:R14),"---")</f>
        <v>---</v>
      </c>
      <c r="AY14" s="406" t="e">
        <f>VALUE(IF(AX14="---","",VLOOKUP(AX14,List167823456[],2,FALSE)))</f>
        <v>#VALUE!</v>
      </c>
      <c r="AZ14" s="359" t="str">
        <f>_xlfn.IFNA(LOOKUP(2,1/(H14:Q14&lt;&gt;"---"),X14:AF14),"---")</f>
        <v>---</v>
      </c>
      <c r="BA14" s="359" t="e">
        <f>VALUE(IF(AZ14="---","",VLOOKUP(AZ14,List167823456[],2,FALSE)))</f>
        <v>#VALUE!</v>
      </c>
      <c r="BB14" s="359" t="str">
        <f>_xlfn.IFNA(LOOKUP(2,1/(AK14:AT14&lt;&gt;""),AK14:AT14),"---")</f>
        <v>---</v>
      </c>
      <c r="BC14" s="359" t="str">
        <f>_xlfn.IFNA(LOOKUP(2,1/(H14:R14&lt;&gt;"---"),H$2:R$2),"---")</f>
        <v>---</v>
      </c>
      <c r="BI14" s="404" t="s">
        <v>126</v>
      </c>
      <c r="BJ14" s="407" t="str">
        <f>IF(H14="---","",VLOOKUP(H14,List167823456[],2,FALSE))</f>
        <v/>
      </c>
      <c r="BK14" s="407" t="str">
        <f>IF(I14="---","",VLOOKUP(I14,List167823456[],2,FALSE))</f>
        <v/>
      </c>
      <c r="BL14" s="407" t="str">
        <f>IF(J14="---","",VLOOKUP(J14,List167823456[],2,FALSE))</f>
        <v/>
      </c>
      <c r="BM14" s="407" t="str">
        <f>IF(K14="---","",VLOOKUP(K14,List167823456[],2,FALSE))</f>
        <v/>
      </c>
      <c r="BN14" s="407" t="str">
        <f>IF(L14="---","",VLOOKUP(L14,List167823456[],2,FALSE))</f>
        <v/>
      </c>
      <c r="BO14" s="407" t="str">
        <f>IF(M14="---","",VLOOKUP(M14,List167823456[],2,FALSE))</f>
        <v/>
      </c>
      <c r="BP14" s="407" t="str">
        <f>IF(N14="---","",VLOOKUP(N14,List167823456[],2,FALSE))</f>
        <v/>
      </c>
      <c r="BQ14" s="407" t="str">
        <f>IF(O14="---","",VLOOKUP(O14,List167823456[],2,FALSE))</f>
        <v/>
      </c>
      <c r="BR14" s="407" t="str">
        <f>IF(P14="---","",VLOOKUP(P14,List167823456[],2,FALSE))</f>
        <v/>
      </c>
      <c r="BS14" s="407" t="str">
        <f>IF(Q14="---","",VLOOKUP(Q14,List167823456[],2,FALSE))</f>
        <v/>
      </c>
      <c r="BT14" s="407" t="str">
        <f>IF(R14="---","",VLOOKUP(R14,List167823456[],2,FALSE))</f>
        <v/>
      </c>
      <c r="BU14" s="404" t="s">
        <v>126</v>
      </c>
      <c r="BV14" s="407" t="str">
        <f>IF(Y14="---","",VLOOKUP(Y14,List167823456[],2,FALSE))</f>
        <v/>
      </c>
      <c r="BW14" s="407" t="str">
        <f>IF(Z14="---","",VLOOKUP(Z14,List167823456[],2,FALSE))</f>
        <v/>
      </c>
      <c r="BX14" s="407" t="str">
        <f>IF(AA14="---","",VLOOKUP(AA14,List167823456[],2,FALSE))</f>
        <v/>
      </c>
      <c r="BY14" s="407" t="str">
        <f>IF(AB14="---","",VLOOKUP(AB14,List167823456[],2,FALSE))</f>
        <v/>
      </c>
      <c r="BZ14" s="407" t="str">
        <f>IF(AC14="---","",VLOOKUP(AC14,List167823456[],2,FALSE))</f>
        <v/>
      </c>
      <c r="CA14" s="407" t="str">
        <f>IF(AD14="---","",VLOOKUP(AD14,List167823456[],2,FALSE))</f>
        <v/>
      </c>
      <c r="CB14" s="407" t="str">
        <f>IF(AE14="---","",VLOOKUP(AE14,List167823456[],2,FALSE))</f>
        <v/>
      </c>
      <c r="CC14" s="407" t="str">
        <f>IF(AF14="---","",VLOOKUP(AF14,List167823456[],2,FALSE))</f>
        <v/>
      </c>
      <c r="CD14" s="407" t="str">
        <f>IF(AG14="---","",VLOOKUP(AG14,List167823456[],2,FALSE))</f>
        <v/>
      </c>
      <c r="CE14" s="407" t="str">
        <f>IF(AH14="---","",VLOOKUP(AH14,List167823456[],2,FALSE))</f>
        <v/>
      </c>
    </row>
    <row r="15" spans="2:92" ht="13.5" customHeight="1" thickBot="1" x14ac:dyDescent="0.4">
      <c r="B15" s="408"/>
      <c r="C15" s="392" t="s">
        <v>127</v>
      </c>
      <c r="D15" s="393"/>
      <c r="E15" s="394" t="s">
        <v>128</v>
      </c>
      <c r="F15" s="395"/>
      <c r="G15" s="396"/>
      <c r="H15" s="398" t="s">
        <v>97</v>
      </c>
      <c r="I15" s="398" t="s">
        <v>97</v>
      </c>
      <c r="J15" s="398" t="s">
        <v>97</v>
      </c>
      <c r="K15" s="398" t="s">
        <v>97</v>
      </c>
      <c r="L15" s="398" t="s">
        <v>97</v>
      </c>
      <c r="M15" s="398" t="s">
        <v>97</v>
      </c>
      <c r="N15" s="398" t="s">
        <v>97</v>
      </c>
      <c r="O15" s="398" t="s">
        <v>97</v>
      </c>
      <c r="P15" s="398" t="s">
        <v>97</v>
      </c>
      <c r="Q15" s="398" t="s">
        <v>97</v>
      </c>
      <c r="R15" s="409" t="s">
        <v>97</v>
      </c>
      <c r="Y15" s="398" t="s">
        <v>97</v>
      </c>
      <c r="Z15" s="398" t="s">
        <v>97</v>
      </c>
      <c r="AA15" s="398" t="s">
        <v>97</v>
      </c>
      <c r="AB15" s="398" t="s">
        <v>97</v>
      </c>
      <c r="AC15" s="409" t="s">
        <v>97</v>
      </c>
      <c r="AD15" s="401" t="s">
        <v>97</v>
      </c>
      <c r="AE15" s="401" t="s">
        <v>97</v>
      </c>
      <c r="AF15" s="401" t="s">
        <v>97</v>
      </c>
      <c r="AG15" s="401" t="s">
        <v>97</v>
      </c>
      <c r="AH15" s="401" t="s">
        <v>97</v>
      </c>
      <c r="AK15" s="402" t="str">
        <f>IFERROR(IF(I15="---","",IF(Y15="---","No Target Set",IF(BV15=BK15,"On Target",IF(BV15&gt;BK15,"Behind",IF(BV15&lt;BK15,"Ahead"))))),"")</f>
        <v/>
      </c>
      <c r="AL15" s="402" t="str">
        <f>IFERROR(IF(J15="---","",IF(Z15="---","No Target Set",IF(BW15=BL15,"On Target",IF(BW15&gt;BL15,"Behind",IF(BW15&lt;BL15,"Ahead"))))),"")</f>
        <v/>
      </c>
      <c r="AM15" s="402" t="str">
        <f>IFERROR(IF(K15="---","",IF(AA15="---","No Target Set",IF(BX15=BM15,"On Target",IF(BX15&gt;BM15,"Behind",IF(BX15&lt;BM15,"Ahead"))))),"")</f>
        <v/>
      </c>
      <c r="AN15" s="402" t="str">
        <f>IFERROR(IF(L15="---","",IF(AB15="---","No Target Set",IF(BY15=BN15,"On Target",IF(BY15&gt;BN15,"Behind",IF(BY15&lt;BN15,"Ahead"))))),"")</f>
        <v/>
      </c>
      <c r="AO15" s="402" t="str">
        <f>IFERROR(IF(M15="---","",IF(AC15="---","No Target Set",IF(BZ15=BO15,"On Target",IF(BZ15&gt;BO15,"Behind",IF(BZ15&lt;BO15,"Ahead"))))),"")</f>
        <v/>
      </c>
      <c r="AP15" s="402" t="str">
        <f>IFERROR(IF(N15="---","",IF(AD15="---","No Target Set",IF(CA15=BP15,"On Target",IF(CA15&gt;BP15,"Behind",IF(CA15&lt;BP15,"Ahead"))))),"")</f>
        <v/>
      </c>
      <c r="AQ15" s="402" t="str">
        <f>IFERROR(IF(O15="---","",IF(AE15="---","No Target Set",IF(CB15=BQ15,"On Target",IF(CB15&gt;BQ15,"Behind",IF(CB15&lt;BQ15,"Ahead"))))),"")</f>
        <v/>
      </c>
      <c r="AR15" s="402" t="str">
        <f>IFERROR(IF(P15="---","",IF(AF15="---","No Target Set",IF(CC15=BR15,"On Target",IF(CC15&gt;BR15,"Behind",IF(CC15&lt;BR15,"Ahead"))))),"")</f>
        <v/>
      </c>
      <c r="AS15" s="402" t="str">
        <f>IFERROR(IF(Q15="---","",IF(AG15="---","No Target Set",IF(CD15=BS15,"On Target",IF(CD15&gt;BS15,"Behind",IF(CD15&lt;BS15,"Ahead"))))),"")</f>
        <v/>
      </c>
      <c r="AT15" s="402" t="str">
        <f>IFERROR(IF(R15="---","",IF(AH15="---","No Target Set",IF(CE15=BT15,"On Target",IF(CE15&gt;BT15,"Behind",IF(CE15&lt;BT15,"Ahead"))))),"")</f>
        <v/>
      </c>
      <c r="AV15" s="403"/>
      <c r="AW15" s="404" t="s">
        <v>129</v>
      </c>
      <c r="AX15" s="405" t="str">
        <f>_xlfn.IFNA(LOOKUP(2,1/(H15:R15&lt;&gt;"---"),H15:R15),"---")</f>
        <v>---</v>
      </c>
      <c r="AY15" s="406" t="e">
        <f>VALUE(IF(AX15="---","",VLOOKUP(AX15,List167823456[],2,FALSE)))</f>
        <v>#VALUE!</v>
      </c>
      <c r="AZ15" s="359" t="str">
        <f>_xlfn.IFNA(LOOKUP(2,1/(H15:Q15&lt;&gt;"---"),X15:AF15),"---")</f>
        <v>---</v>
      </c>
      <c r="BA15" s="359" t="e">
        <f>VALUE(IF(AZ15="---","",VLOOKUP(AZ15,List167823456[],2,FALSE)))</f>
        <v>#VALUE!</v>
      </c>
      <c r="BB15" s="359" t="str">
        <f>_xlfn.IFNA(LOOKUP(2,1/(AK15:AT15&lt;&gt;""),AK15:AT15),"---")</f>
        <v>---</v>
      </c>
      <c r="BC15" s="359" t="str">
        <f>_xlfn.IFNA(LOOKUP(2,1/(H15:R15&lt;&gt;"---"),H$2:R$2),"---")</f>
        <v>---</v>
      </c>
      <c r="BI15" s="404" t="s">
        <v>129</v>
      </c>
      <c r="BJ15" s="407" t="str">
        <f>IF(H15="---","",VLOOKUP(H15,List167823456[],2,FALSE))</f>
        <v/>
      </c>
      <c r="BK15" s="407" t="str">
        <f>IF(I15="---","",VLOOKUP(I15,List167823456[],2,FALSE))</f>
        <v/>
      </c>
      <c r="BL15" s="407" t="str">
        <f>IF(J15="---","",VLOOKUP(J15,List167823456[],2,FALSE))</f>
        <v/>
      </c>
      <c r="BM15" s="407" t="str">
        <f>IF(K15="---","",VLOOKUP(K15,List167823456[],2,FALSE))</f>
        <v/>
      </c>
      <c r="BN15" s="407" t="str">
        <f>IF(L15="---","",VLOOKUP(L15,List167823456[],2,FALSE))</f>
        <v/>
      </c>
      <c r="BO15" s="407" t="str">
        <f>IF(M15="---","",VLOOKUP(M15,List167823456[],2,FALSE))</f>
        <v/>
      </c>
      <c r="BP15" s="407" t="str">
        <f>IF(N15="---","",VLOOKUP(N15,List167823456[],2,FALSE))</f>
        <v/>
      </c>
      <c r="BQ15" s="407" t="str">
        <f>IF(O15="---","",VLOOKUP(O15,List167823456[],2,FALSE))</f>
        <v/>
      </c>
      <c r="BR15" s="407" t="str">
        <f>IF(P15="---","",VLOOKUP(P15,List167823456[],2,FALSE))</f>
        <v/>
      </c>
      <c r="BS15" s="407" t="str">
        <f>IF(Q15="---","",VLOOKUP(Q15,List167823456[],2,FALSE))</f>
        <v/>
      </c>
      <c r="BT15" s="407" t="str">
        <f>IF(R15="---","",VLOOKUP(R15,List167823456[],2,FALSE))</f>
        <v/>
      </c>
      <c r="BU15" s="404" t="s">
        <v>129</v>
      </c>
      <c r="BV15" s="407" t="str">
        <f>IF(Y15="---","",VLOOKUP(Y15,List167823456[],2,FALSE))</f>
        <v/>
      </c>
      <c r="BW15" s="407" t="str">
        <f>IF(Z15="---","",VLOOKUP(Z15,List167823456[],2,FALSE))</f>
        <v/>
      </c>
      <c r="BX15" s="407" t="str">
        <f>IF(AA15="---","",VLOOKUP(AA15,List167823456[],2,FALSE))</f>
        <v/>
      </c>
      <c r="BY15" s="407" t="str">
        <f>IF(AB15="---","",VLOOKUP(AB15,List167823456[],2,FALSE))</f>
        <v/>
      </c>
      <c r="BZ15" s="407" t="str">
        <f>IF(AC15="---","",VLOOKUP(AC15,List167823456[],2,FALSE))</f>
        <v/>
      </c>
      <c r="CA15" s="407" t="str">
        <f>IF(AD15="---","",VLOOKUP(AD15,List167823456[],2,FALSE))</f>
        <v/>
      </c>
      <c r="CB15" s="407" t="str">
        <f>IF(AE15="---","",VLOOKUP(AE15,List167823456[],2,FALSE))</f>
        <v/>
      </c>
      <c r="CC15" s="407" t="str">
        <f>IF(AF15="---","",VLOOKUP(AF15,List167823456[],2,FALSE))</f>
        <v/>
      </c>
      <c r="CD15" s="407" t="str">
        <f>IF(AG15="---","",VLOOKUP(AG15,List167823456[],2,FALSE))</f>
        <v/>
      </c>
      <c r="CE15" s="407" t="str">
        <f>IF(AH15="---","",VLOOKUP(AH15,List167823456[],2,FALSE))</f>
        <v/>
      </c>
    </row>
    <row r="16" spans="2:92" ht="13.5" customHeight="1" thickBot="1" x14ac:dyDescent="0.4">
      <c r="B16" s="408"/>
      <c r="C16" s="392"/>
      <c r="D16" s="393"/>
      <c r="E16" s="394" t="s">
        <v>130</v>
      </c>
      <c r="F16" s="395"/>
      <c r="G16" s="396"/>
      <c r="H16" s="398" t="s">
        <v>97</v>
      </c>
      <c r="I16" s="398" t="s">
        <v>97</v>
      </c>
      <c r="J16" s="398" t="s">
        <v>97</v>
      </c>
      <c r="K16" s="398" t="s">
        <v>97</v>
      </c>
      <c r="L16" s="398" t="s">
        <v>97</v>
      </c>
      <c r="M16" s="398" t="s">
        <v>97</v>
      </c>
      <c r="N16" s="398" t="s">
        <v>97</v>
      </c>
      <c r="O16" s="398" t="s">
        <v>97</v>
      </c>
      <c r="P16" s="398" t="s">
        <v>97</v>
      </c>
      <c r="Q16" s="398" t="s">
        <v>97</v>
      </c>
      <c r="R16" s="409" t="s">
        <v>97</v>
      </c>
      <c r="Y16" s="398" t="s">
        <v>97</v>
      </c>
      <c r="Z16" s="398" t="s">
        <v>97</v>
      </c>
      <c r="AA16" s="398" t="s">
        <v>97</v>
      </c>
      <c r="AB16" s="398" t="s">
        <v>97</v>
      </c>
      <c r="AC16" s="409" t="s">
        <v>97</v>
      </c>
      <c r="AD16" s="401" t="s">
        <v>97</v>
      </c>
      <c r="AE16" s="401" t="s">
        <v>97</v>
      </c>
      <c r="AF16" s="401" t="s">
        <v>97</v>
      </c>
      <c r="AG16" s="401" t="s">
        <v>97</v>
      </c>
      <c r="AH16" s="401" t="s">
        <v>97</v>
      </c>
      <c r="AK16" s="402" t="str">
        <f>IFERROR(IF(I16="---","",IF(Y16="---","No Target Set",IF(BV16=BK16,"On Target",IF(BV16&gt;BK16,"Behind",IF(BV16&lt;BK16,"Ahead"))))),"")</f>
        <v/>
      </c>
      <c r="AL16" s="402" t="str">
        <f>IFERROR(IF(J16="---","",IF(Z16="---","No Target Set",IF(BW16=BL16,"On Target",IF(BW16&gt;BL16,"Behind",IF(BW16&lt;BL16,"Ahead"))))),"")</f>
        <v/>
      </c>
      <c r="AM16" s="402" t="str">
        <f>IFERROR(IF(K16="---","",IF(AA16="---","No Target Set",IF(BX16=BM16,"On Target",IF(BX16&gt;BM16,"Behind",IF(BX16&lt;BM16,"Ahead"))))),"")</f>
        <v/>
      </c>
      <c r="AN16" s="402" t="str">
        <f>IFERROR(IF(L16="---","",IF(AB16="---","No Target Set",IF(BY16=BN16,"On Target",IF(BY16&gt;BN16,"Behind",IF(BY16&lt;BN16,"Ahead"))))),"")</f>
        <v/>
      </c>
      <c r="AO16" s="402" t="str">
        <f>IFERROR(IF(M16="---","",IF(AC16="---","No Target Set",IF(BZ16=BO16,"On Target",IF(BZ16&gt;BO16,"Behind",IF(BZ16&lt;BO16,"Ahead"))))),"")</f>
        <v/>
      </c>
      <c r="AP16" s="402" t="str">
        <f>IFERROR(IF(N16="---","",IF(AD16="---","No Target Set",IF(CA16=BP16,"On Target",IF(CA16&gt;BP16,"Behind",IF(CA16&lt;BP16,"Ahead"))))),"")</f>
        <v/>
      </c>
      <c r="AQ16" s="402" t="str">
        <f>IFERROR(IF(O16="---","",IF(AE16="---","No Target Set",IF(CB16=BQ16,"On Target",IF(CB16&gt;BQ16,"Behind",IF(CB16&lt;BQ16,"Ahead"))))),"")</f>
        <v/>
      </c>
      <c r="AR16" s="402" t="str">
        <f>IFERROR(IF(P16="---","",IF(AF16="---","No Target Set",IF(CC16=BR16,"On Target",IF(CC16&gt;BR16,"Behind",IF(CC16&lt;BR16,"Ahead"))))),"")</f>
        <v/>
      </c>
      <c r="AS16" s="402" t="str">
        <f>IFERROR(IF(Q16="---","",IF(AG16="---","No Target Set",IF(CD16=BS16,"On Target",IF(CD16&gt;BS16,"Behind",IF(CD16&lt;BS16,"Ahead"))))),"")</f>
        <v/>
      </c>
      <c r="AT16" s="402" t="str">
        <f>IFERROR(IF(R16="---","",IF(AH16="---","No Target Set",IF(CE16=BT16,"On Target",IF(CE16&gt;BT16,"Behind",IF(CE16&lt;BT16,"Ahead"))))),"")</f>
        <v/>
      </c>
      <c r="AV16" s="403"/>
      <c r="AW16" s="404" t="s">
        <v>131</v>
      </c>
      <c r="AX16" s="405" t="str">
        <f>_xlfn.IFNA(LOOKUP(2,1/(H16:R16&lt;&gt;"---"),H16:R16),"---")</f>
        <v>---</v>
      </c>
      <c r="AY16" s="406" t="e">
        <f>VALUE(IF(AX16="---","",VLOOKUP(AX16,List167823456[],2,FALSE)))</f>
        <v>#VALUE!</v>
      </c>
      <c r="AZ16" s="359" t="str">
        <f>_xlfn.IFNA(LOOKUP(2,1/(H16:Q16&lt;&gt;"---"),X16:AF16),"---")</f>
        <v>---</v>
      </c>
      <c r="BA16" s="359" t="e">
        <f>VALUE(IF(AZ16="---","",VLOOKUP(AZ16,List167823456[],2,FALSE)))</f>
        <v>#VALUE!</v>
      </c>
      <c r="BB16" s="359" t="str">
        <f>_xlfn.IFNA(LOOKUP(2,1/(AK16:AT16&lt;&gt;""),AK16:AT16),"---")</f>
        <v>---</v>
      </c>
      <c r="BC16" s="359" t="str">
        <f>_xlfn.IFNA(LOOKUP(2,1/(H16:R16&lt;&gt;"---"),H$2:R$2),"---")</f>
        <v>---</v>
      </c>
      <c r="BI16" s="404" t="s">
        <v>131</v>
      </c>
      <c r="BJ16" s="407" t="str">
        <f>IF(H16="---","",VLOOKUP(H16,List167823456[],2,FALSE))</f>
        <v/>
      </c>
      <c r="BK16" s="407" t="str">
        <f>IF(I16="---","",VLOOKUP(I16,List167823456[],2,FALSE))</f>
        <v/>
      </c>
      <c r="BL16" s="407" t="str">
        <f>IF(J16="---","",VLOOKUP(J16,List167823456[],2,FALSE))</f>
        <v/>
      </c>
      <c r="BM16" s="407" t="str">
        <f>IF(K16="---","",VLOOKUP(K16,List167823456[],2,FALSE))</f>
        <v/>
      </c>
      <c r="BN16" s="407" t="str">
        <f>IF(L16="---","",VLOOKUP(L16,List167823456[],2,FALSE))</f>
        <v/>
      </c>
      <c r="BO16" s="407" t="str">
        <f>IF(M16="---","",VLOOKUP(M16,List167823456[],2,FALSE))</f>
        <v/>
      </c>
      <c r="BP16" s="407" t="str">
        <f>IF(N16="---","",VLOOKUP(N16,List167823456[],2,FALSE))</f>
        <v/>
      </c>
      <c r="BQ16" s="407" t="str">
        <f>IF(O16="---","",VLOOKUP(O16,List167823456[],2,FALSE))</f>
        <v/>
      </c>
      <c r="BR16" s="407" t="str">
        <f>IF(P16="---","",VLOOKUP(P16,List167823456[],2,FALSE))</f>
        <v/>
      </c>
      <c r="BS16" s="407" t="str">
        <f>IF(Q16="---","",VLOOKUP(Q16,List167823456[],2,FALSE))</f>
        <v/>
      </c>
      <c r="BT16" s="407" t="str">
        <f>IF(R16="---","",VLOOKUP(R16,List167823456[],2,FALSE))</f>
        <v/>
      </c>
      <c r="BU16" s="404" t="s">
        <v>131</v>
      </c>
      <c r="BV16" s="407" t="str">
        <f>IF(Y16="---","",VLOOKUP(Y16,List167823456[],2,FALSE))</f>
        <v/>
      </c>
      <c r="BW16" s="407" t="str">
        <f>IF(Z16="---","",VLOOKUP(Z16,List167823456[],2,FALSE))</f>
        <v/>
      </c>
      <c r="BX16" s="407" t="str">
        <f>IF(AA16="---","",VLOOKUP(AA16,List167823456[],2,FALSE))</f>
        <v/>
      </c>
      <c r="BY16" s="407" t="str">
        <f>IF(AB16="---","",VLOOKUP(AB16,List167823456[],2,FALSE))</f>
        <v/>
      </c>
      <c r="BZ16" s="407" t="str">
        <f>IF(AC16="---","",VLOOKUP(AC16,List167823456[],2,FALSE))</f>
        <v/>
      </c>
      <c r="CA16" s="407" t="str">
        <f>IF(AD16="---","",VLOOKUP(AD16,List167823456[],2,FALSE))</f>
        <v/>
      </c>
      <c r="CB16" s="407" t="str">
        <f>IF(AE16="---","",VLOOKUP(AE16,List167823456[],2,FALSE))</f>
        <v/>
      </c>
      <c r="CC16" s="407" t="str">
        <f>IF(AF16="---","",VLOOKUP(AF16,List167823456[],2,FALSE))</f>
        <v/>
      </c>
      <c r="CD16" s="407" t="str">
        <f>IF(AG16="---","",VLOOKUP(AG16,List167823456[],2,FALSE))</f>
        <v/>
      </c>
      <c r="CE16" s="407" t="str">
        <f>IF(AH16="---","",VLOOKUP(AH16,List167823456[],2,FALSE))</f>
        <v/>
      </c>
    </row>
    <row r="17" spans="2:91" s="360" customFormat="1" ht="13.5" customHeight="1" thickBot="1" x14ac:dyDescent="0.4">
      <c r="B17" s="408"/>
      <c r="C17" s="392"/>
      <c r="D17" s="393"/>
      <c r="E17" s="394" t="s">
        <v>132</v>
      </c>
      <c r="F17" s="395"/>
      <c r="G17" s="396"/>
      <c r="H17" s="398" t="s">
        <v>97</v>
      </c>
      <c r="I17" s="398" t="s">
        <v>97</v>
      </c>
      <c r="J17" s="398" t="s">
        <v>97</v>
      </c>
      <c r="K17" s="398" t="s">
        <v>97</v>
      </c>
      <c r="L17" s="398" t="s">
        <v>97</v>
      </c>
      <c r="M17" s="398" t="s">
        <v>97</v>
      </c>
      <c r="N17" s="398" t="s">
        <v>97</v>
      </c>
      <c r="O17" s="398" t="s">
        <v>97</v>
      </c>
      <c r="P17" s="398" t="s">
        <v>97</v>
      </c>
      <c r="Q17" s="398" t="s">
        <v>97</v>
      </c>
      <c r="R17" s="409" t="s">
        <v>97</v>
      </c>
      <c r="S17" s="359"/>
      <c r="T17" s="359"/>
      <c r="U17" s="359"/>
      <c r="V17" s="359"/>
      <c r="W17" s="359"/>
      <c r="X17" s="359"/>
      <c r="Y17" s="398" t="s">
        <v>97</v>
      </c>
      <c r="Z17" s="398" t="s">
        <v>97</v>
      </c>
      <c r="AA17" s="398" t="s">
        <v>97</v>
      </c>
      <c r="AB17" s="398" t="s">
        <v>97</v>
      </c>
      <c r="AC17" s="409" t="s">
        <v>97</v>
      </c>
      <c r="AD17" s="401" t="s">
        <v>97</v>
      </c>
      <c r="AE17" s="401" t="s">
        <v>97</v>
      </c>
      <c r="AF17" s="401" t="s">
        <v>97</v>
      </c>
      <c r="AG17" s="401" t="s">
        <v>97</v>
      </c>
      <c r="AH17" s="401" t="s">
        <v>97</v>
      </c>
      <c r="AK17" s="402" t="str">
        <f>IFERROR(IF(I17="---","",IF(Y17="---","No Target Set",IF(BV17=BK17,"On Target",IF(BV17&gt;BK17,"Behind",IF(BV17&lt;BK17,"Ahead"))))),"")</f>
        <v/>
      </c>
      <c r="AL17" s="402" t="str">
        <f>IFERROR(IF(J17="---","",IF(Z17="---","No Target Set",IF(BW17=BL17,"On Target",IF(BW17&gt;BL17,"Behind",IF(BW17&lt;BL17,"Ahead"))))),"")</f>
        <v/>
      </c>
      <c r="AM17" s="402" t="str">
        <f>IFERROR(IF(K17="---","",IF(AA17="---","No Target Set",IF(BX17=BM17,"On Target",IF(BX17&gt;BM17,"Behind",IF(BX17&lt;BM17,"Ahead"))))),"")</f>
        <v/>
      </c>
      <c r="AN17" s="402" t="str">
        <f>IFERROR(IF(L17="---","",IF(AB17="---","No Target Set",IF(BY17=BN17,"On Target",IF(BY17&gt;BN17,"Behind",IF(BY17&lt;BN17,"Ahead"))))),"")</f>
        <v/>
      </c>
      <c r="AO17" s="402" t="str">
        <f>IFERROR(IF(M17="---","",IF(AC17="---","No Target Set",IF(BZ17=BO17,"On Target",IF(BZ17&gt;BO17,"Behind",IF(BZ17&lt;BO17,"Ahead"))))),"")</f>
        <v/>
      </c>
      <c r="AP17" s="402" t="str">
        <f>IFERROR(IF(N17="---","",IF(AD17="---","No Target Set",IF(CA17=BP17,"On Target",IF(CA17&gt;BP17,"Behind",IF(CA17&lt;BP17,"Ahead"))))),"")</f>
        <v/>
      </c>
      <c r="AQ17" s="402" t="str">
        <f>IFERROR(IF(O17="---","",IF(AE17="---","No Target Set",IF(CB17=BQ17,"On Target",IF(CB17&gt;BQ17,"Behind",IF(CB17&lt;BQ17,"Ahead"))))),"")</f>
        <v/>
      </c>
      <c r="AR17" s="402" t="str">
        <f>IFERROR(IF(P17="---","",IF(AF17="---","No Target Set",IF(CC17=BR17,"On Target",IF(CC17&gt;BR17,"Behind",IF(CC17&lt;BR17,"Ahead"))))),"")</f>
        <v/>
      </c>
      <c r="AS17" s="402" t="str">
        <f>IFERROR(IF(Q17="---","",IF(AG17="---","No Target Set",IF(CD17=BS17,"On Target",IF(CD17&gt;BS17,"Behind",IF(CD17&lt;BS17,"Ahead"))))),"")</f>
        <v/>
      </c>
      <c r="AT17" s="402" t="str">
        <f>IFERROR(IF(R17="---","",IF(AH17="---","No Target Set",IF(CE17=BT17,"On Target",IF(CE17&gt;BT17,"Behind",IF(CE17&lt;BT17,"Ahead"))))),"")</f>
        <v/>
      </c>
      <c r="AU17" s="359"/>
      <c r="AV17" s="403"/>
      <c r="AW17" s="404" t="s">
        <v>133</v>
      </c>
      <c r="AX17" s="405" t="str">
        <f>_xlfn.IFNA(LOOKUP(2,1/(H17:R17&lt;&gt;"---"),H17:R17),"---")</f>
        <v>---</v>
      </c>
      <c r="AY17" s="406" t="e">
        <f>VALUE(IF(AX17="---","",VLOOKUP(AX17,List167823456[],2,FALSE)))</f>
        <v>#VALUE!</v>
      </c>
      <c r="AZ17" s="359" t="str">
        <f>_xlfn.IFNA(LOOKUP(2,1/(H17:Q17&lt;&gt;"---"),X17:AF17),"---")</f>
        <v>---</v>
      </c>
      <c r="BA17" s="359" t="e">
        <f>VALUE(IF(AZ17="---","",VLOOKUP(AZ17,List167823456[],2,FALSE)))</f>
        <v>#VALUE!</v>
      </c>
      <c r="BB17" s="359" t="str">
        <f>_xlfn.IFNA(LOOKUP(2,1/(AK17:AT17&lt;&gt;""),AK17:AT17),"---")</f>
        <v>---</v>
      </c>
      <c r="BC17" s="359" t="str">
        <f>_xlfn.IFNA(LOOKUP(2,1/(H17:R17&lt;&gt;"---"),H$2:R$2),"---")</f>
        <v>---</v>
      </c>
      <c r="BD17" s="359"/>
      <c r="BE17" s="359"/>
      <c r="BF17" s="359"/>
      <c r="BG17" s="359"/>
      <c r="BH17" s="359"/>
      <c r="BI17" s="404" t="s">
        <v>133</v>
      </c>
      <c r="BJ17" s="407" t="str">
        <f>IF(H17="---","",VLOOKUP(H17,List167823456[],2,FALSE))</f>
        <v/>
      </c>
      <c r="BK17" s="407" t="str">
        <f>IF(I17="---","",VLOOKUP(I17,List167823456[],2,FALSE))</f>
        <v/>
      </c>
      <c r="BL17" s="407" t="str">
        <f>IF(J17="---","",VLOOKUP(J17,List167823456[],2,FALSE))</f>
        <v/>
      </c>
      <c r="BM17" s="407" t="str">
        <f>IF(K17="---","",VLOOKUP(K17,List167823456[],2,FALSE))</f>
        <v/>
      </c>
      <c r="BN17" s="407" t="str">
        <f>IF(L17="---","",VLOOKUP(L17,List167823456[],2,FALSE))</f>
        <v/>
      </c>
      <c r="BO17" s="407" t="str">
        <f>IF(M17="---","",VLOOKUP(M17,List167823456[],2,FALSE))</f>
        <v/>
      </c>
      <c r="BP17" s="407" t="str">
        <f>IF(N17="---","",VLOOKUP(N17,List167823456[],2,FALSE))</f>
        <v/>
      </c>
      <c r="BQ17" s="407" t="str">
        <f>IF(O17="---","",VLOOKUP(O17,List167823456[],2,FALSE))</f>
        <v/>
      </c>
      <c r="BR17" s="407" t="str">
        <f>IF(P17="---","",VLOOKUP(P17,List167823456[],2,FALSE))</f>
        <v/>
      </c>
      <c r="BS17" s="407" t="str">
        <f>IF(Q17="---","",VLOOKUP(Q17,List167823456[],2,FALSE))</f>
        <v/>
      </c>
      <c r="BT17" s="407" t="str">
        <f>IF(R17="---","",VLOOKUP(R17,List167823456[],2,FALSE))</f>
        <v/>
      </c>
      <c r="BU17" s="404" t="s">
        <v>133</v>
      </c>
      <c r="BV17" s="407" t="str">
        <f>IF(Y17="---","",VLOOKUP(Y17,List167823456[],2,FALSE))</f>
        <v/>
      </c>
      <c r="BW17" s="407" t="str">
        <f>IF(Z17="---","",VLOOKUP(Z17,List167823456[],2,FALSE))</f>
        <v/>
      </c>
      <c r="BX17" s="407" t="str">
        <f>IF(AA17="---","",VLOOKUP(AA17,List167823456[],2,FALSE))</f>
        <v/>
      </c>
      <c r="BY17" s="407" t="str">
        <f>IF(AB17="---","",VLOOKUP(AB17,List167823456[],2,FALSE))</f>
        <v/>
      </c>
      <c r="BZ17" s="407" t="str">
        <f>IF(AC17="---","",VLOOKUP(AC17,List167823456[],2,FALSE))</f>
        <v/>
      </c>
      <c r="CA17" s="407" t="str">
        <f>IF(AD17="---","",VLOOKUP(AD17,List167823456[],2,FALSE))</f>
        <v/>
      </c>
      <c r="CB17" s="407" t="str">
        <f>IF(AE17="---","",VLOOKUP(AE17,List167823456[],2,FALSE))</f>
        <v/>
      </c>
      <c r="CC17" s="407" t="str">
        <f>IF(AF17="---","",VLOOKUP(AF17,List167823456[],2,FALSE))</f>
        <v/>
      </c>
      <c r="CD17" s="407" t="str">
        <f>IF(AG17="---","",VLOOKUP(AG17,List167823456[],2,FALSE))</f>
        <v/>
      </c>
      <c r="CE17" s="407" t="str">
        <f>IF(AH17="---","",VLOOKUP(AH17,List167823456[],2,FALSE))</f>
        <v/>
      </c>
      <c r="CG17" s="359"/>
      <c r="CI17" s="359"/>
      <c r="CK17" s="359"/>
      <c r="CM17" s="359"/>
    </row>
    <row r="18" spans="2:91" s="360" customFormat="1" ht="13.5" customHeight="1" thickBot="1" x14ac:dyDescent="0.4">
      <c r="B18" s="408"/>
      <c r="C18" s="392" t="s">
        <v>134</v>
      </c>
      <c r="D18" s="393"/>
      <c r="E18" s="394" t="s">
        <v>135</v>
      </c>
      <c r="F18" s="395"/>
      <c r="G18" s="396"/>
      <c r="H18" s="398" t="s">
        <v>97</v>
      </c>
      <c r="I18" s="398" t="s">
        <v>97</v>
      </c>
      <c r="J18" s="398" t="s">
        <v>97</v>
      </c>
      <c r="K18" s="398" t="s">
        <v>97</v>
      </c>
      <c r="L18" s="398" t="s">
        <v>97</v>
      </c>
      <c r="M18" s="398" t="s">
        <v>97</v>
      </c>
      <c r="N18" s="398" t="s">
        <v>97</v>
      </c>
      <c r="O18" s="398" t="s">
        <v>97</v>
      </c>
      <c r="P18" s="398" t="s">
        <v>97</v>
      </c>
      <c r="Q18" s="398" t="s">
        <v>97</v>
      </c>
      <c r="R18" s="409" t="s">
        <v>97</v>
      </c>
      <c r="S18" s="359"/>
      <c r="T18" s="359"/>
      <c r="U18" s="359"/>
      <c r="V18" s="359"/>
      <c r="W18" s="359"/>
      <c r="X18" s="359"/>
      <c r="Y18" s="398" t="s">
        <v>97</v>
      </c>
      <c r="Z18" s="398" t="s">
        <v>97</v>
      </c>
      <c r="AA18" s="398" t="s">
        <v>97</v>
      </c>
      <c r="AB18" s="398" t="s">
        <v>97</v>
      </c>
      <c r="AC18" s="409" t="s">
        <v>97</v>
      </c>
      <c r="AD18" s="401" t="s">
        <v>97</v>
      </c>
      <c r="AE18" s="401" t="s">
        <v>97</v>
      </c>
      <c r="AF18" s="401" t="s">
        <v>97</v>
      </c>
      <c r="AG18" s="401" t="s">
        <v>97</v>
      </c>
      <c r="AH18" s="401" t="s">
        <v>97</v>
      </c>
      <c r="AK18" s="402" t="str">
        <f>IFERROR(IF(I18="---","",IF(Y18="---","No Target Set",IF(BV18=BK18,"On Target",IF(BV18&gt;BK18,"Behind",IF(BV18&lt;BK18,"Ahead"))))),"")</f>
        <v/>
      </c>
      <c r="AL18" s="402" t="str">
        <f>IFERROR(IF(J18="---","",IF(Z18="---","No Target Set",IF(BW18=BL18,"On Target",IF(BW18&gt;BL18,"Behind",IF(BW18&lt;BL18,"Ahead"))))),"")</f>
        <v/>
      </c>
      <c r="AM18" s="402" t="str">
        <f>IFERROR(IF(K18="---","",IF(AA18="---","No Target Set",IF(BX18=BM18,"On Target",IF(BX18&gt;BM18,"Behind",IF(BX18&lt;BM18,"Ahead"))))),"")</f>
        <v/>
      </c>
      <c r="AN18" s="402" t="str">
        <f>IFERROR(IF(L18="---","",IF(AB18="---","No Target Set",IF(BY18=BN18,"On Target",IF(BY18&gt;BN18,"Behind",IF(BY18&lt;BN18,"Ahead"))))),"")</f>
        <v/>
      </c>
      <c r="AO18" s="402" t="str">
        <f>IFERROR(IF(M18="---","",IF(AC18="---","No Target Set",IF(BZ18=BO18,"On Target",IF(BZ18&gt;BO18,"Behind",IF(BZ18&lt;BO18,"Ahead"))))),"")</f>
        <v/>
      </c>
      <c r="AP18" s="402" t="str">
        <f>IFERROR(IF(N18="---","",IF(AD18="---","No Target Set",IF(CA18=BP18,"On Target",IF(CA18&gt;BP18,"Behind",IF(CA18&lt;BP18,"Ahead"))))),"")</f>
        <v/>
      </c>
      <c r="AQ18" s="402" t="str">
        <f>IFERROR(IF(O18="---","",IF(AE18="---","No Target Set",IF(CB18=BQ18,"On Target",IF(CB18&gt;BQ18,"Behind",IF(CB18&lt;BQ18,"Ahead"))))),"")</f>
        <v/>
      </c>
      <c r="AR18" s="402" t="str">
        <f>IFERROR(IF(P18="---","",IF(AF18="---","No Target Set",IF(CC18=BR18,"On Target",IF(CC18&gt;BR18,"Behind",IF(CC18&lt;BR18,"Ahead"))))),"")</f>
        <v/>
      </c>
      <c r="AS18" s="402" t="str">
        <f>IFERROR(IF(Q18="---","",IF(AG18="---","No Target Set",IF(CD18=BS18,"On Target",IF(CD18&gt;BS18,"Behind",IF(CD18&lt;BS18,"Ahead"))))),"")</f>
        <v/>
      </c>
      <c r="AT18" s="402" t="str">
        <f>IFERROR(IF(R18="---","",IF(AH18="---","No Target Set",IF(CE18=BT18,"On Target",IF(CE18&gt;BT18,"Behind",IF(CE18&lt;BT18,"Ahead"))))),"")</f>
        <v/>
      </c>
      <c r="AU18" s="359"/>
      <c r="AV18" s="403"/>
      <c r="AW18" s="404" t="s">
        <v>136</v>
      </c>
      <c r="AX18" s="405" t="str">
        <f>_xlfn.IFNA(LOOKUP(2,1/(H18:R18&lt;&gt;"---"),H18:R18),"---")</f>
        <v>---</v>
      </c>
      <c r="AY18" s="406" t="e">
        <f>VALUE(IF(AX18="---","",VLOOKUP(AX18,List167823456[],2,FALSE)))</f>
        <v>#VALUE!</v>
      </c>
      <c r="AZ18" s="359" t="str">
        <f>_xlfn.IFNA(LOOKUP(2,1/(H18:Q18&lt;&gt;"---"),X18:AF18),"---")</f>
        <v>---</v>
      </c>
      <c r="BA18" s="359" t="e">
        <f>VALUE(IF(AZ18="---","",VLOOKUP(AZ18,List167823456[],2,FALSE)))</f>
        <v>#VALUE!</v>
      </c>
      <c r="BB18" s="359" t="str">
        <f>_xlfn.IFNA(LOOKUP(2,1/(AK18:AT18&lt;&gt;""),AK18:AT18),"---")</f>
        <v>---</v>
      </c>
      <c r="BC18" s="359" t="str">
        <f>_xlfn.IFNA(LOOKUP(2,1/(H18:R18&lt;&gt;"---"),H$2:R$2),"---")</f>
        <v>---</v>
      </c>
      <c r="BD18" s="359"/>
      <c r="BE18" s="359"/>
      <c r="BF18" s="359"/>
      <c r="BG18" s="359"/>
      <c r="BH18" s="359"/>
      <c r="BI18" s="404" t="s">
        <v>136</v>
      </c>
      <c r="BJ18" s="407" t="str">
        <f>IF(H18="---","",VLOOKUP(H18,List167823456[],2,FALSE))</f>
        <v/>
      </c>
      <c r="BK18" s="407" t="str">
        <f>IF(I18="---","",VLOOKUP(I18,List167823456[],2,FALSE))</f>
        <v/>
      </c>
      <c r="BL18" s="407" t="str">
        <f>IF(J18="---","",VLOOKUP(J18,List167823456[],2,FALSE))</f>
        <v/>
      </c>
      <c r="BM18" s="407" t="str">
        <f>IF(K18="---","",VLOOKUP(K18,List167823456[],2,FALSE))</f>
        <v/>
      </c>
      <c r="BN18" s="407" t="str">
        <f>IF(L18="---","",VLOOKUP(L18,List167823456[],2,FALSE))</f>
        <v/>
      </c>
      <c r="BO18" s="407" t="str">
        <f>IF(M18="---","",VLOOKUP(M18,List167823456[],2,FALSE))</f>
        <v/>
      </c>
      <c r="BP18" s="407" t="str">
        <f>IF(N18="---","",VLOOKUP(N18,List167823456[],2,FALSE))</f>
        <v/>
      </c>
      <c r="BQ18" s="407" t="str">
        <f>IF(O18="---","",VLOOKUP(O18,List167823456[],2,FALSE))</f>
        <v/>
      </c>
      <c r="BR18" s="407" t="str">
        <f>IF(P18="---","",VLOOKUP(P18,List167823456[],2,FALSE))</f>
        <v/>
      </c>
      <c r="BS18" s="407" t="str">
        <f>IF(Q18="---","",VLOOKUP(Q18,List167823456[],2,FALSE))</f>
        <v/>
      </c>
      <c r="BT18" s="407" t="str">
        <f>IF(R18="---","",VLOOKUP(R18,List167823456[],2,FALSE))</f>
        <v/>
      </c>
      <c r="BU18" s="404" t="s">
        <v>136</v>
      </c>
      <c r="BV18" s="407" t="str">
        <f>IF(Y18="---","",VLOOKUP(Y18,List167823456[],2,FALSE))</f>
        <v/>
      </c>
      <c r="BW18" s="407" t="str">
        <f>IF(Z18="---","",VLOOKUP(Z18,List167823456[],2,FALSE))</f>
        <v/>
      </c>
      <c r="BX18" s="407" t="str">
        <f>IF(AA18="---","",VLOOKUP(AA18,List167823456[],2,FALSE))</f>
        <v/>
      </c>
      <c r="BY18" s="407" t="str">
        <f>IF(AB18="---","",VLOOKUP(AB18,List167823456[],2,FALSE))</f>
        <v/>
      </c>
      <c r="BZ18" s="407" t="str">
        <f>IF(AC18="---","",VLOOKUP(AC18,List167823456[],2,FALSE))</f>
        <v/>
      </c>
      <c r="CA18" s="407" t="str">
        <f>IF(AD18="---","",VLOOKUP(AD18,List167823456[],2,FALSE))</f>
        <v/>
      </c>
      <c r="CB18" s="407" t="str">
        <f>IF(AE18="---","",VLOOKUP(AE18,List167823456[],2,FALSE))</f>
        <v/>
      </c>
      <c r="CC18" s="407" t="str">
        <f>IF(AF18="---","",VLOOKUP(AF18,List167823456[],2,FALSE))</f>
        <v/>
      </c>
      <c r="CD18" s="407" t="str">
        <f>IF(AG18="---","",VLOOKUP(AG18,List167823456[],2,FALSE))</f>
        <v/>
      </c>
      <c r="CE18" s="407" t="str">
        <f>IF(AH18="---","",VLOOKUP(AH18,List167823456[],2,FALSE))</f>
        <v/>
      </c>
      <c r="CG18" s="359"/>
      <c r="CI18" s="359"/>
      <c r="CK18" s="359"/>
      <c r="CM18" s="359"/>
    </row>
    <row r="19" spans="2:91" s="360" customFormat="1" ht="13.5" customHeight="1" thickBot="1" x14ac:dyDescent="0.4">
      <c r="B19" s="408"/>
      <c r="C19" s="392"/>
      <c r="D19" s="393"/>
      <c r="E19" s="394" t="s">
        <v>137</v>
      </c>
      <c r="F19" s="395"/>
      <c r="G19" s="396"/>
      <c r="H19" s="398" t="s">
        <v>97</v>
      </c>
      <c r="I19" s="398" t="s">
        <v>97</v>
      </c>
      <c r="J19" s="398" t="s">
        <v>97</v>
      </c>
      <c r="K19" s="398" t="s">
        <v>97</v>
      </c>
      <c r="L19" s="398" t="s">
        <v>97</v>
      </c>
      <c r="M19" s="398" t="s">
        <v>97</v>
      </c>
      <c r="N19" s="398" t="s">
        <v>97</v>
      </c>
      <c r="O19" s="398" t="s">
        <v>97</v>
      </c>
      <c r="P19" s="398" t="s">
        <v>97</v>
      </c>
      <c r="Q19" s="398" t="s">
        <v>97</v>
      </c>
      <c r="R19" s="409" t="s">
        <v>97</v>
      </c>
      <c r="S19" s="359"/>
      <c r="T19" s="359"/>
      <c r="U19" s="359"/>
      <c r="V19" s="359"/>
      <c r="W19" s="359"/>
      <c r="X19" s="359"/>
      <c r="Y19" s="398" t="s">
        <v>97</v>
      </c>
      <c r="Z19" s="398" t="s">
        <v>97</v>
      </c>
      <c r="AA19" s="398" t="s">
        <v>97</v>
      </c>
      <c r="AB19" s="398" t="s">
        <v>97</v>
      </c>
      <c r="AC19" s="409" t="s">
        <v>97</v>
      </c>
      <c r="AD19" s="401" t="s">
        <v>97</v>
      </c>
      <c r="AE19" s="401" t="s">
        <v>97</v>
      </c>
      <c r="AF19" s="401" t="s">
        <v>97</v>
      </c>
      <c r="AG19" s="401" t="s">
        <v>97</v>
      </c>
      <c r="AH19" s="401" t="s">
        <v>97</v>
      </c>
      <c r="AK19" s="402" t="str">
        <f>IFERROR(IF(I19="---","",IF(Y19="---","No Target Set",IF(BV19=BK19,"On Target",IF(BV19&gt;BK19,"Behind",IF(BV19&lt;BK19,"Ahead"))))),"")</f>
        <v/>
      </c>
      <c r="AL19" s="402" t="str">
        <f>IFERROR(IF(J19="---","",IF(Z19="---","No Target Set",IF(BW19=BL19,"On Target",IF(BW19&gt;BL19,"Behind",IF(BW19&lt;BL19,"Ahead"))))),"")</f>
        <v/>
      </c>
      <c r="AM19" s="402" t="str">
        <f>IFERROR(IF(K19="---","",IF(AA19="---","No Target Set",IF(BX19=BM19,"On Target",IF(BX19&gt;BM19,"Behind",IF(BX19&lt;BM19,"Ahead"))))),"")</f>
        <v/>
      </c>
      <c r="AN19" s="402" t="str">
        <f>IFERROR(IF(L19="---","",IF(AB19="---","No Target Set",IF(BY19=BN19,"On Target",IF(BY19&gt;BN19,"Behind",IF(BY19&lt;BN19,"Ahead"))))),"")</f>
        <v/>
      </c>
      <c r="AO19" s="402" t="str">
        <f>IFERROR(IF(M19="---","",IF(AC19="---","No Target Set",IF(BZ19=BO19,"On Target",IF(BZ19&gt;BO19,"Behind",IF(BZ19&lt;BO19,"Ahead"))))),"")</f>
        <v/>
      </c>
      <c r="AP19" s="402" t="str">
        <f>IFERROR(IF(N19="---","",IF(AD19="---","No Target Set",IF(CA19=BP19,"On Target",IF(CA19&gt;BP19,"Behind",IF(CA19&lt;BP19,"Ahead"))))),"")</f>
        <v/>
      </c>
      <c r="AQ19" s="402" t="str">
        <f>IFERROR(IF(O19="---","",IF(AE19="---","No Target Set",IF(CB19=BQ19,"On Target",IF(CB19&gt;BQ19,"Behind",IF(CB19&lt;BQ19,"Ahead"))))),"")</f>
        <v/>
      </c>
      <c r="AR19" s="402" t="str">
        <f>IFERROR(IF(P19="---","",IF(AF19="---","No Target Set",IF(CC19=BR19,"On Target",IF(CC19&gt;BR19,"Behind",IF(CC19&lt;BR19,"Ahead"))))),"")</f>
        <v/>
      </c>
      <c r="AS19" s="402" t="str">
        <f>IFERROR(IF(Q19="---","",IF(AG19="---","No Target Set",IF(CD19=BS19,"On Target",IF(CD19&gt;BS19,"Behind",IF(CD19&lt;BS19,"Ahead"))))),"")</f>
        <v/>
      </c>
      <c r="AT19" s="402" t="str">
        <f>IFERROR(IF(R19="---","",IF(AH19="---","No Target Set",IF(CE19=BT19,"On Target",IF(CE19&gt;BT19,"Behind",IF(CE19&lt;BT19,"Ahead"))))),"")</f>
        <v/>
      </c>
      <c r="AU19" s="359"/>
      <c r="AV19" s="403"/>
      <c r="AW19" s="404" t="s">
        <v>138</v>
      </c>
      <c r="AX19" s="405" t="str">
        <f>_xlfn.IFNA(LOOKUP(2,1/(H19:R19&lt;&gt;"---"),H19:R19),"---")</f>
        <v>---</v>
      </c>
      <c r="AY19" s="406" t="e">
        <f>VALUE(IF(AX19="---","",VLOOKUP(AX19,List167823456[],2,FALSE)))</f>
        <v>#VALUE!</v>
      </c>
      <c r="AZ19" s="359" t="str">
        <f>_xlfn.IFNA(LOOKUP(2,1/(H19:Q19&lt;&gt;"---"),X19:AF19),"---")</f>
        <v>---</v>
      </c>
      <c r="BA19" s="359" t="e">
        <f>VALUE(IF(AZ19="---","",VLOOKUP(AZ19,List167823456[],2,FALSE)))</f>
        <v>#VALUE!</v>
      </c>
      <c r="BB19" s="359" t="str">
        <f>_xlfn.IFNA(LOOKUP(2,1/(AK19:AT19&lt;&gt;""),AK19:AT19),"---")</f>
        <v>---</v>
      </c>
      <c r="BC19" s="359" t="str">
        <f>_xlfn.IFNA(LOOKUP(2,1/(H19:R19&lt;&gt;"---"),H$2:R$2),"---")</f>
        <v>---</v>
      </c>
      <c r="BD19" s="359"/>
      <c r="BE19" s="359"/>
      <c r="BF19" s="359"/>
      <c r="BG19" s="359"/>
      <c r="BH19" s="359"/>
      <c r="BI19" s="404" t="s">
        <v>138</v>
      </c>
      <c r="BJ19" s="407" t="str">
        <f>IF(H19="---","",VLOOKUP(H19,List167823456[],2,FALSE))</f>
        <v/>
      </c>
      <c r="BK19" s="407" t="str">
        <f>IF(I19="---","",VLOOKUP(I19,List167823456[],2,FALSE))</f>
        <v/>
      </c>
      <c r="BL19" s="407" t="str">
        <f>IF(J19="---","",VLOOKUP(J19,List167823456[],2,FALSE))</f>
        <v/>
      </c>
      <c r="BM19" s="407" t="str">
        <f>IF(K19="---","",VLOOKUP(K19,List167823456[],2,FALSE))</f>
        <v/>
      </c>
      <c r="BN19" s="407" t="str">
        <f>IF(L19="---","",VLOOKUP(L19,List167823456[],2,FALSE))</f>
        <v/>
      </c>
      <c r="BO19" s="407" t="str">
        <f>IF(M19="---","",VLOOKUP(M19,List167823456[],2,FALSE))</f>
        <v/>
      </c>
      <c r="BP19" s="407" t="str">
        <f>IF(N19="---","",VLOOKUP(N19,List167823456[],2,FALSE))</f>
        <v/>
      </c>
      <c r="BQ19" s="407" t="str">
        <f>IF(O19="---","",VLOOKUP(O19,List167823456[],2,FALSE))</f>
        <v/>
      </c>
      <c r="BR19" s="407" t="str">
        <f>IF(P19="---","",VLOOKUP(P19,List167823456[],2,FALSE))</f>
        <v/>
      </c>
      <c r="BS19" s="407" t="str">
        <f>IF(Q19="---","",VLOOKUP(Q19,List167823456[],2,FALSE))</f>
        <v/>
      </c>
      <c r="BT19" s="407" t="str">
        <f>IF(R19="---","",VLOOKUP(R19,List167823456[],2,FALSE))</f>
        <v/>
      </c>
      <c r="BU19" s="404" t="s">
        <v>138</v>
      </c>
      <c r="BV19" s="407" t="str">
        <f>IF(Y19="---","",VLOOKUP(Y19,List167823456[],2,FALSE))</f>
        <v/>
      </c>
      <c r="BW19" s="407" t="str">
        <f>IF(Z19="---","",VLOOKUP(Z19,List167823456[],2,FALSE))</f>
        <v/>
      </c>
      <c r="BX19" s="407" t="str">
        <f>IF(AA19="---","",VLOOKUP(AA19,List167823456[],2,FALSE))</f>
        <v/>
      </c>
      <c r="BY19" s="407" t="str">
        <f>IF(AB19="---","",VLOOKUP(AB19,List167823456[],2,FALSE))</f>
        <v/>
      </c>
      <c r="BZ19" s="407" t="str">
        <f>IF(AC19="---","",VLOOKUP(AC19,List167823456[],2,FALSE))</f>
        <v/>
      </c>
      <c r="CA19" s="407" t="str">
        <f>IF(AD19="---","",VLOOKUP(AD19,List167823456[],2,FALSE))</f>
        <v/>
      </c>
      <c r="CB19" s="407" t="str">
        <f>IF(AE19="---","",VLOOKUP(AE19,List167823456[],2,FALSE))</f>
        <v/>
      </c>
      <c r="CC19" s="407" t="str">
        <f>IF(AF19="---","",VLOOKUP(AF19,List167823456[],2,FALSE))</f>
        <v/>
      </c>
      <c r="CD19" s="407" t="str">
        <f>IF(AG19="---","",VLOOKUP(AG19,List167823456[],2,FALSE))</f>
        <v/>
      </c>
      <c r="CE19" s="407" t="str">
        <f>IF(AH19="---","",VLOOKUP(AH19,List167823456[],2,FALSE))</f>
        <v/>
      </c>
      <c r="CG19" s="359"/>
      <c r="CI19" s="359"/>
      <c r="CK19" s="359"/>
      <c r="CM19" s="359"/>
    </row>
    <row r="20" spans="2:91" s="360" customFormat="1" ht="13.5" customHeight="1" thickBot="1" x14ac:dyDescent="0.4">
      <c r="B20" s="408"/>
      <c r="C20" s="392"/>
      <c r="D20" s="393"/>
      <c r="E20" s="394" t="s">
        <v>139</v>
      </c>
      <c r="F20" s="395"/>
      <c r="G20" s="396"/>
      <c r="H20" s="398" t="s">
        <v>97</v>
      </c>
      <c r="I20" s="398" t="s">
        <v>97</v>
      </c>
      <c r="J20" s="398" t="s">
        <v>97</v>
      </c>
      <c r="K20" s="398" t="s">
        <v>97</v>
      </c>
      <c r="L20" s="398" t="s">
        <v>97</v>
      </c>
      <c r="M20" s="398" t="s">
        <v>97</v>
      </c>
      <c r="N20" s="398" t="s">
        <v>97</v>
      </c>
      <c r="O20" s="398" t="s">
        <v>97</v>
      </c>
      <c r="P20" s="398" t="s">
        <v>97</v>
      </c>
      <c r="Q20" s="398" t="s">
        <v>97</v>
      </c>
      <c r="R20" s="409" t="s">
        <v>97</v>
      </c>
      <c r="S20" s="359"/>
      <c r="T20" s="359"/>
      <c r="U20" s="359"/>
      <c r="V20" s="359"/>
      <c r="W20" s="359"/>
      <c r="X20" s="359"/>
      <c r="Y20" s="398" t="s">
        <v>97</v>
      </c>
      <c r="Z20" s="398" t="s">
        <v>97</v>
      </c>
      <c r="AA20" s="398" t="s">
        <v>97</v>
      </c>
      <c r="AB20" s="398" t="s">
        <v>97</v>
      </c>
      <c r="AC20" s="409" t="s">
        <v>97</v>
      </c>
      <c r="AD20" s="401" t="s">
        <v>97</v>
      </c>
      <c r="AE20" s="401" t="s">
        <v>97</v>
      </c>
      <c r="AF20" s="401" t="s">
        <v>97</v>
      </c>
      <c r="AG20" s="401" t="s">
        <v>97</v>
      </c>
      <c r="AH20" s="401" t="s">
        <v>97</v>
      </c>
      <c r="AK20" s="402" t="str">
        <f>IFERROR(IF(I20="---","",IF(Y20="---","No Target Set",IF(BV20=BK20,"On Target",IF(BV20&gt;BK20,"Behind",IF(BV20&lt;BK20,"Ahead"))))),"")</f>
        <v/>
      </c>
      <c r="AL20" s="402" t="str">
        <f>IFERROR(IF(J20="---","",IF(Z20="---","No Target Set",IF(BW20=BL20,"On Target",IF(BW20&gt;BL20,"Behind",IF(BW20&lt;BL20,"Ahead"))))),"")</f>
        <v/>
      </c>
      <c r="AM20" s="402" t="str">
        <f>IFERROR(IF(K20="---","",IF(AA20="---","No Target Set",IF(BX20=BM20,"On Target",IF(BX20&gt;BM20,"Behind",IF(BX20&lt;BM20,"Ahead"))))),"")</f>
        <v/>
      </c>
      <c r="AN20" s="402" t="str">
        <f>IFERROR(IF(L20="---","",IF(AB20="---","No Target Set",IF(BY20=BN20,"On Target",IF(BY20&gt;BN20,"Behind",IF(BY20&lt;BN20,"Ahead"))))),"")</f>
        <v/>
      </c>
      <c r="AO20" s="402" t="str">
        <f>IFERROR(IF(M20="---","",IF(AC20="---","No Target Set",IF(BZ20=BO20,"On Target",IF(BZ20&gt;BO20,"Behind",IF(BZ20&lt;BO20,"Ahead"))))),"")</f>
        <v/>
      </c>
      <c r="AP20" s="402" t="str">
        <f>IFERROR(IF(N20="---","",IF(AD20="---","No Target Set",IF(CA20=BP20,"On Target",IF(CA20&gt;BP20,"Behind",IF(CA20&lt;BP20,"Ahead"))))),"")</f>
        <v/>
      </c>
      <c r="AQ20" s="402" t="str">
        <f>IFERROR(IF(O20="---","",IF(AE20="---","No Target Set",IF(CB20=BQ20,"On Target",IF(CB20&gt;BQ20,"Behind",IF(CB20&lt;BQ20,"Ahead"))))),"")</f>
        <v/>
      </c>
      <c r="AR20" s="402" t="str">
        <f>IFERROR(IF(P20="---","",IF(AF20="---","No Target Set",IF(CC20=BR20,"On Target",IF(CC20&gt;BR20,"Behind",IF(CC20&lt;BR20,"Ahead"))))),"")</f>
        <v/>
      </c>
      <c r="AS20" s="402" t="str">
        <f>IFERROR(IF(Q20="---","",IF(AG20="---","No Target Set",IF(CD20=BS20,"On Target",IF(CD20&gt;BS20,"Behind",IF(CD20&lt;BS20,"Ahead"))))),"")</f>
        <v/>
      </c>
      <c r="AT20" s="402" t="str">
        <f>IFERROR(IF(R20="---","",IF(AH20="---","No Target Set",IF(CE20=BT20,"On Target",IF(CE20&gt;BT20,"Behind",IF(CE20&lt;BT20,"Ahead"))))),"")</f>
        <v/>
      </c>
      <c r="AU20" s="359"/>
      <c r="AV20" s="403"/>
      <c r="AW20" s="404" t="s">
        <v>140</v>
      </c>
      <c r="AX20" s="405" t="str">
        <f>_xlfn.IFNA(LOOKUP(2,1/(H20:R20&lt;&gt;"---"),H20:R20),"---")</f>
        <v>---</v>
      </c>
      <c r="AY20" s="406" t="e">
        <f>VALUE(IF(AX20="---","",VLOOKUP(AX20,List167823456[],2,FALSE)))</f>
        <v>#VALUE!</v>
      </c>
      <c r="AZ20" s="359" t="str">
        <f>_xlfn.IFNA(LOOKUP(2,1/(H20:Q20&lt;&gt;"---"),X20:AF20),"---")</f>
        <v>---</v>
      </c>
      <c r="BA20" s="359" t="e">
        <f>VALUE(IF(AZ20="---","",VLOOKUP(AZ20,List167823456[],2,FALSE)))</f>
        <v>#VALUE!</v>
      </c>
      <c r="BB20" s="359" t="str">
        <f>_xlfn.IFNA(LOOKUP(2,1/(AK20:AT20&lt;&gt;""),AK20:AT20),"---")</f>
        <v>---</v>
      </c>
      <c r="BC20" s="359" t="str">
        <f>_xlfn.IFNA(LOOKUP(2,1/(H20:R20&lt;&gt;"---"),H$2:R$2),"---")</f>
        <v>---</v>
      </c>
      <c r="BD20" s="359"/>
      <c r="BE20" s="359"/>
      <c r="BF20" s="359"/>
      <c r="BG20" s="359"/>
      <c r="BH20" s="359"/>
      <c r="BI20" s="404" t="s">
        <v>140</v>
      </c>
      <c r="BJ20" s="407" t="str">
        <f>IF(H20="---","",VLOOKUP(H20,List167823456[],2,FALSE))</f>
        <v/>
      </c>
      <c r="BK20" s="407" t="str">
        <f>IF(I20="---","",VLOOKUP(I20,List167823456[],2,FALSE))</f>
        <v/>
      </c>
      <c r="BL20" s="407" t="str">
        <f>IF(J20="---","",VLOOKUP(J20,List167823456[],2,FALSE))</f>
        <v/>
      </c>
      <c r="BM20" s="407" t="str">
        <f>IF(K20="---","",VLOOKUP(K20,List167823456[],2,FALSE))</f>
        <v/>
      </c>
      <c r="BN20" s="407" t="str">
        <f>IF(L20="---","",VLOOKUP(L20,List167823456[],2,FALSE))</f>
        <v/>
      </c>
      <c r="BO20" s="407" t="str">
        <f>IF(M20="---","",VLOOKUP(M20,List167823456[],2,FALSE))</f>
        <v/>
      </c>
      <c r="BP20" s="407" t="str">
        <f>IF(N20="---","",VLOOKUP(N20,List167823456[],2,FALSE))</f>
        <v/>
      </c>
      <c r="BQ20" s="407" t="str">
        <f>IF(O20="---","",VLOOKUP(O20,List167823456[],2,FALSE))</f>
        <v/>
      </c>
      <c r="BR20" s="407" t="str">
        <f>IF(P20="---","",VLOOKUP(P20,List167823456[],2,FALSE))</f>
        <v/>
      </c>
      <c r="BS20" s="407" t="str">
        <f>IF(Q20="---","",VLOOKUP(Q20,List167823456[],2,FALSE))</f>
        <v/>
      </c>
      <c r="BT20" s="407" t="str">
        <f>IF(R20="---","",VLOOKUP(R20,List167823456[],2,FALSE))</f>
        <v/>
      </c>
      <c r="BU20" s="404" t="s">
        <v>140</v>
      </c>
      <c r="BV20" s="407" t="str">
        <f>IF(Y20="---","",VLOOKUP(Y20,List167823456[],2,FALSE))</f>
        <v/>
      </c>
      <c r="BW20" s="407" t="str">
        <f>IF(Z20="---","",VLOOKUP(Z20,List167823456[],2,FALSE))</f>
        <v/>
      </c>
      <c r="BX20" s="407" t="str">
        <f>IF(AA20="---","",VLOOKUP(AA20,List167823456[],2,FALSE))</f>
        <v/>
      </c>
      <c r="BY20" s="407" t="str">
        <f>IF(AB20="---","",VLOOKUP(AB20,List167823456[],2,FALSE))</f>
        <v/>
      </c>
      <c r="BZ20" s="407" t="str">
        <f>IF(AC20="---","",VLOOKUP(AC20,List167823456[],2,FALSE))</f>
        <v/>
      </c>
      <c r="CA20" s="407" t="str">
        <f>IF(AD20="---","",VLOOKUP(AD20,List167823456[],2,FALSE))</f>
        <v/>
      </c>
      <c r="CB20" s="407" t="str">
        <f>IF(AE20="---","",VLOOKUP(AE20,List167823456[],2,FALSE))</f>
        <v/>
      </c>
      <c r="CC20" s="407" t="str">
        <f>IF(AF20="---","",VLOOKUP(AF20,List167823456[],2,FALSE))</f>
        <v/>
      </c>
      <c r="CD20" s="407" t="str">
        <f>IF(AG20="---","",VLOOKUP(AG20,List167823456[],2,FALSE))</f>
        <v/>
      </c>
      <c r="CE20" s="407" t="str">
        <f>IF(AH20="---","",VLOOKUP(AH20,List167823456[],2,FALSE))</f>
        <v/>
      </c>
      <c r="CG20" s="359"/>
      <c r="CI20" s="359"/>
      <c r="CK20" s="359"/>
      <c r="CM20" s="359"/>
    </row>
    <row r="21" spans="2:91" s="360" customFormat="1" ht="13.5" customHeight="1" thickBot="1" x14ac:dyDescent="0.4">
      <c r="B21" s="408"/>
      <c r="C21" s="392" t="s">
        <v>141</v>
      </c>
      <c r="D21" s="393"/>
      <c r="E21" s="394" t="s">
        <v>142</v>
      </c>
      <c r="F21" s="395"/>
      <c r="G21" s="396"/>
      <c r="H21" s="398" t="s">
        <v>97</v>
      </c>
      <c r="I21" s="398" t="s">
        <v>97</v>
      </c>
      <c r="J21" s="398" t="s">
        <v>97</v>
      </c>
      <c r="K21" s="398" t="s">
        <v>97</v>
      </c>
      <c r="L21" s="398" t="s">
        <v>97</v>
      </c>
      <c r="M21" s="398" t="s">
        <v>97</v>
      </c>
      <c r="N21" s="398" t="s">
        <v>97</v>
      </c>
      <c r="O21" s="398" t="s">
        <v>97</v>
      </c>
      <c r="P21" s="398" t="s">
        <v>97</v>
      </c>
      <c r="Q21" s="398" t="s">
        <v>97</v>
      </c>
      <c r="R21" s="409" t="s">
        <v>97</v>
      </c>
      <c r="S21" s="359"/>
      <c r="T21" s="359"/>
      <c r="U21" s="359"/>
      <c r="V21" s="359"/>
      <c r="W21" s="359"/>
      <c r="X21" s="359"/>
      <c r="Y21" s="398" t="s">
        <v>97</v>
      </c>
      <c r="Z21" s="398" t="s">
        <v>97</v>
      </c>
      <c r="AA21" s="398" t="s">
        <v>97</v>
      </c>
      <c r="AB21" s="398" t="s">
        <v>97</v>
      </c>
      <c r="AC21" s="409" t="s">
        <v>97</v>
      </c>
      <c r="AD21" s="401" t="s">
        <v>97</v>
      </c>
      <c r="AE21" s="401" t="s">
        <v>97</v>
      </c>
      <c r="AF21" s="401" t="s">
        <v>97</v>
      </c>
      <c r="AG21" s="401" t="s">
        <v>97</v>
      </c>
      <c r="AH21" s="401" t="s">
        <v>97</v>
      </c>
      <c r="AK21" s="402" t="str">
        <f>IFERROR(IF(I21="---","",IF(Y21="---","No Target Set",IF(BV21=BK21,"On Target",IF(BV21&gt;BK21,"Behind",IF(BV21&lt;BK21,"Ahead"))))),"")</f>
        <v/>
      </c>
      <c r="AL21" s="402" t="str">
        <f>IFERROR(IF(J21="---","",IF(Z21="---","No Target Set",IF(BW21=BL21,"On Target",IF(BW21&gt;BL21,"Behind",IF(BW21&lt;BL21,"Ahead"))))),"")</f>
        <v/>
      </c>
      <c r="AM21" s="402" t="str">
        <f>IFERROR(IF(K21="---","",IF(AA21="---","No Target Set",IF(BX21=BM21,"On Target",IF(BX21&gt;BM21,"Behind",IF(BX21&lt;BM21,"Ahead"))))),"")</f>
        <v/>
      </c>
      <c r="AN21" s="402" t="str">
        <f>IFERROR(IF(L21="---","",IF(AB21="---","No Target Set",IF(BY21=BN21,"On Target",IF(BY21&gt;BN21,"Behind",IF(BY21&lt;BN21,"Ahead"))))),"")</f>
        <v/>
      </c>
      <c r="AO21" s="402" t="str">
        <f>IFERROR(IF(M21="---","",IF(AC21="---","No Target Set",IF(BZ21=BO21,"On Target",IF(BZ21&gt;BO21,"Behind",IF(BZ21&lt;BO21,"Ahead"))))),"")</f>
        <v/>
      </c>
      <c r="AP21" s="402" t="str">
        <f>IFERROR(IF(N21="---","",IF(AD21="---","No Target Set",IF(CA21=BP21,"On Target",IF(CA21&gt;BP21,"Behind",IF(CA21&lt;BP21,"Ahead"))))),"")</f>
        <v/>
      </c>
      <c r="AQ21" s="402" t="str">
        <f>IFERROR(IF(O21="---","",IF(AE21="---","No Target Set",IF(CB21=BQ21,"On Target",IF(CB21&gt;BQ21,"Behind",IF(CB21&lt;BQ21,"Ahead"))))),"")</f>
        <v/>
      </c>
      <c r="AR21" s="402" t="str">
        <f>IFERROR(IF(P21="---","",IF(AF21="---","No Target Set",IF(CC21=BR21,"On Target",IF(CC21&gt;BR21,"Behind",IF(CC21&lt;BR21,"Ahead"))))),"")</f>
        <v/>
      </c>
      <c r="AS21" s="402" t="str">
        <f>IFERROR(IF(Q21="---","",IF(AG21="---","No Target Set",IF(CD21=BS21,"On Target",IF(CD21&gt;BS21,"Behind",IF(CD21&lt;BS21,"Ahead"))))),"")</f>
        <v/>
      </c>
      <c r="AT21" s="402" t="str">
        <f>IFERROR(IF(R21="---","",IF(AH21="---","No Target Set",IF(CE21=BT21,"On Target",IF(CE21&gt;BT21,"Behind",IF(CE21&lt;BT21,"Ahead"))))),"")</f>
        <v/>
      </c>
      <c r="AU21" s="359"/>
      <c r="AV21" s="403"/>
      <c r="AW21" s="404" t="s">
        <v>143</v>
      </c>
      <c r="AX21" s="405" t="str">
        <f>_xlfn.IFNA(LOOKUP(2,1/(H21:R21&lt;&gt;"---"),H21:R21),"---")</f>
        <v>---</v>
      </c>
      <c r="AY21" s="406" t="e">
        <f>VALUE(IF(AX21="---","",VLOOKUP(AX21,List167823456[],2,FALSE)))</f>
        <v>#VALUE!</v>
      </c>
      <c r="AZ21" s="359" t="str">
        <f>_xlfn.IFNA(LOOKUP(2,1/(H21:Q21&lt;&gt;"---"),X21:AF21),"---")</f>
        <v>---</v>
      </c>
      <c r="BA21" s="359" t="e">
        <f>VALUE(IF(AZ21="---","",VLOOKUP(AZ21,List167823456[],2,FALSE)))</f>
        <v>#VALUE!</v>
      </c>
      <c r="BB21" s="359" t="str">
        <f>_xlfn.IFNA(LOOKUP(2,1/(AK21:AT21&lt;&gt;""),AK21:AT21),"---")</f>
        <v>---</v>
      </c>
      <c r="BC21" s="359" t="str">
        <f>_xlfn.IFNA(LOOKUP(2,1/(H21:R21&lt;&gt;"---"),H$2:R$2),"---")</f>
        <v>---</v>
      </c>
      <c r="BD21" s="359"/>
      <c r="BE21" s="359"/>
      <c r="BF21" s="359"/>
      <c r="BG21" s="359"/>
      <c r="BH21" s="359"/>
      <c r="BI21" s="404" t="s">
        <v>143</v>
      </c>
      <c r="BJ21" s="407" t="str">
        <f>IF(H21="---","",VLOOKUP(H21,List167823456[],2,FALSE))</f>
        <v/>
      </c>
      <c r="BK21" s="407" t="str">
        <f>IF(I21="---","",VLOOKUP(I21,List167823456[],2,FALSE))</f>
        <v/>
      </c>
      <c r="BL21" s="407" t="str">
        <f>IF(J21="---","",VLOOKUP(J21,List167823456[],2,FALSE))</f>
        <v/>
      </c>
      <c r="BM21" s="407" t="str">
        <f>IF(K21="---","",VLOOKUP(K21,List167823456[],2,FALSE))</f>
        <v/>
      </c>
      <c r="BN21" s="407" t="str">
        <f>IF(L21="---","",VLOOKUP(L21,List167823456[],2,FALSE))</f>
        <v/>
      </c>
      <c r="BO21" s="407" t="str">
        <f>IF(M21="---","",VLOOKUP(M21,List167823456[],2,FALSE))</f>
        <v/>
      </c>
      <c r="BP21" s="407" t="str">
        <f>IF(N21="---","",VLOOKUP(N21,List167823456[],2,FALSE))</f>
        <v/>
      </c>
      <c r="BQ21" s="407" t="str">
        <f>IF(O21="---","",VLOOKUP(O21,List167823456[],2,FALSE))</f>
        <v/>
      </c>
      <c r="BR21" s="407" t="str">
        <f>IF(P21="---","",VLOOKUP(P21,List167823456[],2,FALSE))</f>
        <v/>
      </c>
      <c r="BS21" s="407" t="str">
        <f>IF(Q21="---","",VLOOKUP(Q21,List167823456[],2,FALSE))</f>
        <v/>
      </c>
      <c r="BT21" s="407" t="str">
        <f>IF(R21="---","",VLOOKUP(R21,List167823456[],2,FALSE))</f>
        <v/>
      </c>
      <c r="BU21" s="404" t="s">
        <v>143</v>
      </c>
      <c r="BV21" s="407" t="str">
        <f>IF(Y21="---","",VLOOKUP(Y21,List167823456[],2,FALSE))</f>
        <v/>
      </c>
      <c r="BW21" s="407" t="str">
        <f>IF(Z21="---","",VLOOKUP(Z21,List167823456[],2,FALSE))</f>
        <v/>
      </c>
      <c r="BX21" s="407" t="str">
        <f>IF(AA21="---","",VLOOKUP(AA21,List167823456[],2,FALSE))</f>
        <v/>
      </c>
      <c r="BY21" s="407" t="str">
        <f>IF(AB21="---","",VLOOKUP(AB21,List167823456[],2,FALSE))</f>
        <v/>
      </c>
      <c r="BZ21" s="407" t="str">
        <f>IF(AC21="---","",VLOOKUP(AC21,List167823456[],2,FALSE))</f>
        <v/>
      </c>
      <c r="CA21" s="407" t="str">
        <f>IF(AD21="---","",VLOOKUP(AD21,List167823456[],2,FALSE))</f>
        <v/>
      </c>
      <c r="CB21" s="407" t="str">
        <f>IF(AE21="---","",VLOOKUP(AE21,List167823456[],2,FALSE))</f>
        <v/>
      </c>
      <c r="CC21" s="407" t="str">
        <f>IF(AF21="---","",VLOOKUP(AF21,List167823456[],2,FALSE))</f>
        <v/>
      </c>
      <c r="CD21" s="407" t="str">
        <f>IF(AG21="---","",VLOOKUP(AG21,List167823456[],2,FALSE))</f>
        <v/>
      </c>
      <c r="CE21" s="407" t="str">
        <f>IF(AH21="---","",VLOOKUP(AH21,List167823456[],2,FALSE))</f>
        <v/>
      </c>
      <c r="CG21" s="359"/>
      <c r="CI21" s="359"/>
      <c r="CK21" s="359"/>
      <c r="CM21" s="359"/>
    </row>
    <row r="22" spans="2:91" s="360" customFormat="1" ht="13.5" customHeight="1" thickBot="1" x14ac:dyDescent="0.4">
      <c r="B22" s="408"/>
      <c r="C22" s="392"/>
      <c r="D22" s="393"/>
      <c r="E22" s="394" t="s">
        <v>144</v>
      </c>
      <c r="F22" s="395"/>
      <c r="G22" s="396"/>
      <c r="H22" s="398" t="s">
        <v>97</v>
      </c>
      <c r="I22" s="398" t="s">
        <v>97</v>
      </c>
      <c r="J22" s="398" t="s">
        <v>97</v>
      </c>
      <c r="K22" s="398" t="s">
        <v>97</v>
      </c>
      <c r="L22" s="398" t="s">
        <v>97</v>
      </c>
      <c r="M22" s="398" t="s">
        <v>97</v>
      </c>
      <c r="N22" s="398" t="s">
        <v>97</v>
      </c>
      <c r="O22" s="398" t="s">
        <v>97</v>
      </c>
      <c r="P22" s="398" t="s">
        <v>97</v>
      </c>
      <c r="Q22" s="398" t="s">
        <v>97</v>
      </c>
      <c r="R22" s="409" t="s">
        <v>97</v>
      </c>
      <c r="S22" s="359"/>
      <c r="T22" s="359"/>
      <c r="U22" s="359"/>
      <c r="V22" s="359"/>
      <c r="W22" s="359"/>
      <c r="X22" s="359"/>
      <c r="Y22" s="398" t="s">
        <v>97</v>
      </c>
      <c r="Z22" s="398" t="s">
        <v>97</v>
      </c>
      <c r="AA22" s="398" t="s">
        <v>97</v>
      </c>
      <c r="AB22" s="398" t="s">
        <v>97</v>
      </c>
      <c r="AC22" s="409" t="s">
        <v>97</v>
      </c>
      <c r="AD22" s="401" t="s">
        <v>97</v>
      </c>
      <c r="AE22" s="401" t="s">
        <v>97</v>
      </c>
      <c r="AF22" s="401" t="s">
        <v>97</v>
      </c>
      <c r="AG22" s="401" t="s">
        <v>97</v>
      </c>
      <c r="AH22" s="401" t="s">
        <v>97</v>
      </c>
      <c r="AK22" s="402" t="str">
        <f>IFERROR(IF(I22="---","",IF(Y22="---","No Target Set",IF(BV22=BK22,"On Target",IF(BV22&gt;BK22,"Behind",IF(BV22&lt;BK22,"Ahead"))))),"")</f>
        <v/>
      </c>
      <c r="AL22" s="402" t="str">
        <f>IFERROR(IF(J22="---","",IF(Z22="---","No Target Set",IF(BW22=BL22,"On Target",IF(BW22&gt;BL22,"Behind",IF(BW22&lt;BL22,"Ahead"))))),"")</f>
        <v/>
      </c>
      <c r="AM22" s="402" t="str">
        <f>IFERROR(IF(K22="---","",IF(AA22="---","No Target Set",IF(BX22=BM22,"On Target",IF(BX22&gt;BM22,"Behind",IF(BX22&lt;BM22,"Ahead"))))),"")</f>
        <v/>
      </c>
      <c r="AN22" s="402" t="str">
        <f>IFERROR(IF(L22="---","",IF(AB22="---","No Target Set",IF(BY22=BN22,"On Target",IF(BY22&gt;BN22,"Behind",IF(BY22&lt;BN22,"Ahead"))))),"")</f>
        <v/>
      </c>
      <c r="AO22" s="402" t="str">
        <f>IFERROR(IF(M22="---","",IF(AC22="---","No Target Set",IF(BZ22=BO22,"On Target",IF(BZ22&gt;BO22,"Behind",IF(BZ22&lt;BO22,"Ahead"))))),"")</f>
        <v/>
      </c>
      <c r="AP22" s="402" t="str">
        <f>IFERROR(IF(N22="---","",IF(AD22="---","No Target Set",IF(CA22=BP22,"On Target",IF(CA22&gt;BP22,"Behind",IF(CA22&lt;BP22,"Ahead"))))),"")</f>
        <v/>
      </c>
      <c r="AQ22" s="402" t="str">
        <f>IFERROR(IF(O22="---","",IF(AE22="---","No Target Set",IF(CB22=BQ22,"On Target",IF(CB22&gt;BQ22,"Behind",IF(CB22&lt;BQ22,"Ahead"))))),"")</f>
        <v/>
      </c>
      <c r="AR22" s="402" t="str">
        <f>IFERROR(IF(P22="---","",IF(AF22="---","No Target Set",IF(CC22=BR22,"On Target",IF(CC22&gt;BR22,"Behind",IF(CC22&lt;BR22,"Ahead"))))),"")</f>
        <v/>
      </c>
      <c r="AS22" s="402" t="str">
        <f>IFERROR(IF(Q22="---","",IF(AG22="---","No Target Set",IF(CD22=BS22,"On Target",IF(CD22&gt;BS22,"Behind",IF(CD22&lt;BS22,"Ahead"))))),"")</f>
        <v/>
      </c>
      <c r="AT22" s="402" t="str">
        <f>IFERROR(IF(R22="---","",IF(AH22="---","No Target Set",IF(CE22=BT22,"On Target",IF(CE22&gt;BT22,"Behind",IF(CE22&lt;BT22,"Ahead"))))),"")</f>
        <v/>
      </c>
      <c r="AU22" s="359"/>
      <c r="AV22" s="403"/>
      <c r="AW22" s="404" t="s">
        <v>145</v>
      </c>
      <c r="AX22" s="405" t="str">
        <f>_xlfn.IFNA(LOOKUP(2,1/(H22:R22&lt;&gt;"---"),H22:R22),"---")</f>
        <v>---</v>
      </c>
      <c r="AY22" s="406" t="e">
        <f>VALUE(IF(AX22="---","",VLOOKUP(AX22,List167823456[],2,FALSE)))</f>
        <v>#VALUE!</v>
      </c>
      <c r="AZ22" s="359" t="str">
        <f>_xlfn.IFNA(LOOKUP(2,1/(H22:Q22&lt;&gt;"---"),X22:AF22),"---")</f>
        <v>---</v>
      </c>
      <c r="BA22" s="359" t="e">
        <f>VALUE(IF(AZ22="---","",VLOOKUP(AZ22,List167823456[],2,FALSE)))</f>
        <v>#VALUE!</v>
      </c>
      <c r="BB22" s="359" t="str">
        <f>_xlfn.IFNA(LOOKUP(2,1/(AK22:AT22&lt;&gt;""),AK22:AT22),"---")</f>
        <v>---</v>
      </c>
      <c r="BC22" s="359" t="str">
        <f>_xlfn.IFNA(LOOKUP(2,1/(H22:R22&lt;&gt;"---"),H$2:R$2),"---")</f>
        <v>---</v>
      </c>
      <c r="BD22" s="359"/>
      <c r="BE22" s="359"/>
      <c r="BF22" s="359"/>
      <c r="BG22" s="359"/>
      <c r="BH22" s="359"/>
      <c r="BI22" s="404" t="s">
        <v>145</v>
      </c>
      <c r="BJ22" s="407" t="str">
        <f>IF(H22="---","",VLOOKUP(H22,List167823456[],2,FALSE))</f>
        <v/>
      </c>
      <c r="BK22" s="407" t="str">
        <f>IF(I22="---","",VLOOKUP(I22,List167823456[],2,FALSE))</f>
        <v/>
      </c>
      <c r="BL22" s="407" t="str">
        <f>IF(J22="---","",VLOOKUP(J22,List167823456[],2,FALSE))</f>
        <v/>
      </c>
      <c r="BM22" s="407" t="str">
        <f>IF(K22="---","",VLOOKUP(K22,List167823456[],2,FALSE))</f>
        <v/>
      </c>
      <c r="BN22" s="407" t="str">
        <f>IF(L22="---","",VLOOKUP(L22,List167823456[],2,FALSE))</f>
        <v/>
      </c>
      <c r="BO22" s="407" t="str">
        <f>IF(M22="---","",VLOOKUP(M22,List167823456[],2,FALSE))</f>
        <v/>
      </c>
      <c r="BP22" s="407" t="str">
        <f>IF(N22="---","",VLOOKUP(N22,List167823456[],2,FALSE))</f>
        <v/>
      </c>
      <c r="BQ22" s="407" t="str">
        <f>IF(O22="---","",VLOOKUP(O22,List167823456[],2,FALSE))</f>
        <v/>
      </c>
      <c r="BR22" s="407" t="str">
        <f>IF(P22="---","",VLOOKUP(P22,List167823456[],2,FALSE))</f>
        <v/>
      </c>
      <c r="BS22" s="407" t="str">
        <f>IF(Q22="---","",VLOOKUP(Q22,List167823456[],2,FALSE))</f>
        <v/>
      </c>
      <c r="BT22" s="407" t="str">
        <f>IF(R22="---","",VLOOKUP(R22,List167823456[],2,FALSE))</f>
        <v/>
      </c>
      <c r="BU22" s="404" t="s">
        <v>145</v>
      </c>
      <c r="BV22" s="407" t="str">
        <f>IF(Y22="---","",VLOOKUP(Y22,List167823456[],2,FALSE))</f>
        <v/>
      </c>
      <c r="BW22" s="407" t="str">
        <f>IF(Z22="---","",VLOOKUP(Z22,List167823456[],2,FALSE))</f>
        <v/>
      </c>
      <c r="BX22" s="407" t="str">
        <f>IF(AA22="---","",VLOOKUP(AA22,List167823456[],2,FALSE))</f>
        <v/>
      </c>
      <c r="BY22" s="407" t="str">
        <f>IF(AB22="---","",VLOOKUP(AB22,List167823456[],2,FALSE))</f>
        <v/>
      </c>
      <c r="BZ22" s="407" t="str">
        <f>IF(AC22="---","",VLOOKUP(AC22,List167823456[],2,FALSE))</f>
        <v/>
      </c>
      <c r="CA22" s="407" t="str">
        <f>IF(AD22="---","",VLOOKUP(AD22,List167823456[],2,FALSE))</f>
        <v/>
      </c>
      <c r="CB22" s="407" t="str">
        <f>IF(AE22="---","",VLOOKUP(AE22,List167823456[],2,FALSE))</f>
        <v/>
      </c>
      <c r="CC22" s="407" t="str">
        <f>IF(AF22="---","",VLOOKUP(AF22,List167823456[],2,FALSE))</f>
        <v/>
      </c>
      <c r="CD22" s="407" t="str">
        <f>IF(AG22="---","",VLOOKUP(AG22,List167823456[],2,FALSE))</f>
        <v/>
      </c>
      <c r="CE22" s="407" t="str">
        <f>IF(AH22="---","",VLOOKUP(AH22,List167823456[],2,FALSE))</f>
        <v/>
      </c>
      <c r="CG22" s="359"/>
      <c r="CI22" s="359"/>
      <c r="CK22" s="359"/>
      <c r="CM22" s="359"/>
    </row>
    <row r="23" spans="2:91" s="360" customFormat="1" ht="13.5" customHeight="1" thickBot="1" x14ac:dyDescent="0.4">
      <c r="B23" s="413"/>
      <c r="C23" s="392"/>
      <c r="D23" s="393"/>
      <c r="E23" s="394" t="s">
        <v>146</v>
      </c>
      <c r="F23" s="395"/>
      <c r="G23" s="396"/>
      <c r="H23" s="398" t="s">
        <v>97</v>
      </c>
      <c r="I23" s="398" t="s">
        <v>97</v>
      </c>
      <c r="J23" s="398" t="s">
        <v>97</v>
      </c>
      <c r="K23" s="398" t="s">
        <v>97</v>
      </c>
      <c r="L23" s="398" t="s">
        <v>97</v>
      </c>
      <c r="M23" s="398" t="s">
        <v>97</v>
      </c>
      <c r="N23" s="398" t="s">
        <v>97</v>
      </c>
      <c r="O23" s="398" t="s">
        <v>97</v>
      </c>
      <c r="P23" s="398" t="s">
        <v>97</v>
      </c>
      <c r="Q23" s="398" t="s">
        <v>97</v>
      </c>
      <c r="R23" s="409" t="s">
        <v>97</v>
      </c>
      <c r="S23" s="359"/>
      <c r="T23" s="359"/>
      <c r="U23" s="359"/>
      <c r="V23" s="359"/>
      <c r="W23" s="359"/>
      <c r="X23" s="359"/>
      <c r="Y23" s="398" t="s">
        <v>97</v>
      </c>
      <c r="Z23" s="398" t="s">
        <v>97</v>
      </c>
      <c r="AA23" s="398" t="s">
        <v>97</v>
      </c>
      <c r="AB23" s="398" t="s">
        <v>97</v>
      </c>
      <c r="AC23" s="409" t="s">
        <v>97</v>
      </c>
      <c r="AD23" s="401" t="s">
        <v>97</v>
      </c>
      <c r="AE23" s="401" t="s">
        <v>97</v>
      </c>
      <c r="AF23" s="401" t="s">
        <v>97</v>
      </c>
      <c r="AG23" s="401" t="s">
        <v>97</v>
      </c>
      <c r="AH23" s="401" t="s">
        <v>97</v>
      </c>
      <c r="AK23" s="402" t="str">
        <f>IFERROR(IF(I23="---","",IF(Y23="---","No Target Set",IF(BV23=BK23,"On Target",IF(BV23&gt;BK23,"Behind",IF(BV23&lt;BK23,"Ahead"))))),"")</f>
        <v/>
      </c>
      <c r="AL23" s="402" t="str">
        <f>IFERROR(IF(J23="---","",IF(Z23="---","No Target Set",IF(BW23=BL23,"On Target",IF(BW23&gt;BL23,"Behind",IF(BW23&lt;BL23,"Ahead"))))),"")</f>
        <v/>
      </c>
      <c r="AM23" s="402" t="str">
        <f>IFERROR(IF(K23="---","",IF(AA23="---","No Target Set",IF(BX23=BM23,"On Target",IF(BX23&gt;BM23,"Behind",IF(BX23&lt;BM23,"Ahead"))))),"")</f>
        <v/>
      </c>
      <c r="AN23" s="402" t="str">
        <f>IFERROR(IF(L23="---","",IF(AB23="---","No Target Set",IF(BY23=BN23,"On Target",IF(BY23&gt;BN23,"Behind",IF(BY23&lt;BN23,"Ahead"))))),"")</f>
        <v/>
      </c>
      <c r="AO23" s="402" t="str">
        <f>IFERROR(IF(M23="---","",IF(AC23="---","No Target Set",IF(BZ23=BO23,"On Target",IF(BZ23&gt;BO23,"Behind",IF(BZ23&lt;BO23,"Ahead"))))),"")</f>
        <v/>
      </c>
      <c r="AP23" s="402" t="str">
        <f>IFERROR(IF(N23="---","",IF(AD23="---","No Target Set",IF(CA23=BP23,"On Target",IF(CA23&gt;BP23,"Behind",IF(CA23&lt;BP23,"Ahead"))))),"")</f>
        <v/>
      </c>
      <c r="AQ23" s="402" t="str">
        <f>IFERROR(IF(O23="---","",IF(AE23="---","No Target Set",IF(CB23=BQ23,"On Target",IF(CB23&gt;BQ23,"Behind",IF(CB23&lt;BQ23,"Ahead"))))),"")</f>
        <v/>
      </c>
      <c r="AR23" s="402" t="str">
        <f>IFERROR(IF(P23="---","",IF(AF23="---","No Target Set",IF(CC23=BR23,"On Target",IF(CC23&gt;BR23,"Behind",IF(CC23&lt;BR23,"Ahead"))))),"")</f>
        <v/>
      </c>
      <c r="AS23" s="402" t="str">
        <f>IFERROR(IF(Q23="---","",IF(AG23="---","No Target Set",IF(CD23=BS23,"On Target",IF(CD23&gt;BS23,"Behind",IF(CD23&lt;BS23,"Ahead"))))),"")</f>
        <v/>
      </c>
      <c r="AT23" s="402" t="str">
        <f>IFERROR(IF(R23="---","",IF(AH23="---","No Target Set",IF(CE23=BT23,"On Target",IF(CE23&gt;BT23,"Behind",IF(CE23&lt;BT23,"Ahead"))))),"")</f>
        <v/>
      </c>
      <c r="AU23" s="359"/>
      <c r="AV23" s="403"/>
      <c r="AW23" s="404" t="s">
        <v>147</v>
      </c>
      <c r="AX23" s="405" t="str">
        <f>_xlfn.IFNA(LOOKUP(2,1/(H23:R23&lt;&gt;"---"),H23:R23),"---")</f>
        <v>---</v>
      </c>
      <c r="AY23" s="406" t="e">
        <f>VALUE(IF(AX23="---","",VLOOKUP(AX23,List167823456[],2,FALSE)))</f>
        <v>#VALUE!</v>
      </c>
      <c r="AZ23" s="359" t="str">
        <f>_xlfn.IFNA(LOOKUP(2,1/(H23:Q23&lt;&gt;"---"),X23:AF23),"---")</f>
        <v>---</v>
      </c>
      <c r="BA23" s="359" t="e">
        <f>VALUE(IF(AZ23="---","",VLOOKUP(AZ23,List167823456[],2,FALSE)))</f>
        <v>#VALUE!</v>
      </c>
      <c r="BB23" s="359" t="str">
        <f>_xlfn.IFNA(LOOKUP(2,1/(AK23:AT23&lt;&gt;""),AK23:AT23),"---")</f>
        <v>---</v>
      </c>
      <c r="BC23" s="359" t="str">
        <f>_xlfn.IFNA(LOOKUP(2,1/(H23:R23&lt;&gt;"---"),H$2:R$2),"---")</f>
        <v>---</v>
      </c>
      <c r="BD23" s="359"/>
      <c r="BE23" s="359"/>
      <c r="BF23" s="359"/>
      <c r="BG23" s="359"/>
      <c r="BH23" s="359"/>
      <c r="BI23" s="404" t="s">
        <v>147</v>
      </c>
      <c r="BJ23" s="407" t="str">
        <f>IF(H23="---","",VLOOKUP(H23,List167823456[],2,FALSE))</f>
        <v/>
      </c>
      <c r="BK23" s="407" t="str">
        <f>IF(I23="---","",VLOOKUP(I23,List167823456[],2,FALSE))</f>
        <v/>
      </c>
      <c r="BL23" s="407" t="str">
        <f>IF(J23="---","",VLOOKUP(J23,List167823456[],2,FALSE))</f>
        <v/>
      </c>
      <c r="BM23" s="407" t="str">
        <f>IF(K23="---","",VLOOKUP(K23,List167823456[],2,FALSE))</f>
        <v/>
      </c>
      <c r="BN23" s="407" t="str">
        <f>IF(L23="---","",VLOOKUP(L23,List167823456[],2,FALSE))</f>
        <v/>
      </c>
      <c r="BO23" s="407" t="str">
        <f>IF(M23="---","",VLOOKUP(M23,List167823456[],2,FALSE))</f>
        <v/>
      </c>
      <c r="BP23" s="407" t="str">
        <f>IF(N23="---","",VLOOKUP(N23,List167823456[],2,FALSE))</f>
        <v/>
      </c>
      <c r="BQ23" s="407" t="str">
        <f>IF(O23="---","",VLOOKUP(O23,List167823456[],2,FALSE))</f>
        <v/>
      </c>
      <c r="BR23" s="407" t="str">
        <f>IF(P23="---","",VLOOKUP(P23,List167823456[],2,FALSE))</f>
        <v/>
      </c>
      <c r="BS23" s="407" t="str">
        <f>IF(Q23="---","",VLOOKUP(Q23,List167823456[],2,FALSE))</f>
        <v/>
      </c>
      <c r="BT23" s="407" t="str">
        <f>IF(R23="---","",VLOOKUP(R23,List167823456[],2,FALSE))</f>
        <v/>
      </c>
      <c r="BU23" s="404" t="s">
        <v>147</v>
      </c>
      <c r="BV23" s="407" t="str">
        <f>IF(Y23="---","",VLOOKUP(Y23,List167823456[],2,FALSE))</f>
        <v/>
      </c>
      <c r="BW23" s="407" t="str">
        <f>IF(Z23="---","",VLOOKUP(Z23,List167823456[],2,FALSE))</f>
        <v/>
      </c>
      <c r="BX23" s="407" t="str">
        <f>IF(AA23="---","",VLOOKUP(AA23,List167823456[],2,FALSE))</f>
        <v/>
      </c>
      <c r="BY23" s="407" t="str">
        <f>IF(AB23="---","",VLOOKUP(AB23,List167823456[],2,FALSE))</f>
        <v/>
      </c>
      <c r="BZ23" s="407" t="str">
        <f>IF(AC23="---","",VLOOKUP(AC23,List167823456[],2,FALSE))</f>
        <v/>
      </c>
      <c r="CA23" s="407" t="str">
        <f>IF(AD23="---","",VLOOKUP(AD23,List167823456[],2,FALSE))</f>
        <v/>
      </c>
      <c r="CB23" s="407" t="str">
        <f>IF(AE23="---","",VLOOKUP(AE23,List167823456[],2,FALSE))</f>
        <v/>
      </c>
      <c r="CC23" s="407" t="str">
        <f>IF(AF23="---","",VLOOKUP(AF23,List167823456[],2,FALSE))</f>
        <v/>
      </c>
      <c r="CD23" s="407" t="str">
        <f>IF(AG23="---","",VLOOKUP(AG23,List167823456[],2,FALSE))</f>
        <v/>
      </c>
      <c r="CE23" s="407" t="str">
        <f>IF(AH23="---","",VLOOKUP(AH23,List167823456[],2,FALSE))</f>
        <v/>
      </c>
      <c r="CG23" s="359"/>
      <c r="CI23" s="359"/>
      <c r="CK23" s="359"/>
      <c r="CM23" s="359"/>
    </row>
    <row r="24" spans="2:91" s="360" customFormat="1" ht="13.5" customHeight="1" thickBot="1" x14ac:dyDescent="0.4">
      <c r="B24" s="391">
        <v>3</v>
      </c>
      <c r="C24" s="414" t="s">
        <v>148</v>
      </c>
      <c r="D24" s="415"/>
      <c r="E24" s="394" t="s">
        <v>149</v>
      </c>
      <c r="F24" s="395"/>
      <c r="G24" s="396"/>
      <c r="H24" s="398" t="s">
        <v>97</v>
      </c>
      <c r="I24" s="398" t="s">
        <v>97</v>
      </c>
      <c r="J24" s="398" t="s">
        <v>97</v>
      </c>
      <c r="K24" s="398" t="s">
        <v>97</v>
      </c>
      <c r="L24" s="398" t="s">
        <v>97</v>
      </c>
      <c r="M24" s="398" t="s">
        <v>97</v>
      </c>
      <c r="N24" s="398" t="s">
        <v>97</v>
      </c>
      <c r="O24" s="398" t="s">
        <v>97</v>
      </c>
      <c r="P24" s="398" t="s">
        <v>97</v>
      </c>
      <c r="Q24" s="398" t="s">
        <v>97</v>
      </c>
      <c r="R24" s="409" t="s">
        <v>97</v>
      </c>
      <c r="S24" s="359"/>
      <c r="T24" s="359"/>
      <c r="U24" s="359"/>
      <c r="V24" s="359"/>
      <c r="W24" s="359"/>
      <c r="X24" s="359"/>
      <c r="Y24" s="398" t="s">
        <v>97</v>
      </c>
      <c r="Z24" s="398" t="s">
        <v>97</v>
      </c>
      <c r="AA24" s="398" t="s">
        <v>97</v>
      </c>
      <c r="AB24" s="398" t="s">
        <v>97</v>
      </c>
      <c r="AC24" s="409" t="s">
        <v>97</v>
      </c>
      <c r="AD24" s="401" t="s">
        <v>97</v>
      </c>
      <c r="AE24" s="401" t="s">
        <v>97</v>
      </c>
      <c r="AF24" s="401" t="s">
        <v>97</v>
      </c>
      <c r="AG24" s="401" t="s">
        <v>97</v>
      </c>
      <c r="AH24" s="401" t="s">
        <v>97</v>
      </c>
      <c r="AK24" s="402" t="str">
        <f>IFERROR(IF(I24="---","",IF(Y24="---","No Target Set",IF(BV24=BK24,"On Target",IF(BV24&gt;BK24,"Behind",IF(BV24&lt;BK24,"Ahead"))))),"")</f>
        <v/>
      </c>
      <c r="AL24" s="402" t="str">
        <f>IFERROR(IF(J24="---","",IF(Z24="---","No Target Set",IF(BW24=BL24,"On Target",IF(BW24&gt;BL24,"Behind",IF(BW24&lt;BL24,"Ahead"))))),"")</f>
        <v/>
      </c>
      <c r="AM24" s="402" t="str">
        <f>IFERROR(IF(K24="---","",IF(AA24="---","No Target Set",IF(BX24=BM24,"On Target",IF(BX24&gt;BM24,"Behind",IF(BX24&lt;BM24,"Ahead"))))),"")</f>
        <v/>
      </c>
      <c r="AN24" s="402" t="str">
        <f>IFERROR(IF(L24="---","",IF(AB24="---","No Target Set",IF(BY24=BN24,"On Target",IF(BY24&gt;BN24,"Behind",IF(BY24&lt;BN24,"Ahead"))))),"")</f>
        <v/>
      </c>
      <c r="AO24" s="402" t="str">
        <f>IFERROR(IF(M24="---","",IF(AC24="---","No Target Set",IF(BZ24=BO24,"On Target",IF(BZ24&gt;BO24,"Behind",IF(BZ24&lt;BO24,"Ahead"))))),"")</f>
        <v/>
      </c>
      <c r="AP24" s="402" t="str">
        <f>IFERROR(IF(N24="---","",IF(AD24="---","No Target Set",IF(CA24=BP24,"On Target",IF(CA24&gt;BP24,"Behind",IF(CA24&lt;BP24,"Ahead"))))),"")</f>
        <v/>
      </c>
      <c r="AQ24" s="402" t="str">
        <f>IFERROR(IF(O24="---","",IF(AE24="---","No Target Set",IF(CB24=BQ24,"On Target",IF(CB24&gt;BQ24,"Behind",IF(CB24&lt;BQ24,"Ahead"))))),"")</f>
        <v/>
      </c>
      <c r="AR24" s="402" t="str">
        <f>IFERROR(IF(P24="---","",IF(AF24="---","No Target Set",IF(CC24=BR24,"On Target",IF(CC24&gt;BR24,"Behind",IF(CC24&lt;BR24,"Ahead"))))),"")</f>
        <v/>
      </c>
      <c r="AS24" s="402" t="str">
        <f>IFERROR(IF(Q24="---","",IF(AG24="---","No Target Set",IF(CD24=BS24,"On Target",IF(CD24&gt;BS24,"Behind",IF(CD24&lt;BS24,"Ahead"))))),"")</f>
        <v/>
      </c>
      <c r="AT24" s="402" t="str">
        <f>IFERROR(IF(R24="---","",IF(AH24="---","No Target Set",IF(CE24=BT24,"On Target",IF(CE24&gt;BT24,"Behind",IF(CE24&lt;BT24,"Ahead"))))),"")</f>
        <v/>
      </c>
      <c r="AU24" s="359"/>
      <c r="AV24" s="403"/>
      <c r="AW24" s="404" t="s">
        <v>150</v>
      </c>
      <c r="AX24" s="405" t="str">
        <f>_xlfn.IFNA(LOOKUP(2,1/(H24:R24&lt;&gt;"---"),H24:R24),"---")</f>
        <v>---</v>
      </c>
      <c r="AY24" s="406" t="e">
        <f>VALUE(IF(AX24="---","",VLOOKUP(AX24,List167823456[],2,FALSE)))</f>
        <v>#VALUE!</v>
      </c>
      <c r="AZ24" s="359" t="str">
        <f>_xlfn.IFNA(LOOKUP(2,1/(H24:Q24&lt;&gt;"---"),X24:AF24),"---")</f>
        <v>---</v>
      </c>
      <c r="BA24" s="359" t="e">
        <f>VALUE(IF(AZ24="---","",VLOOKUP(AZ24,List167823456[],2,FALSE)))</f>
        <v>#VALUE!</v>
      </c>
      <c r="BB24" s="359" t="str">
        <f>_xlfn.IFNA(LOOKUP(2,1/(AK24:AT24&lt;&gt;""),AK24:AT24),"---")</f>
        <v>---</v>
      </c>
      <c r="BC24" s="359" t="str">
        <f>_xlfn.IFNA(LOOKUP(2,1/(H24:R24&lt;&gt;"---"),H$2:R$2),"---")</f>
        <v>---</v>
      </c>
      <c r="BD24" s="359"/>
      <c r="BE24" s="359"/>
      <c r="BF24" s="359"/>
      <c r="BG24" s="359"/>
      <c r="BH24" s="359"/>
      <c r="BI24" s="404" t="s">
        <v>150</v>
      </c>
      <c r="BJ24" s="407" t="str">
        <f>IF(H24="---","",VLOOKUP(H24,List167823456[],2,FALSE))</f>
        <v/>
      </c>
      <c r="BK24" s="407" t="str">
        <f>IF(I24="---","",VLOOKUP(I24,List167823456[],2,FALSE))</f>
        <v/>
      </c>
      <c r="BL24" s="407" t="str">
        <f>IF(J24="---","",VLOOKUP(J24,List167823456[],2,FALSE))</f>
        <v/>
      </c>
      <c r="BM24" s="407" t="str">
        <f>IF(K24="---","",VLOOKUP(K24,List167823456[],2,FALSE))</f>
        <v/>
      </c>
      <c r="BN24" s="407" t="str">
        <f>IF(L24="---","",VLOOKUP(L24,List167823456[],2,FALSE))</f>
        <v/>
      </c>
      <c r="BO24" s="407" t="str">
        <f>IF(M24="---","",VLOOKUP(M24,List167823456[],2,FALSE))</f>
        <v/>
      </c>
      <c r="BP24" s="407" t="str">
        <f>IF(N24="---","",VLOOKUP(N24,List167823456[],2,FALSE))</f>
        <v/>
      </c>
      <c r="BQ24" s="407" t="str">
        <f>IF(O24="---","",VLOOKUP(O24,List167823456[],2,FALSE))</f>
        <v/>
      </c>
      <c r="BR24" s="407" t="str">
        <f>IF(P24="---","",VLOOKUP(P24,List167823456[],2,FALSE))</f>
        <v/>
      </c>
      <c r="BS24" s="407" t="str">
        <f>IF(Q24="---","",VLOOKUP(Q24,List167823456[],2,FALSE))</f>
        <v/>
      </c>
      <c r="BT24" s="407" t="str">
        <f>IF(R24="---","",VLOOKUP(R24,List167823456[],2,FALSE))</f>
        <v/>
      </c>
      <c r="BU24" s="404" t="s">
        <v>150</v>
      </c>
      <c r="BV24" s="407" t="str">
        <f>IF(Y24="---","",VLOOKUP(Y24,List167823456[],2,FALSE))</f>
        <v/>
      </c>
      <c r="BW24" s="407" t="str">
        <f>IF(Z24="---","",VLOOKUP(Z24,List167823456[],2,FALSE))</f>
        <v/>
      </c>
      <c r="BX24" s="407" t="str">
        <f>IF(AA24="---","",VLOOKUP(AA24,List167823456[],2,FALSE))</f>
        <v/>
      </c>
      <c r="BY24" s="407" t="str">
        <f>IF(AB24="---","",VLOOKUP(AB24,List167823456[],2,FALSE))</f>
        <v/>
      </c>
      <c r="BZ24" s="407" t="str">
        <f>IF(AC24="---","",VLOOKUP(AC24,List167823456[],2,FALSE))</f>
        <v/>
      </c>
      <c r="CA24" s="407" t="str">
        <f>IF(AD24="---","",VLOOKUP(AD24,List167823456[],2,FALSE))</f>
        <v/>
      </c>
      <c r="CB24" s="407" t="str">
        <f>IF(AE24="---","",VLOOKUP(AE24,List167823456[],2,FALSE))</f>
        <v/>
      </c>
      <c r="CC24" s="407" t="str">
        <f>IF(AF24="---","",VLOOKUP(AF24,List167823456[],2,FALSE))</f>
        <v/>
      </c>
      <c r="CD24" s="407" t="str">
        <f>IF(AG24="---","",VLOOKUP(AG24,List167823456[],2,FALSE))</f>
        <v/>
      </c>
      <c r="CE24" s="407" t="str">
        <f>IF(AH24="---","",VLOOKUP(AH24,List167823456[],2,FALSE))</f>
        <v/>
      </c>
      <c r="CG24" s="359"/>
      <c r="CI24" s="359"/>
      <c r="CK24" s="359"/>
      <c r="CM24" s="359"/>
    </row>
    <row r="25" spans="2:91" s="360" customFormat="1" ht="14" thickBot="1" x14ac:dyDescent="0.4">
      <c r="B25" s="408"/>
      <c r="C25" s="414"/>
      <c r="D25" s="415"/>
      <c r="E25" s="394" t="s">
        <v>151</v>
      </c>
      <c r="F25" s="395"/>
      <c r="G25" s="396"/>
      <c r="H25" s="398" t="s">
        <v>97</v>
      </c>
      <c r="I25" s="398" t="s">
        <v>97</v>
      </c>
      <c r="J25" s="398" t="s">
        <v>97</v>
      </c>
      <c r="K25" s="398" t="s">
        <v>97</v>
      </c>
      <c r="L25" s="398" t="s">
        <v>97</v>
      </c>
      <c r="M25" s="398" t="s">
        <v>97</v>
      </c>
      <c r="N25" s="398" t="s">
        <v>97</v>
      </c>
      <c r="O25" s="398" t="s">
        <v>97</v>
      </c>
      <c r="P25" s="398" t="s">
        <v>97</v>
      </c>
      <c r="Q25" s="398" t="s">
        <v>97</v>
      </c>
      <c r="R25" s="409" t="s">
        <v>97</v>
      </c>
      <c r="S25" s="359"/>
      <c r="T25" s="359"/>
      <c r="U25" s="359"/>
      <c r="V25" s="359"/>
      <c r="W25" s="359"/>
      <c r="X25" s="359"/>
      <c r="Y25" s="398" t="s">
        <v>97</v>
      </c>
      <c r="Z25" s="398" t="s">
        <v>97</v>
      </c>
      <c r="AA25" s="398" t="s">
        <v>97</v>
      </c>
      <c r="AB25" s="398" t="s">
        <v>97</v>
      </c>
      <c r="AC25" s="409" t="s">
        <v>97</v>
      </c>
      <c r="AD25" s="401" t="s">
        <v>97</v>
      </c>
      <c r="AE25" s="401" t="s">
        <v>97</v>
      </c>
      <c r="AF25" s="401" t="s">
        <v>97</v>
      </c>
      <c r="AG25" s="401" t="s">
        <v>97</v>
      </c>
      <c r="AH25" s="401" t="s">
        <v>97</v>
      </c>
      <c r="AK25" s="402" t="str">
        <f>IFERROR(IF(I25="---","",IF(Y25="---","No Target Set",IF(BV25=BK25,"On Target",IF(BV25&gt;BK25,"Behind",IF(BV25&lt;BK25,"Ahead"))))),"")</f>
        <v/>
      </c>
      <c r="AL25" s="402" t="str">
        <f>IFERROR(IF(J25="---","",IF(Z25="---","No Target Set",IF(BW25=BL25,"On Target",IF(BW25&gt;BL25,"Behind",IF(BW25&lt;BL25,"Ahead"))))),"")</f>
        <v/>
      </c>
      <c r="AM25" s="402" t="str">
        <f>IFERROR(IF(K25="---","",IF(AA25="---","No Target Set",IF(BX25=BM25,"On Target",IF(BX25&gt;BM25,"Behind",IF(BX25&lt;BM25,"Ahead"))))),"")</f>
        <v/>
      </c>
      <c r="AN25" s="402" t="str">
        <f>IFERROR(IF(L25="---","",IF(AB25="---","No Target Set",IF(BY25=BN25,"On Target",IF(BY25&gt;BN25,"Behind",IF(BY25&lt;BN25,"Ahead"))))),"")</f>
        <v/>
      </c>
      <c r="AO25" s="402" t="str">
        <f>IFERROR(IF(M25="---","",IF(AC25="---","No Target Set",IF(BZ25=BO25,"On Target",IF(BZ25&gt;BO25,"Behind",IF(BZ25&lt;BO25,"Ahead"))))),"")</f>
        <v/>
      </c>
      <c r="AP25" s="402" t="str">
        <f>IFERROR(IF(N25="---","",IF(AD25="---","No Target Set",IF(CA25=BP25,"On Target",IF(CA25&gt;BP25,"Behind",IF(CA25&lt;BP25,"Ahead"))))),"")</f>
        <v/>
      </c>
      <c r="AQ25" s="402" t="str">
        <f>IFERROR(IF(O25="---","",IF(AE25="---","No Target Set",IF(CB25=BQ25,"On Target",IF(CB25&gt;BQ25,"Behind",IF(CB25&lt;BQ25,"Ahead"))))),"")</f>
        <v/>
      </c>
      <c r="AR25" s="402" t="str">
        <f>IFERROR(IF(P25="---","",IF(AF25="---","No Target Set",IF(CC25=BR25,"On Target",IF(CC25&gt;BR25,"Behind",IF(CC25&lt;BR25,"Ahead"))))),"")</f>
        <v/>
      </c>
      <c r="AS25" s="402" t="str">
        <f>IFERROR(IF(Q25="---","",IF(AG25="---","No Target Set",IF(CD25=BS25,"On Target",IF(CD25&gt;BS25,"Behind",IF(CD25&lt;BS25,"Ahead"))))),"")</f>
        <v/>
      </c>
      <c r="AT25" s="402" t="str">
        <f>IFERROR(IF(R25="---","",IF(AH25="---","No Target Set",IF(CE25=BT25,"On Target",IF(CE25&gt;BT25,"Behind",IF(CE25&lt;BT25,"Ahead"))))),"")</f>
        <v/>
      </c>
      <c r="AU25" s="359"/>
      <c r="AV25" s="403"/>
      <c r="AW25" s="404" t="s">
        <v>152</v>
      </c>
      <c r="AX25" s="405" t="str">
        <f>_xlfn.IFNA(LOOKUP(2,1/(H25:R25&lt;&gt;"---"),H25:R25),"---")</f>
        <v>---</v>
      </c>
      <c r="AY25" s="406" t="e">
        <f>VALUE(IF(AX25="---","",VLOOKUP(AX25,List167823456[],2,FALSE)))</f>
        <v>#VALUE!</v>
      </c>
      <c r="AZ25" s="359" t="str">
        <f>_xlfn.IFNA(LOOKUP(2,1/(H25:Q25&lt;&gt;"---"),X25:AF25),"---")</f>
        <v>---</v>
      </c>
      <c r="BA25" s="359" t="e">
        <f>VALUE(IF(AZ25="---","",VLOOKUP(AZ25,List167823456[],2,FALSE)))</f>
        <v>#VALUE!</v>
      </c>
      <c r="BB25" s="359" t="str">
        <f>_xlfn.IFNA(LOOKUP(2,1/(AK25:AT25&lt;&gt;""),AK25:AT25),"---")</f>
        <v>---</v>
      </c>
      <c r="BC25" s="359" t="str">
        <f>_xlfn.IFNA(LOOKUP(2,1/(H25:R25&lt;&gt;"---"),H$2:R$2),"---")</f>
        <v>---</v>
      </c>
      <c r="BD25" s="359"/>
      <c r="BE25" s="359"/>
      <c r="BF25" s="359"/>
      <c r="BG25" s="359"/>
      <c r="BH25" s="359"/>
      <c r="BI25" s="404" t="s">
        <v>152</v>
      </c>
      <c r="BJ25" s="407" t="str">
        <f>IF(H25="---","",VLOOKUP(H25,List167823456[],2,FALSE))</f>
        <v/>
      </c>
      <c r="BK25" s="407" t="str">
        <f>IF(I25="---","",VLOOKUP(I25,List167823456[],2,FALSE))</f>
        <v/>
      </c>
      <c r="BL25" s="407" t="str">
        <f>IF(J25="---","",VLOOKUP(J25,List167823456[],2,FALSE))</f>
        <v/>
      </c>
      <c r="BM25" s="407" t="str">
        <f>IF(K25="---","",VLOOKUP(K25,List167823456[],2,FALSE))</f>
        <v/>
      </c>
      <c r="BN25" s="407" t="str">
        <f>IF(L25="---","",VLOOKUP(L25,List167823456[],2,FALSE))</f>
        <v/>
      </c>
      <c r="BO25" s="407" t="str">
        <f>IF(M25="---","",VLOOKUP(M25,List167823456[],2,FALSE))</f>
        <v/>
      </c>
      <c r="BP25" s="407" t="str">
        <f>IF(N25="---","",VLOOKUP(N25,List167823456[],2,FALSE))</f>
        <v/>
      </c>
      <c r="BQ25" s="407" t="str">
        <f>IF(O25="---","",VLOOKUP(O25,List167823456[],2,FALSE))</f>
        <v/>
      </c>
      <c r="BR25" s="407" t="str">
        <f>IF(P25="---","",VLOOKUP(P25,List167823456[],2,FALSE))</f>
        <v/>
      </c>
      <c r="BS25" s="407" t="str">
        <f>IF(Q25="---","",VLOOKUP(Q25,List167823456[],2,FALSE))</f>
        <v/>
      </c>
      <c r="BT25" s="407" t="str">
        <f>IF(R25="---","",VLOOKUP(R25,List167823456[],2,FALSE))</f>
        <v/>
      </c>
      <c r="BU25" s="404" t="s">
        <v>152</v>
      </c>
      <c r="BV25" s="407" t="str">
        <f>IF(Y25="---","",VLOOKUP(Y25,List167823456[],2,FALSE))</f>
        <v/>
      </c>
      <c r="BW25" s="407" t="str">
        <f>IF(Z25="---","",VLOOKUP(Z25,List167823456[],2,FALSE))</f>
        <v/>
      </c>
      <c r="BX25" s="407" t="str">
        <f>IF(AA25="---","",VLOOKUP(AA25,List167823456[],2,FALSE))</f>
        <v/>
      </c>
      <c r="BY25" s="407" t="str">
        <f>IF(AB25="---","",VLOOKUP(AB25,List167823456[],2,FALSE))</f>
        <v/>
      </c>
      <c r="BZ25" s="407" t="str">
        <f>IF(AC25="---","",VLOOKUP(AC25,List167823456[],2,FALSE))</f>
        <v/>
      </c>
      <c r="CA25" s="407" t="str">
        <f>IF(AD25="---","",VLOOKUP(AD25,List167823456[],2,FALSE))</f>
        <v/>
      </c>
      <c r="CB25" s="407" t="str">
        <f>IF(AE25="---","",VLOOKUP(AE25,List167823456[],2,FALSE))</f>
        <v/>
      </c>
      <c r="CC25" s="407" t="str">
        <f>IF(AF25="---","",VLOOKUP(AF25,List167823456[],2,FALSE))</f>
        <v/>
      </c>
      <c r="CD25" s="407" t="str">
        <f>IF(AG25="---","",VLOOKUP(AG25,List167823456[],2,FALSE))</f>
        <v/>
      </c>
      <c r="CE25" s="407" t="str">
        <f>IF(AH25="---","",VLOOKUP(AH25,List167823456[],2,FALSE))</f>
        <v/>
      </c>
      <c r="CG25" s="359"/>
      <c r="CI25" s="359"/>
      <c r="CK25" s="359"/>
      <c r="CM25" s="359"/>
    </row>
    <row r="26" spans="2:91" s="360" customFormat="1" ht="13.5" customHeight="1" thickBot="1" x14ac:dyDescent="0.4">
      <c r="B26" s="408"/>
      <c r="C26" s="414"/>
      <c r="D26" s="415"/>
      <c r="E26" s="394" t="s">
        <v>153</v>
      </c>
      <c r="F26" s="395"/>
      <c r="G26" s="396"/>
      <c r="H26" s="398" t="s">
        <v>97</v>
      </c>
      <c r="I26" s="398" t="s">
        <v>97</v>
      </c>
      <c r="J26" s="398" t="s">
        <v>97</v>
      </c>
      <c r="K26" s="398" t="s">
        <v>97</v>
      </c>
      <c r="L26" s="398" t="s">
        <v>97</v>
      </c>
      <c r="M26" s="398" t="s">
        <v>97</v>
      </c>
      <c r="N26" s="398" t="s">
        <v>97</v>
      </c>
      <c r="O26" s="398" t="s">
        <v>97</v>
      </c>
      <c r="P26" s="398" t="s">
        <v>97</v>
      </c>
      <c r="Q26" s="398" t="s">
        <v>97</v>
      </c>
      <c r="R26" s="409" t="s">
        <v>97</v>
      </c>
      <c r="S26" s="359"/>
      <c r="T26" s="359"/>
      <c r="U26" s="359"/>
      <c r="V26" s="359"/>
      <c r="W26" s="359"/>
      <c r="X26" s="359"/>
      <c r="Y26" s="398" t="s">
        <v>97</v>
      </c>
      <c r="Z26" s="398" t="s">
        <v>97</v>
      </c>
      <c r="AA26" s="398" t="s">
        <v>97</v>
      </c>
      <c r="AB26" s="398" t="s">
        <v>97</v>
      </c>
      <c r="AC26" s="409" t="s">
        <v>97</v>
      </c>
      <c r="AD26" s="401" t="s">
        <v>97</v>
      </c>
      <c r="AE26" s="401" t="s">
        <v>97</v>
      </c>
      <c r="AF26" s="401" t="s">
        <v>97</v>
      </c>
      <c r="AG26" s="401" t="s">
        <v>97</v>
      </c>
      <c r="AH26" s="401" t="s">
        <v>97</v>
      </c>
      <c r="AK26" s="402" t="str">
        <f>IFERROR(IF(I26="---","",IF(Y26="---","No Target Set",IF(BV26=BK26,"On Target",IF(BV26&gt;BK26,"Behind",IF(BV26&lt;BK26,"Ahead"))))),"")</f>
        <v/>
      </c>
      <c r="AL26" s="402" t="str">
        <f>IFERROR(IF(J26="---","",IF(Z26="---","No Target Set",IF(BW26=BL26,"On Target",IF(BW26&gt;BL26,"Behind",IF(BW26&lt;BL26,"Ahead"))))),"")</f>
        <v/>
      </c>
      <c r="AM26" s="402" t="str">
        <f>IFERROR(IF(K26="---","",IF(AA26="---","No Target Set",IF(BX26=BM26,"On Target",IF(BX26&gt;BM26,"Behind",IF(BX26&lt;BM26,"Ahead"))))),"")</f>
        <v/>
      </c>
      <c r="AN26" s="402" t="str">
        <f>IFERROR(IF(L26="---","",IF(AB26="---","No Target Set",IF(BY26=BN26,"On Target",IF(BY26&gt;BN26,"Behind",IF(BY26&lt;BN26,"Ahead"))))),"")</f>
        <v/>
      </c>
      <c r="AO26" s="402" t="str">
        <f>IFERROR(IF(M26="---","",IF(AC26="---","No Target Set",IF(BZ26=BO26,"On Target",IF(BZ26&gt;BO26,"Behind",IF(BZ26&lt;BO26,"Ahead"))))),"")</f>
        <v/>
      </c>
      <c r="AP26" s="402" t="str">
        <f>IFERROR(IF(N26="---","",IF(AD26="---","No Target Set",IF(CA26=BP26,"On Target",IF(CA26&gt;BP26,"Behind",IF(CA26&lt;BP26,"Ahead"))))),"")</f>
        <v/>
      </c>
      <c r="AQ26" s="402" t="str">
        <f>IFERROR(IF(O26="---","",IF(AE26="---","No Target Set",IF(CB26=BQ26,"On Target",IF(CB26&gt;BQ26,"Behind",IF(CB26&lt;BQ26,"Ahead"))))),"")</f>
        <v/>
      </c>
      <c r="AR26" s="402" t="str">
        <f>IFERROR(IF(P26="---","",IF(AF26="---","No Target Set",IF(CC26=BR26,"On Target",IF(CC26&gt;BR26,"Behind",IF(CC26&lt;BR26,"Ahead"))))),"")</f>
        <v/>
      </c>
      <c r="AS26" s="402" t="str">
        <f>IFERROR(IF(Q26="---","",IF(AG26="---","No Target Set",IF(CD26=BS26,"On Target",IF(CD26&gt;BS26,"Behind",IF(CD26&lt;BS26,"Ahead"))))),"")</f>
        <v/>
      </c>
      <c r="AT26" s="402" t="str">
        <f>IFERROR(IF(R26="---","",IF(AH26="---","No Target Set",IF(CE26=BT26,"On Target",IF(CE26&gt;BT26,"Behind",IF(CE26&lt;BT26,"Ahead"))))),"")</f>
        <v/>
      </c>
      <c r="AU26" s="359"/>
      <c r="AV26" s="403"/>
      <c r="AW26" s="404" t="s">
        <v>154</v>
      </c>
      <c r="AX26" s="405" t="str">
        <f>_xlfn.IFNA(LOOKUP(2,1/(H26:R26&lt;&gt;"---"),H26:R26),"---")</f>
        <v>---</v>
      </c>
      <c r="AY26" s="406" t="e">
        <f>VALUE(IF(AX26="---","",VLOOKUP(AX26,List167823456[],2,FALSE)))</f>
        <v>#VALUE!</v>
      </c>
      <c r="AZ26" s="359" t="str">
        <f>_xlfn.IFNA(LOOKUP(2,1/(H26:Q26&lt;&gt;"---"),X26:AF26),"---")</f>
        <v>---</v>
      </c>
      <c r="BA26" s="359" t="e">
        <f>VALUE(IF(AZ26="---","",VLOOKUP(AZ26,List167823456[],2,FALSE)))</f>
        <v>#VALUE!</v>
      </c>
      <c r="BB26" s="359" t="str">
        <f>_xlfn.IFNA(LOOKUP(2,1/(AK26:AT26&lt;&gt;""),AK26:AT26),"---")</f>
        <v>---</v>
      </c>
      <c r="BC26" s="359" t="str">
        <f>_xlfn.IFNA(LOOKUP(2,1/(H26:R26&lt;&gt;"---"),H$2:R$2),"---")</f>
        <v>---</v>
      </c>
      <c r="BD26" s="359"/>
      <c r="BE26" s="359"/>
      <c r="BF26" s="359"/>
      <c r="BG26" s="359"/>
      <c r="BH26" s="359"/>
      <c r="BI26" s="404" t="s">
        <v>154</v>
      </c>
      <c r="BJ26" s="407" t="str">
        <f>IF(H26="---","",VLOOKUP(H26,List167823456[],2,FALSE))</f>
        <v/>
      </c>
      <c r="BK26" s="407" t="str">
        <f>IF(I26="---","",VLOOKUP(I26,List167823456[],2,FALSE))</f>
        <v/>
      </c>
      <c r="BL26" s="407" t="str">
        <f>IF(J26="---","",VLOOKUP(J26,List167823456[],2,FALSE))</f>
        <v/>
      </c>
      <c r="BM26" s="407" t="str">
        <f>IF(K26="---","",VLOOKUP(K26,List167823456[],2,FALSE))</f>
        <v/>
      </c>
      <c r="BN26" s="407" t="str">
        <f>IF(L26="---","",VLOOKUP(L26,List167823456[],2,FALSE))</f>
        <v/>
      </c>
      <c r="BO26" s="407" t="str">
        <f>IF(M26="---","",VLOOKUP(M26,List167823456[],2,FALSE))</f>
        <v/>
      </c>
      <c r="BP26" s="407" t="str">
        <f>IF(N26="---","",VLOOKUP(N26,List167823456[],2,FALSE))</f>
        <v/>
      </c>
      <c r="BQ26" s="407" t="str">
        <f>IF(O26="---","",VLOOKUP(O26,List167823456[],2,FALSE))</f>
        <v/>
      </c>
      <c r="BR26" s="407" t="str">
        <f>IF(P26="---","",VLOOKUP(P26,List167823456[],2,FALSE))</f>
        <v/>
      </c>
      <c r="BS26" s="407" t="str">
        <f>IF(Q26="---","",VLOOKUP(Q26,List167823456[],2,FALSE))</f>
        <v/>
      </c>
      <c r="BT26" s="407" t="str">
        <f>IF(R26="---","",VLOOKUP(R26,List167823456[],2,FALSE))</f>
        <v/>
      </c>
      <c r="BU26" s="404" t="s">
        <v>154</v>
      </c>
      <c r="BV26" s="407" t="str">
        <f>IF(Y26="---","",VLOOKUP(Y26,List167823456[],2,FALSE))</f>
        <v/>
      </c>
      <c r="BW26" s="407" t="str">
        <f>IF(Z26="---","",VLOOKUP(Z26,List167823456[],2,FALSE))</f>
        <v/>
      </c>
      <c r="BX26" s="407" t="str">
        <f>IF(AA26="---","",VLOOKUP(AA26,List167823456[],2,FALSE))</f>
        <v/>
      </c>
      <c r="BY26" s="407" t="str">
        <f>IF(AB26="---","",VLOOKUP(AB26,List167823456[],2,FALSE))</f>
        <v/>
      </c>
      <c r="BZ26" s="407" t="str">
        <f>IF(AC26="---","",VLOOKUP(AC26,List167823456[],2,FALSE))</f>
        <v/>
      </c>
      <c r="CA26" s="407" t="str">
        <f>IF(AD26="---","",VLOOKUP(AD26,List167823456[],2,FALSE))</f>
        <v/>
      </c>
      <c r="CB26" s="407" t="str">
        <f>IF(AE26="---","",VLOOKUP(AE26,List167823456[],2,FALSE))</f>
        <v/>
      </c>
      <c r="CC26" s="407" t="str">
        <f>IF(AF26="---","",VLOOKUP(AF26,List167823456[],2,FALSE))</f>
        <v/>
      </c>
      <c r="CD26" s="407" t="str">
        <f>IF(AG26="---","",VLOOKUP(AG26,List167823456[],2,FALSE))</f>
        <v/>
      </c>
      <c r="CE26" s="407" t="str">
        <f>IF(AH26="---","",VLOOKUP(AH26,List167823456[],2,FALSE))</f>
        <v/>
      </c>
      <c r="CG26" s="359"/>
      <c r="CI26" s="359"/>
      <c r="CK26" s="359"/>
      <c r="CM26" s="359"/>
    </row>
    <row r="27" spans="2:91" s="360" customFormat="1" ht="13.9" customHeight="1" thickBot="1" x14ac:dyDescent="0.4">
      <c r="B27" s="408"/>
      <c r="C27" s="414" t="s">
        <v>155</v>
      </c>
      <c r="D27" s="415"/>
      <c r="E27" s="394" t="s">
        <v>156</v>
      </c>
      <c r="F27" s="395"/>
      <c r="G27" s="396"/>
      <c r="H27" s="398" t="s">
        <v>97</v>
      </c>
      <c r="I27" s="398" t="s">
        <v>97</v>
      </c>
      <c r="J27" s="398" t="s">
        <v>97</v>
      </c>
      <c r="K27" s="398" t="s">
        <v>97</v>
      </c>
      <c r="L27" s="398" t="s">
        <v>97</v>
      </c>
      <c r="M27" s="398" t="s">
        <v>97</v>
      </c>
      <c r="N27" s="398" t="s">
        <v>97</v>
      </c>
      <c r="O27" s="398" t="s">
        <v>97</v>
      </c>
      <c r="P27" s="398" t="s">
        <v>97</v>
      </c>
      <c r="Q27" s="398" t="s">
        <v>97</v>
      </c>
      <c r="R27" s="409" t="s">
        <v>97</v>
      </c>
      <c r="S27" s="359"/>
      <c r="T27" s="359"/>
      <c r="U27" s="359"/>
      <c r="V27" s="359"/>
      <c r="W27" s="359"/>
      <c r="X27" s="359"/>
      <c r="Y27" s="398" t="s">
        <v>97</v>
      </c>
      <c r="Z27" s="398" t="s">
        <v>97</v>
      </c>
      <c r="AA27" s="398" t="s">
        <v>97</v>
      </c>
      <c r="AB27" s="398" t="s">
        <v>97</v>
      </c>
      <c r="AC27" s="409" t="s">
        <v>97</v>
      </c>
      <c r="AD27" s="401" t="s">
        <v>97</v>
      </c>
      <c r="AE27" s="401" t="s">
        <v>97</v>
      </c>
      <c r="AF27" s="401" t="s">
        <v>97</v>
      </c>
      <c r="AG27" s="401" t="s">
        <v>97</v>
      </c>
      <c r="AH27" s="401" t="s">
        <v>97</v>
      </c>
      <c r="AK27" s="402" t="str">
        <f>IFERROR(IF(I27="---","",IF(Y27="---","No Target Set",IF(BV27=BK27,"On Target",IF(BV27&gt;BK27,"Behind",IF(BV27&lt;BK27,"Ahead"))))),"")</f>
        <v/>
      </c>
      <c r="AL27" s="402" t="str">
        <f>IFERROR(IF(J27="---","",IF(Z27="---","No Target Set",IF(BW27=BL27,"On Target",IF(BW27&gt;BL27,"Behind",IF(BW27&lt;BL27,"Ahead"))))),"")</f>
        <v/>
      </c>
      <c r="AM27" s="402" t="str">
        <f>IFERROR(IF(K27="---","",IF(AA27="---","No Target Set",IF(BX27=BM27,"On Target",IF(BX27&gt;BM27,"Behind",IF(BX27&lt;BM27,"Ahead"))))),"")</f>
        <v/>
      </c>
      <c r="AN27" s="402" t="str">
        <f>IFERROR(IF(L27="---","",IF(AB27="---","No Target Set",IF(BY27=BN27,"On Target",IF(BY27&gt;BN27,"Behind",IF(BY27&lt;BN27,"Ahead"))))),"")</f>
        <v/>
      </c>
      <c r="AO27" s="402" t="str">
        <f>IFERROR(IF(M27="---","",IF(AC27="---","No Target Set",IF(BZ27=BO27,"On Target",IF(BZ27&gt;BO27,"Behind",IF(BZ27&lt;BO27,"Ahead"))))),"")</f>
        <v/>
      </c>
      <c r="AP27" s="402" t="str">
        <f>IFERROR(IF(N27="---","",IF(AD27="---","No Target Set",IF(CA27=BP27,"On Target",IF(CA27&gt;BP27,"Behind",IF(CA27&lt;BP27,"Ahead"))))),"")</f>
        <v/>
      </c>
      <c r="AQ27" s="402" t="str">
        <f>IFERROR(IF(O27="---","",IF(AE27="---","No Target Set",IF(CB27=BQ27,"On Target",IF(CB27&gt;BQ27,"Behind",IF(CB27&lt;BQ27,"Ahead"))))),"")</f>
        <v/>
      </c>
      <c r="AR27" s="402" t="str">
        <f>IFERROR(IF(P27="---","",IF(AF27="---","No Target Set",IF(CC27=BR27,"On Target",IF(CC27&gt;BR27,"Behind",IF(CC27&lt;BR27,"Ahead"))))),"")</f>
        <v/>
      </c>
      <c r="AS27" s="402" t="str">
        <f>IFERROR(IF(Q27="---","",IF(AG27="---","No Target Set",IF(CD27=BS27,"On Target",IF(CD27&gt;BS27,"Behind",IF(CD27&lt;BS27,"Ahead"))))),"")</f>
        <v/>
      </c>
      <c r="AT27" s="402" t="str">
        <f>IFERROR(IF(R27="---","",IF(AH27="---","No Target Set",IF(CE27=BT27,"On Target",IF(CE27&gt;BT27,"Behind",IF(CE27&lt;BT27,"Ahead"))))),"")</f>
        <v/>
      </c>
      <c r="AU27" s="359"/>
      <c r="AV27" s="403"/>
      <c r="AW27" s="404" t="s">
        <v>157</v>
      </c>
      <c r="AX27" s="405" t="str">
        <f>_xlfn.IFNA(LOOKUP(2,1/(H27:R27&lt;&gt;"---"),H27:R27),"---")</f>
        <v>---</v>
      </c>
      <c r="AY27" s="406" t="e">
        <f>VALUE(IF(AX27="---","",VLOOKUP(AX27,List167823456[],2,FALSE)))</f>
        <v>#VALUE!</v>
      </c>
      <c r="AZ27" s="359" t="str">
        <f>_xlfn.IFNA(LOOKUP(2,1/(H27:Q27&lt;&gt;"---"),X27:AF27),"---")</f>
        <v>---</v>
      </c>
      <c r="BA27" s="359" t="e">
        <f>VALUE(IF(AZ27="---","",VLOOKUP(AZ27,List167823456[],2,FALSE)))</f>
        <v>#VALUE!</v>
      </c>
      <c r="BB27" s="359" t="str">
        <f>_xlfn.IFNA(LOOKUP(2,1/(AK27:AT27&lt;&gt;""),AK27:AT27),"---")</f>
        <v>---</v>
      </c>
      <c r="BC27" s="359" t="str">
        <f>_xlfn.IFNA(LOOKUP(2,1/(H27:R27&lt;&gt;"---"),H$2:R$2),"---")</f>
        <v>---</v>
      </c>
      <c r="BD27" s="359"/>
      <c r="BE27" s="359"/>
      <c r="BF27" s="359"/>
      <c r="BG27" s="359"/>
      <c r="BH27" s="359"/>
      <c r="BI27" s="404" t="s">
        <v>157</v>
      </c>
      <c r="BJ27" s="407" t="str">
        <f>IF(H27="---","",VLOOKUP(H27,List167823456[],2,FALSE))</f>
        <v/>
      </c>
      <c r="BK27" s="407" t="str">
        <f>IF(I27="---","",VLOOKUP(I27,List167823456[],2,FALSE))</f>
        <v/>
      </c>
      <c r="BL27" s="407" t="str">
        <f>IF(J27="---","",VLOOKUP(J27,List167823456[],2,FALSE))</f>
        <v/>
      </c>
      <c r="BM27" s="407" t="str">
        <f>IF(K27="---","",VLOOKUP(K27,List167823456[],2,FALSE))</f>
        <v/>
      </c>
      <c r="BN27" s="407" t="str">
        <f>IF(L27="---","",VLOOKUP(L27,List167823456[],2,FALSE))</f>
        <v/>
      </c>
      <c r="BO27" s="407" t="str">
        <f>IF(M27="---","",VLOOKUP(M27,List167823456[],2,FALSE))</f>
        <v/>
      </c>
      <c r="BP27" s="407" t="str">
        <f>IF(N27="---","",VLOOKUP(N27,List167823456[],2,FALSE))</f>
        <v/>
      </c>
      <c r="BQ27" s="407" t="str">
        <f>IF(O27="---","",VLOOKUP(O27,List167823456[],2,FALSE))</f>
        <v/>
      </c>
      <c r="BR27" s="407" t="str">
        <f>IF(P27="---","",VLOOKUP(P27,List167823456[],2,FALSE))</f>
        <v/>
      </c>
      <c r="BS27" s="407" t="str">
        <f>IF(Q27="---","",VLOOKUP(Q27,List167823456[],2,FALSE))</f>
        <v/>
      </c>
      <c r="BT27" s="407" t="str">
        <f>IF(R27="---","",VLOOKUP(R27,List167823456[],2,FALSE))</f>
        <v/>
      </c>
      <c r="BU27" s="404" t="s">
        <v>157</v>
      </c>
      <c r="BV27" s="407" t="str">
        <f>IF(Y27="---","",VLOOKUP(Y27,List167823456[],2,FALSE))</f>
        <v/>
      </c>
      <c r="BW27" s="407" t="str">
        <f>IF(Z27="---","",VLOOKUP(Z27,List167823456[],2,FALSE))</f>
        <v/>
      </c>
      <c r="BX27" s="407" t="str">
        <f>IF(AA27="---","",VLOOKUP(AA27,List167823456[],2,FALSE))</f>
        <v/>
      </c>
      <c r="BY27" s="407" t="str">
        <f>IF(AB27="---","",VLOOKUP(AB27,List167823456[],2,FALSE))</f>
        <v/>
      </c>
      <c r="BZ27" s="407" t="str">
        <f>IF(AC27="---","",VLOOKUP(AC27,List167823456[],2,FALSE))</f>
        <v/>
      </c>
      <c r="CA27" s="407" t="str">
        <f>IF(AD27="---","",VLOOKUP(AD27,List167823456[],2,FALSE))</f>
        <v/>
      </c>
      <c r="CB27" s="407" t="str">
        <f>IF(AE27="---","",VLOOKUP(AE27,List167823456[],2,FALSE))</f>
        <v/>
      </c>
      <c r="CC27" s="407" t="str">
        <f>IF(AF27="---","",VLOOKUP(AF27,List167823456[],2,FALSE))</f>
        <v/>
      </c>
      <c r="CD27" s="407" t="str">
        <f>IF(AG27="---","",VLOOKUP(AG27,List167823456[],2,FALSE))</f>
        <v/>
      </c>
      <c r="CE27" s="407" t="str">
        <f>IF(AH27="---","",VLOOKUP(AH27,List167823456[],2,FALSE))</f>
        <v/>
      </c>
      <c r="CG27" s="359"/>
      <c r="CI27" s="359"/>
      <c r="CK27" s="359"/>
      <c r="CM27" s="359"/>
    </row>
    <row r="28" spans="2:91" s="360" customFormat="1" ht="13.5" customHeight="1" thickBot="1" x14ac:dyDescent="0.4">
      <c r="B28" s="408"/>
      <c r="C28" s="414"/>
      <c r="D28" s="415"/>
      <c r="E28" s="394" t="s">
        <v>158</v>
      </c>
      <c r="F28" s="395"/>
      <c r="G28" s="396"/>
      <c r="H28" s="398" t="s">
        <v>97</v>
      </c>
      <c r="I28" s="398" t="s">
        <v>97</v>
      </c>
      <c r="J28" s="398" t="s">
        <v>97</v>
      </c>
      <c r="K28" s="398" t="s">
        <v>97</v>
      </c>
      <c r="L28" s="398" t="s">
        <v>97</v>
      </c>
      <c r="M28" s="398" t="s">
        <v>97</v>
      </c>
      <c r="N28" s="398" t="s">
        <v>97</v>
      </c>
      <c r="O28" s="398" t="s">
        <v>97</v>
      </c>
      <c r="P28" s="398" t="s">
        <v>97</v>
      </c>
      <c r="Q28" s="398" t="s">
        <v>97</v>
      </c>
      <c r="R28" s="409" t="s">
        <v>97</v>
      </c>
      <c r="S28" s="359"/>
      <c r="T28" s="359"/>
      <c r="U28" s="359"/>
      <c r="V28" s="359"/>
      <c r="W28" s="359"/>
      <c r="X28" s="359"/>
      <c r="Y28" s="398" t="s">
        <v>97</v>
      </c>
      <c r="Z28" s="398" t="s">
        <v>97</v>
      </c>
      <c r="AA28" s="398" t="s">
        <v>97</v>
      </c>
      <c r="AB28" s="398" t="s">
        <v>97</v>
      </c>
      <c r="AC28" s="409" t="s">
        <v>97</v>
      </c>
      <c r="AD28" s="401" t="s">
        <v>97</v>
      </c>
      <c r="AE28" s="401" t="s">
        <v>97</v>
      </c>
      <c r="AF28" s="401" t="s">
        <v>97</v>
      </c>
      <c r="AG28" s="401" t="s">
        <v>97</v>
      </c>
      <c r="AH28" s="401" t="s">
        <v>97</v>
      </c>
      <c r="AK28" s="402" t="str">
        <f>IFERROR(IF(I28="---","",IF(Y28="---","No Target Set",IF(BV28=BK28,"On Target",IF(BV28&gt;BK28,"Behind",IF(BV28&lt;BK28,"Ahead"))))),"")</f>
        <v/>
      </c>
      <c r="AL28" s="402" t="str">
        <f>IFERROR(IF(J28="---","",IF(Z28="---","No Target Set",IF(BW28=BL28,"On Target",IF(BW28&gt;BL28,"Behind",IF(BW28&lt;BL28,"Ahead"))))),"")</f>
        <v/>
      </c>
      <c r="AM28" s="402" t="str">
        <f>IFERROR(IF(K28="---","",IF(AA28="---","No Target Set",IF(BX28=BM28,"On Target",IF(BX28&gt;BM28,"Behind",IF(BX28&lt;BM28,"Ahead"))))),"")</f>
        <v/>
      </c>
      <c r="AN28" s="402" t="str">
        <f>IFERROR(IF(L28="---","",IF(AB28="---","No Target Set",IF(BY28=BN28,"On Target",IF(BY28&gt;BN28,"Behind",IF(BY28&lt;BN28,"Ahead"))))),"")</f>
        <v/>
      </c>
      <c r="AO28" s="402" t="str">
        <f>IFERROR(IF(M28="---","",IF(AC28="---","No Target Set",IF(BZ28=BO28,"On Target",IF(BZ28&gt;BO28,"Behind",IF(BZ28&lt;BO28,"Ahead"))))),"")</f>
        <v/>
      </c>
      <c r="AP28" s="402" t="str">
        <f>IFERROR(IF(N28="---","",IF(AD28="---","No Target Set",IF(CA28=BP28,"On Target",IF(CA28&gt;BP28,"Behind",IF(CA28&lt;BP28,"Ahead"))))),"")</f>
        <v/>
      </c>
      <c r="AQ28" s="402" t="str">
        <f>IFERROR(IF(O28="---","",IF(AE28="---","No Target Set",IF(CB28=BQ28,"On Target",IF(CB28&gt;BQ28,"Behind",IF(CB28&lt;BQ28,"Ahead"))))),"")</f>
        <v/>
      </c>
      <c r="AR28" s="402" t="str">
        <f>IFERROR(IF(P28="---","",IF(AF28="---","No Target Set",IF(CC28=BR28,"On Target",IF(CC28&gt;BR28,"Behind",IF(CC28&lt;BR28,"Ahead"))))),"")</f>
        <v/>
      </c>
      <c r="AS28" s="402" t="str">
        <f>IFERROR(IF(Q28="---","",IF(AG28="---","No Target Set",IF(CD28=BS28,"On Target",IF(CD28&gt;BS28,"Behind",IF(CD28&lt;BS28,"Ahead"))))),"")</f>
        <v/>
      </c>
      <c r="AT28" s="402" t="str">
        <f>IFERROR(IF(R28="---","",IF(AH28="---","No Target Set",IF(CE28=BT28,"On Target",IF(CE28&gt;BT28,"Behind",IF(CE28&lt;BT28,"Ahead"))))),"")</f>
        <v/>
      </c>
      <c r="AU28" s="359"/>
      <c r="AV28" s="403"/>
      <c r="AW28" s="404" t="s">
        <v>159</v>
      </c>
      <c r="AX28" s="405" t="str">
        <f>_xlfn.IFNA(LOOKUP(2,1/(H28:R28&lt;&gt;"---"),H28:R28),"---")</f>
        <v>---</v>
      </c>
      <c r="AY28" s="406" t="e">
        <f>VALUE(IF(AX28="---","",VLOOKUP(AX28,List167823456[],2,FALSE)))</f>
        <v>#VALUE!</v>
      </c>
      <c r="AZ28" s="359" t="str">
        <f>_xlfn.IFNA(LOOKUP(2,1/(H28:Q28&lt;&gt;"---"),X28:AF28),"---")</f>
        <v>---</v>
      </c>
      <c r="BA28" s="359" t="e">
        <f>VALUE(IF(AZ28="---","",VLOOKUP(AZ28,List167823456[],2,FALSE)))</f>
        <v>#VALUE!</v>
      </c>
      <c r="BB28" s="359" t="str">
        <f>_xlfn.IFNA(LOOKUP(2,1/(AK28:AT28&lt;&gt;""),AK28:AT28),"---")</f>
        <v>---</v>
      </c>
      <c r="BC28" s="359" t="str">
        <f>_xlfn.IFNA(LOOKUP(2,1/(H28:R28&lt;&gt;"---"),H$2:R$2),"---")</f>
        <v>---</v>
      </c>
      <c r="BD28" s="359"/>
      <c r="BE28" s="359"/>
      <c r="BF28" s="359"/>
      <c r="BG28" s="359"/>
      <c r="BH28" s="359"/>
      <c r="BI28" s="404" t="s">
        <v>159</v>
      </c>
      <c r="BJ28" s="407" t="str">
        <f>IF(H28="---","",VLOOKUP(H28,List167823456[],2,FALSE))</f>
        <v/>
      </c>
      <c r="BK28" s="407" t="str">
        <f>IF(I28="---","",VLOOKUP(I28,List167823456[],2,FALSE))</f>
        <v/>
      </c>
      <c r="BL28" s="407" t="str">
        <f>IF(J28="---","",VLOOKUP(J28,List167823456[],2,FALSE))</f>
        <v/>
      </c>
      <c r="BM28" s="407" t="str">
        <f>IF(K28="---","",VLOOKUP(K28,List167823456[],2,FALSE))</f>
        <v/>
      </c>
      <c r="BN28" s="407" t="str">
        <f>IF(L28="---","",VLOOKUP(L28,List167823456[],2,FALSE))</f>
        <v/>
      </c>
      <c r="BO28" s="407" t="str">
        <f>IF(M28="---","",VLOOKUP(M28,List167823456[],2,FALSE))</f>
        <v/>
      </c>
      <c r="BP28" s="407" t="str">
        <f>IF(N28="---","",VLOOKUP(N28,List167823456[],2,FALSE))</f>
        <v/>
      </c>
      <c r="BQ28" s="407" t="str">
        <f>IF(O28="---","",VLOOKUP(O28,List167823456[],2,FALSE))</f>
        <v/>
      </c>
      <c r="BR28" s="407" t="str">
        <f>IF(P28="---","",VLOOKUP(P28,List167823456[],2,FALSE))</f>
        <v/>
      </c>
      <c r="BS28" s="407" t="str">
        <f>IF(Q28="---","",VLOOKUP(Q28,List167823456[],2,FALSE))</f>
        <v/>
      </c>
      <c r="BT28" s="407" t="str">
        <f>IF(R28="---","",VLOOKUP(R28,List167823456[],2,FALSE))</f>
        <v/>
      </c>
      <c r="BU28" s="404" t="s">
        <v>159</v>
      </c>
      <c r="BV28" s="407" t="str">
        <f>IF(Y28="---","",VLOOKUP(Y28,List167823456[],2,FALSE))</f>
        <v/>
      </c>
      <c r="BW28" s="407" t="str">
        <f>IF(Z28="---","",VLOOKUP(Z28,List167823456[],2,FALSE))</f>
        <v/>
      </c>
      <c r="BX28" s="407" t="str">
        <f>IF(AA28="---","",VLOOKUP(AA28,List167823456[],2,FALSE))</f>
        <v/>
      </c>
      <c r="BY28" s="407" t="str">
        <f>IF(AB28="---","",VLOOKUP(AB28,List167823456[],2,FALSE))</f>
        <v/>
      </c>
      <c r="BZ28" s="407" t="str">
        <f>IF(AC28="---","",VLOOKUP(AC28,List167823456[],2,FALSE))</f>
        <v/>
      </c>
      <c r="CA28" s="407" t="str">
        <f>IF(AD28="---","",VLOOKUP(AD28,List167823456[],2,FALSE))</f>
        <v/>
      </c>
      <c r="CB28" s="407" t="str">
        <f>IF(AE28="---","",VLOOKUP(AE28,List167823456[],2,FALSE))</f>
        <v/>
      </c>
      <c r="CC28" s="407" t="str">
        <f>IF(AF28="---","",VLOOKUP(AF28,List167823456[],2,FALSE))</f>
        <v/>
      </c>
      <c r="CD28" s="407" t="str">
        <f>IF(AG28="---","",VLOOKUP(AG28,List167823456[],2,FALSE))</f>
        <v/>
      </c>
      <c r="CE28" s="407" t="str">
        <f>IF(AH28="---","",VLOOKUP(AH28,List167823456[],2,FALSE))</f>
        <v/>
      </c>
      <c r="CG28" s="359"/>
      <c r="CI28" s="359"/>
      <c r="CK28" s="359"/>
      <c r="CM28" s="359"/>
    </row>
    <row r="29" spans="2:91" s="360" customFormat="1" ht="13.5" customHeight="1" thickBot="1" x14ac:dyDescent="0.4">
      <c r="B29" s="408"/>
      <c r="C29" s="414"/>
      <c r="D29" s="415"/>
      <c r="E29" s="394" t="s">
        <v>160</v>
      </c>
      <c r="F29" s="395"/>
      <c r="G29" s="396"/>
      <c r="H29" s="398" t="s">
        <v>97</v>
      </c>
      <c r="I29" s="398" t="s">
        <v>97</v>
      </c>
      <c r="J29" s="398" t="s">
        <v>97</v>
      </c>
      <c r="K29" s="398" t="s">
        <v>97</v>
      </c>
      <c r="L29" s="398" t="s">
        <v>97</v>
      </c>
      <c r="M29" s="398" t="s">
        <v>97</v>
      </c>
      <c r="N29" s="398" t="s">
        <v>97</v>
      </c>
      <c r="O29" s="398" t="s">
        <v>97</v>
      </c>
      <c r="P29" s="398" t="s">
        <v>97</v>
      </c>
      <c r="Q29" s="398" t="s">
        <v>97</v>
      </c>
      <c r="R29" s="409" t="s">
        <v>97</v>
      </c>
      <c r="S29" s="359"/>
      <c r="T29" s="359"/>
      <c r="U29" s="359"/>
      <c r="V29" s="359"/>
      <c r="W29" s="359"/>
      <c r="X29" s="359"/>
      <c r="Y29" s="398" t="s">
        <v>97</v>
      </c>
      <c r="Z29" s="398" t="s">
        <v>97</v>
      </c>
      <c r="AA29" s="398" t="s">
        <v>97</v>
      </c>
      <c r="AB29" s="398" t="s">
        <v>97</v>
      </c>
      <c r="AC29" s="409" t="s">
        <v>97</v>
      </c>
      <c r="AD29" s="401" t="s">
        <v>97</v>
      </c>
      <c r="AE29" s="401" t="s">
        <v>97</v>
      </c>
      <c r="AF29" s="401" t="s">
        <v>97</v>
      </c>
      <c r="AG29" s="401" t="s">
        <v>97</v>
      </c>
      <c r="AH29" s="401" t="s">
        <v>97</v>
      </c>
      <c r="AK29" s="402" t="str">
        <f>IFERROR(IF(I29="---","",IF(Y29="---","No Target Set",IF(BV29=BK29,"On Target",IF(BV29&gt;BK29,"Behind",IF(BV29&lt;BK29,"Ahead"))))),"")</f>
        <v/>
      </c>
      <c r="AL29" s="402" t="str">
        <f>IFERROR(IF(J29="---","",IF(Z29="---","No Target Set",IF(BW29=BL29,"On Target",IF(BW29&gt;BL29,"Behind",IF(BW29&lt;BL29,"Ahead"))))),"")</f>
        <v/>
      </c>
      <c r="AM29" s="402" t="str">
        <f>IFERROR(IF(K29="---","",IF(AA29="---","No Target Set",IF(BX29=BM29,"On Target",IF(BX29&gt;BM29,"Behind",IF(BX29&lt;BM29,"Ahead"))))),"")</f>
        <v/>
      </c>
      <c r="AN29" s="402" t="str">
        <f>IFERROR(IF(L29="---","",IF(AB29="---","No Target Set",IF(BY29=BN29,"On Target",IF(BY29&gt;BN29,"Behind",IF(BY29&lt;BN29,"Ahead"))))),"")</f>
        <v/>
      </c>
      <c r="AO29" s="402" t="str">
        <f>IFERROR(IF(M29="---","",IF(AC29="---","No Target Set",IF(BZ29=BO29,"On Target",IF(BZ29&gt;BO29,"Behind",IF(BZ29&lt;BO29,"Ahead"))))),"")</f>
        <v/>
      </c>
      <c r="AP29" s="402" t="str">
        <f>IFERROR(IF(N29="---","",IF(AD29="---","No Target Set",IF(CA29=BP29,"On Target",IF(CA29&gt;BP29,"Behind",IF(CA29&lt;BP29,"Ahead"))))),"")</f>
        <v/>
      </c>
      <c r="AQ29" s="402" t="str">
        <f>IFERROR(IF(O29="---","",IF(AE29="---","No Target Set",IF(CB29=BQ29,"On Target",IF(CB29&gt;BQ29,"Behind",IF(CB29&lt;BQ29,"Ahead"))))),"")</f>
        <v/>
      </c>
      <c r="AR29" s="402" t="str">
        <f>IFERROR(IF(P29="---","",IF(AF29="---","No Target Set",IF(CC29=BR29,"On Target",IF(CC29&gt;BR29,"Behind",IF(CC29&lt;BR29,"Ahead"))))),"")</f>
        <v/>
      </c>
      <c r="AS29" s="402" t="str">
        <f>IFERROR(IF(Q29="---","",IF(AG29="---","No Target Set",IF(CD29=BS29,"On Target",IF(CD29&gt;BS29,"Behind",IF(CD29&lt;BS29,"Ahead"))))),"")</f>
        <v/>
      </c>
      <c r="AT29" s="402" t="str">
        <f>IFERROR(IF(R29="---","",IF(AH29="---","No Target Set",IF(CE29=BT29,"On Target",IF(CE29&gt;BT29,"Behind",IF(CE29&lt;BT29,"Ahead"))))),"")</f>
        <v/>
      </c>
      <c r="AU29" s="359"/>
      <c r="AV29" s="403"/>
      <c r="AW29" s="404" t="s">
        <v>161</v>
      </c>
      <c r="AX29" s="405" t="str">
        <f>_xlfn.IFNA(LOOKUP(2,1/(H29:R29&lt;&gt;"---"),H29:R29),"---")</f>
        <v>---</v>
      </c>
      <c r="AY29" s="406" t="e">
        <f>VALUE(IF(AX29="---","",VLOOKUP(AX29,List167823456[],2,FALSE)))</f>
        <v>#VALUE!</v>
      </c>
      <c r="AZ29" s="359" t="str">
        <f>_xlfn.IFNA(LOOKUP(2,1/(H29:Q29&lt;&gt;"---"),X29:AF29),"---")</f>
        <v>---</v>
      </c>
      <c r="BA29" s="359" t="e">
        <f>VALUE(IF(AZ29="---","",VLOOKUP(AZ29,List167823456[],2,FALSE)))</f>
        <v>#VALUE!</v>
      </c>
      <c r="BB29" s="359" t="str">
        <f>_xlfn.IFNA(LOOKUP(2,1/(AK29:AT29&lt;&gt;""),AK29:AT29),"---")</f>
        <v>---</v>
      </c>
      <c r="BC29" s="359" t="str">
        <f>_xlfn.IFNA(LOOKUP(2,1/(H29:R29&lt;&gt;"---"),H$2:R$2),"---")</f>
        <v>---</v>
      </c>
      <c r="BD29" s="359"/>
      <c r="BE29" s="359"/>
      <c r="BF29" s="359"/>
      <c r="BG29" s="359"/>
      <c r="BH29" s="359"/>
      <c r="BI29" s="404" t="s">
        <v>161</v>
      </c>
      <c r="BJ29" s="407" t="str">
        <f>IF(H29="---","",VLOOKUP(H29,List167823456[],2,FALSE))</f>
        <v/>
      </c>
      <c r="BK29" s="407" t="str">
        <f>IF(I29="---","",VLOOKUP(I29,List167823456[],2,FALSE))</f>
        <v/>
      </c>
      <c r="BL29" s="407" t="str">
        <f>IF(J29="---","",VLOOKUP(J29,List167823456[],2,FALSE))</f>
        <v/>
      </c>
      <c r="BM29" s="407" t="str">
        <f>IF(K29="---","",VLOOKUP(K29,List167823456[],2,FALSE))</f>
        <v/>
      </c>
      <c r="BN29" s="407" t="str">
        <f>IF(L29="---","",VLOOKUP(L29,List167823456[],2,FALSE))</f>
        <v/>
      </c>
      <c r="BO29" s="407" t="str">
        <f>IF(M29="---","",VLOOKUP(M29,List167823456[],2,FALSE))</f>
        <v/>
      </c>
      <c r="BP29" s="407" t="str">
        <f>IF(N29="---","",VLOOKUP(N29,List167823456[],2,FALSE))</f>
        <v/>
      </c>
      <c r="BQ29" s="407" t="str">
        <f>IF(O29="---","",VLOOKUP(O29,List167823456[],2,FALSE))</f>
        <v/>
      </c>
      <c r="BR29" s="407" t="str">
        <f>IF(P29="---","",VLOOKUP(P29,List167823456[],2,FALSE))</f>
        <v/>
      </c>
      <c r="BS29" s="407" t="str">
        <f>IF(Q29="---","",VLOOKUP(Q29,List167823456[],2,FALSE))</f>
        <v/>
      </c>
      <c r="BT29" s="407" t="str">
        <f>IF(R29="---","",VLOOKUP(R29,List167823456[],2,FALSE))</f>
        <v/>
      </c>
      <c r="BU29" s="404" t="s">
        <v>161</v>
      </c>
      <c r="BV29" s="407" t="str">
        <f>IF(Y29="---","",VLOOKUP(Y29,List167823456[],2,FALSE))</f>
        <v/>
      </c>
      <c r="BW29" s="407" t="str">
        <f>IF(Z29="---","",VLOOKUP(Z29,List167823456[],2,FALSE))</f>
        <v/>
      </c>
      <c r="BX29" s="407" t="str">
        <f>IF(AA29="---","",VLOOKUP(AA29,List167823456[],2,FALSE))</f>
        <v/>
      </c>
      <c r="BY29" s="407" t="str">
        <f>IF(AB29="---","",VLOOKUP(AB29,List167823456[],2,FALSE))</f>
        <v/>
      </c>
      <c r="BZ29" s="407" t="str">
        <f>IF(AC29="---","",VLOOKUP(AC29,List167823456[],2,FALSE))</f>
        <v/>
      </c>
      <c r="CA29" s="407" t="str">
        <f>IF(AD29="---","",VLOOKUP(AD29,List167823456[],2,FALSE))</f>
        <v/>
      </c>
      <c r="CB29" s="407" t="str">
        <f>IF(AE29="---","",VLOOKUP(AE29,List167823456[],2,FALSE))</f>
        <v/>
      </c>
      <c r="CC29" s="407" t="str">
        <f>IF(AF29="---","",VLOOKUP(AF29,List167823456[],2,FALSE))</f>
        <v/>
      </c>
      <c r="CD29" s="407" t="str">
        <f>IF(AG29="---","",VLOOKUP(AG29,List167823456[],2,FALSE))</f>
        <v/>
      </c>
      <c r="CE29" s="407" t="str">
        <f>IF(AH29="---","",VLOOKUP(AH29,List167823456[],2,FALSE))</f>
        <v/>
      </c>
      <c r="CG29" s="359"/>
      <c r="CI29" s="359"/>
      <c r="CK29" s="359"/>
      <c r="CM29" s="359"/>
    </row>
    <row r="30" spans="2:91" s="360" customFormat="1" ht="14" thickBot="1" x14ac:dyDescent="0.4">
      <c r="B30" s="413"/>
      <c r="C30" s="414"/>
      <c r="D30" s="415"/>
      <c r="E30" s="416" t="s">
        <v>162</v>
      </c>
      <c r="F30" s="395"/>
      <c r="G30" s="396"/>
      <c r="H30" s="417" t="s">
        <v>97</v>
      </c>
      <c r="I30" s="417" t="s">
        <v>97</v>
      </c>
      <c r="J30" s="417" t="s">
        <v>97</v>
      </c>
      <c r="K30" s="417" t="s">
        <v>97</v>
      </c>
      <c r="L30" s="417" t="s">
        <v>97</v>
      </c>
      <c r="M30" s="417" t="s">
        <v>97</v>
      </c>
      <c r="N30" s="417" t="s">
        <v>97</v>
      </c>
      <c r="O30" s="417" t="s">
        <v>97</v>
      </c>
      <c r="P30" s="417" t="s">
        <v>97</v>
      </c>
      <c r="Q30" s="417" t="s">
        <v>97</v>
      </c>
      <c r="R30" s="418" t="s">
        <v>97</v>
      </c>
      <c r="S30" s="359"/>
      <c r="T30" s="359"/>
      <c r="U30" s="359"/>
      <c r="V30" s="359"/>
      <c r="W30" s="359"/>
      <c r="X30" s="359"/>
      <c r="Y30" s="398" t="s">
        <v>97</v>
      </c>
      <c r="Z30" s="398" t="s">
        <v>97</v>
      </c>
      <c r="AA30" s="398" t="s">
        <v>97</v>
      </c>
      <c r="AB30" s="398" t="s">
        <v>97</v>
      </c>
      <c r="AC30" s="419" t="s">
        <v>97</v>
      </c>
      <c r="AD30" s="401" t="s">
        <v>97</v>
      </c>
      <c r="AE30" s="401" t="s">
        <v>97</v>
      </c>
      <c r="AF30" s="401" t="s">
        <v>97</v>
      </c>
      <c r="AG30" s="401" t="s">
        <v>97</v>
      </c>
      <c r="AH30" s="401" t="s">
        <v>97</v>
      </c>
      <c r="AK30" s="402" t="str">
        <f>IFERROR(IF(I30="---","",IF(Y30="---","No Target Set",IF(BV30=BK30,"On Target",IF(BV30&gt;BK30,"Behind",IF(BV30&lt;BK30,"Ahead"))))),"")</f>
        <v/>
      </c>
      <c r="AL30" s="402" t="str">
        <f>IFERROR(IF(J30="---","",IF(Z30="---","No Target Set",IF(BW30=BL30,"On Target",IF(BW30&gt;BL30,"Behind",IF(BW30&lt;BL30,"Ahead"))))),"")</f>
        <v/>
      </c>
      <c r="AM30" s="402" t="str">
        <f>IFERROR(IF(K30="---","",IF(AA30="---","No Target Set",IF(BX30=BM30,"On Target",IF(BX30&gt;BM30,"Behind",IF(BX30&lt;BM30,"Ahead"))))),"")</f>
        <v/>
      </c>
      <c r="AN30" s="402" t="str">
        <f>IFERROR(IF(L30="---","",IF(AB30="---","No Target Set",IF(BY30=BN30,"On Target",IF(BY30&gt;BN30,"Behind",IF(BY30&lt;BN30,"Ahead"))))),"")</f>
        <v/>
      </c>
      <c r="AO30" s="402" t="str">
        <f>IFERROR(IF(M30="---","",IF(AC30="---","No Target Set",IF(BZ30=BO30,"On Target",IF(BZ30&gt;BO30,"Behind",IF(BZ30&lt;BO30,"Ahead"))))),"")</f>
        <v/>
      </c>
      <c r="AP30" s="402" t="str">
        <f>IFERROR(IF(N30="---","",IF(AD30="---","No Target Set",IF(CA30=BP30,"On Target",IF(CA30&gt;BP30,"Behind",IF(CA30&lt;BP30,"Ahead"))))),"")</f>
        <v/>
      </c>
      <c r="AQ30" s="402" t="str">
        <f>IFERROR(IF(O30="---","",IF(AE30="---","No Target Set",IF(CB30=BQ30,"On Target",IF(CB30&gt;BQ30,"Behind",IF(CB30&lt;BQ30,"Ahead"))))),"")</f>
        <v/>
      </c>
      <c r="AR30" s="402" t="str">
        <f>IFERROR(IF(P30="---","",IF(AF30="---","No Target Set",IF(CC30=BR30,"On Target",IF(CC30&gt;BR30,"Behind",IF(CC30&lt;BR30,"Ahead"))))),"")</f>
        <v/>
      </c>
      <c r="AS30" s="402" t="str">
        <f>IFERROR(IF(Q30="---","",IF(AG30="---","No Target Set",IF(CD30=BS30,"On Target",IF(CD30&gt;BS30,"Behind",IF(CD30&lt;BS30,"Ahead"))))),"")</f>
        <v/>
      </c>
      <c r="AT30" s="402" t="str">
        <f>IFERROR(IF(R30="---","",IF(AH30="---","No Target Set",IF(CE30=BT30,"On Target",IF(CE30&gt;BT30,"Behind",IF(CE30&lt;BT30,"Ahead"))))),"")</f>
        <v/>
      </c>
      <c r="AU30" s="359"/>
      <c r="AV30" s="403"/>
      <c r="AW30" s="404" t="s">
        <v>163</v>
      </c>
      <c r="AX30" s="405" t="str">
        <f>_xlfn.IFNA(LOOKUP(2,1/(H30:R30&lt;&gt;"---"),H30:R30),"---")</f>
        <v>---</v>
      </c>
      <c r="AY30" s="406" t="e">
        <f>VALUE(IF(AX30="---","",VLOOKUP(AX30,List167823456[],2,FALSE)))</f>
        <v>#VALUE!</v>
      </c>
      <c r="AZ30" s="359" t="str">
        <f>_xlfn.IFNA(LOOKUP(2,1/(H30:Q30&lt;&gt;"---"),X30:AF30),"---")</f>
        <v>---</v>
      </c>
      <c r="BA30" s="359" t="e">
        <f>VALUE(IF(AZ30="---","",VLOOKUP(AZ30,List167823456[],2,FALSE)))</f>
        <v>#VALUE!</v>
      </c>
      <c r="BB30" s="359" t="str">
        <f>_xlfn.IFNA(LOOKUP(2,1/(AK30:AT30&lt;&gt;""),AK30:AT30),"---")</f>
        <v>---</v>
      </c>
      <c r="BC30" s="359" t="str">
        <f>_xlfn.IFNA(LOOKUP(2,1/(H30:R30&lt;&gt;"---"),H$2:R$2),"---")</f>
        <v>---</v>
      </c>
      <c r="BD30" s="359"/>
      <c r="BE30" s="359"/>
      <c r="BF30" s="359"/>
      <c r="BG30" s="359"/>
      <c r="BH30" s="359"/>
      <c r="BI30" s="404" t="s">
        <v>163</v>
      </c>
      <c r="BJ30" s="407" t="str">
        <f>IF(H30="---","",VLOOKUP(H30,List167823456[],2,FALSE))</f>
        <v/>
      </c>
      <c r="BK30" s="407" t="str">
        <f>IF(I30="---","",VLOOKUP(I30,List167823456[],2,FALSE))</f>
        <v/>
      </c>
      <c r="BL30" s="407" t="str">
        <f>IF(J30="---","",VLOOKUP(J30,List167823456[],2,FALSE))</f>
        <v/>
      </c>
      <c r="BM30" s="407" t="str">
        <f>IF(K30="---","",VLOOKUP(K30,List167823456[],2,FALSE))</f>
        <v/>
      </c>
      <c r="BN30" s="407" t="str">
        <f>IF(L30="---","",VLOOKUP(L30,List167823456[],2,FALSE))</f>
        <v/>
      </c>
      <c r="BO30" s="407" t="str">
        <f>IF(M30="---","",VLOOKUP(M30,List167823456[],2,FALSE))</f>
        <v/>
      </c>
      <c r="BP30" s="407" t="str">
        <f>IF(N30="---","",VLOOKUP(N30,List167823456[],2,FALSE))</f>
        <v/>
      </c>
      <c r="BQ30" s="407" t="str">
        <f>IF(O30="---","",VLOOKUP(O30,List167823456[],2,FALSE))</f>
        <v/>
      </c>
      <c r="BR30" s="407" t="str">
        <f>IF(P30="---","",VLOOKUP(P30,List167823456[],2,FALSE))</f>
        <v/>
      </c>
      <c r="BS30" s="407" t="str">
        <f>IF(Q30="---","",VLOOKUP(Q30,List167823456[],2,FALSE))</f>
        <v/>
      </c>
      <c r="BT30" s="407" t="str">
        <f>IF(R30="---","",VLOOKUP(R30,List167823456[],2,FALSE))</f>
        <v/>
      </c>
      <c r="BU30" s="404" t="s">
        <v>163</v>
      </c>
      <c r="BV30" s="407" t="str">
        <f>IF(Y30="---","",VLOOKUP(Y30,List167823456[],2,FALSE))</f>
        <v/>
      </c>
      <c r="BW30" s="407" t="str">
        <f>IF(Z30="---","",VLOOKUP(Z30,List167823456[],2,FALSE))</f>
        <v/>
      </c>
      <c r="BX30" s="407" t="str">
        <f>IF(AA30="---","",VLOOKUP(AA30,List167823456[],2,FALSE))</f>
        <v/>
      </c>
      <c r="BY30" s="407" t="str">
        <f>IF(AB30="---","",VLOOKUP(AB30,List167823456[],2,FALSE))</f>
        <v/>
      </c>
      <c r="BZ30" s="407" t="str">
        <f>IF(AC30="---","",VLOOKUP(AC30,List167823456[],2,FALSE))</f>
        <v/>
      </c>
      <c r="CA30" s="407" t="str">
        <f>IF(AD30="---","",VLOOKUP(AD30,List167823456[],2,FALSE))</f>
        <v/>
      </c>
      <c r="CB30" s="407" t="str">
        <f>IF(AE30="---","",VLOOKUP(AE30,List167823456[],2,FALSE))</f>
        <v/>
      </c>
      <c r="CC30" s="407" t="str">
        <f>IF(AF30="---","",VLOOKUP(AF30,List167823456[],2,FALSE))</f>
        <v/>
      </c>
      <c r="CD30" s="407" t="str">
        <f>IF(AG30="---","",VLOOKUP(AG30,List167823456[],2,FALSE))</f>
        <v/>
      </c>
      <c r="CE30" s="407" t="str">
        <f>IF(AH30="---","",VLOOKUP(AH30,List167823456[],2,FALSE))</f>
        <v/>
      </c>
      <c r="CG30" s="359"/>
      <c r="CI30" s="359"/>
      <c r="CK30" s="359"/>
      <c r="CM30" s="359"/>
    </row>
    <row r="31" spans="2:91" s="360" customFormat="1" ht="13.5" customHeight="1" thickBot="1" x14ac:dyDescent="0.4">
      <c r="B31" s="420" t="s">
        <v>164</v>
      </c>
      <c r="C31" s="421"/>
      <c r="D31" s="421"/>
      <c r="E31" s="421"/>
      <c r="F31" s="421"/>
      <c r="G31" s="422"/>
      <c r="H31" s="423">
        <f>COUNTIF(Year0Range,BE4)</f>
        <v>0</v>
      </c>
      <c r="I31" s="423" t="str">
        <f>IF(COUNTIF(Year1Range,BE4)=0,"",COUNTIF(Year1Range,BE4))</f>
        <v/>
      </c>
      <c r="J31" s="423" t="str">
        <f>IF(COUNTIF(Year2Range,BE4)=0,"",COUNTIF(Year2Range,BE4))</f>
        <v/>
      </c>
      <c r="K31" s="423" t="str">
        <f>IF(COUNTIF(Year3Range,BE4)=0,"",COUNTIF(Year3Range,BE4))</f>
        <v/>
      </c>
      <c r="L31" s="423" t="str">
        <f>IF(COUNTIF(Year4Range,BE4)=0,"",COUNTIF(Year4Range,BE4))</f>
        <v/>
      </c>
      <c r="M31" s="423" t="str">
        <f>IF(COUNTIF(Year5Range,BE4)=0,"",COUNTIF(Year5Range,BE4))</f>
        <v/>
      </c>
      <c r="N31" s="423" t="str">
        <f>IF(COUNTIF(Year6Range,BE4)=0,"",COUNTIF(Year6Range,BE4))</f>
        <v/>
      </c>
      <c r="O31" s="423" t="str">
        <f>IF(COUNTIF(Year7Range,BE4)=0,"",COUNTIF(Year7Range,BE4))</f>
        <v/>
      </c>
      <c r="P31" s="423" t="str">
        <f>IF(COUNTIF(Year8Range,BE4)=0,"",COUNTIF(Year8Range,BE4))</f>
        <v/>
      </c>
      <c r="Q31" s="423" t="str">
        <f>IF(COUNTIF(Year9Range,BE4)=0,"",COUNTIF(Year9Range,BE4))</f>
        <v/>
      </c>
      <c r="R31" s="423" t="str">
        <f>IF(COUNTIF(Year10Range,BE4)=0,"",COUNTIF(Year10Range,BE4))</f>
        <v/>
      </c>
      <c r="S31" s="359"/>
      <c r="T31" s="359"/>
      <c r="U31" s="359"/>
      <c r="V31" s="359"/>
      <c r="W31" s="359"/>
      <c r="X31" s="359"/>
      <c r="Y31" s="423">
        <f>COUNTIF(Year1Expected,$BE$4)</f>
        <v>0</v>
      </c>
      <c r="Z31" s="423" t="str">
        <f>IF(COUNTIF(Year2Expected,$BE$4)=0,"",COUNTIF(Year2Expected,$BE$4))</f>
        <v/>
      </c>
      <c r="AA31" s="423" t="str">
        <f>IF(COUNTIF(Year3Expected,$BE$4)=0,"",COUNTIF(Year3Expected,$BE$4))</f>
        <v/>
      </c>
      <c r="AB31" s="423" t="str">
        <f>IF(COUNTIF(Year4Expected,$BE$4)=0,"",COUNTIF(Year4Expected,$BE$4))</f>
        <v/>
      </c>
      <c r="AC31" s="423" t="str">
        <f>IF(COUNTIF(Year5Expected,$BE$4)=0,"",COUNTIF(Year5Expected,$BE$4))</f>
        <v/>
      </c>
      <c r="AD31" s="423" t="str">
        <f>IF(COUNTIF(Year6Expected,$BE$4)=0,"",COUNTIF(Year6Expected,$BE$4))</f>
        <v/>
      </c>
      <c r="AE31" s="423" t="str">
        <f>IF(COUNTIF(Year7Expected,$BE$4)=0,"",COUNTIF(Year7Expected,$BE$4))</f>
        <v/>
      </c>
      <c r="AF31" s="423" t="str">
        <f>IF(COUNTIF(Year8Expected,$BE$4)=0,"",COUNTIF(Year8Expected,$BE$4))</f>
        <v/>
      </c>
      <c r="AG31" s="423" t="str">
        <f>IF(COUNTIF(Year9Expected,$BE$4)=0,"",COUNTIF(Year9Expected,$BE$4))</f>
        <v/>
      </c>
      <c r="AH31" s="423" t="str">
        <f>IF(COUNTIF(Year10Expected,$BE$4)=0,"",COUNTIF(Year10Expected,$BE$4))</f>
        <v/>
      </c>
      <c r="AK31" s="359"/>
      <c r="AL31" s="359"/>
      <c r="AM31" s="359"/>
      <c r="AN31" s="359"/>
      <c r="AO31" s="359"/>
      <c r="AP31" s="359"/>
      <c r="AQ31" s="359"/>
      <c r="AR31" s="359"/>
      <c r="AS31" s="359"/>
      <c r="AT31" s="359"/>
      <c r="AU31" s="359"/>
      <c r="AV31" s="359"/>
      <c r="AW31" s="359"/>
      <c r="AX31" s="359" t="e">
        <f>LOOKUP(2,1/(H34:R34&lt;&gt;""),H$2:R$2)</f>
        <v>#N/A</v>
      </c>
      <c r="AY31" s="359"/>
      <c r="AZ31" s="359" t="e">
        <f>AX31</f>
        <v>#N/A</v>
      </c>
      <c r="BA31" s="359"/>
      <c r="BB31" s="359"/>
      <c r="BC31" s="359"/>
      <c r="BD31" s="359"/>
      <c r="BE31" s="359"/>
      <c r="BF31" s="359"/>
      <c r="BG31" s="359"/>
      <c r="BH31" s="359"/>
      <c r="BI31" s="404" t="s">
        <v>165</v>
      </c>
      <c r="BJ31" s="424">
        <f>COUNTIF(BJ3:BJ30,1)</f>
        <v>0</v>
      </c>
      <c r="BK31" s="424">
        <f>COUNTIF(BK3:BK30,1)</f>
        <v>0</v>
      </c>
      <c r="BL31" s="424">
        <f>COUNTIF(BL3:BL30,1)</f>
        <v>0</v>
      </c>
      <c r="BM31" s="424">
        <f>COUNTIF(BM3:BM30,1)</f>
        <v>0</v>
      </c>
      <c r="BN31" s="424">
        <f>COUNTIF(BN3:BN30,1)</f>
        <v>0</v>
      </c>
      <c r="BO31" s="424">
        <f>COUNTIF(BO3:BO30,1)</f>
        <v>0</v>
      </c>
      <c r="BP31" s="424">
        <f>COUNTIF(BP3:BP30,1)</f>
        <v>0</v>
      </c>
      <c r="BQ31" s="424">
        <f>COUNTIF(BQ3:BQ30,1)</f>
        <v>0</v>
      </c>
      <c r="BR31" s="424">
        <f>COUNTIF(BR3:BR30,1)</f>
        <v>0</v>
      </c>
      <c r="BS31" s="424">
        <f>COUNTIF(BS3:BS30,1)</f>
        <v>0</v>
      </c>
      <c r="BT31" s="424">
        <f>COUNTIF(BT3:BT30,1)</f>
        <v>0</v>
      </c>
      <c r="BU31" s="404" t="s">
        <v>165</v>
      </c>
      <c r="BV31" s="425">
        <f>COUNTIF(BV3:BV30,1)</f>
        <v>0</v>
      </c>
      <c r="BW31" s="425">
        <f>COUNTIF(BW3:BW30,1)</f>
        <v>0</v>
      </c>
      <c r="BX31" s="425">
        <f>COUNTIF(BX3:BX30,1)</f>
        <v>0</v>
      </c>
      <c r="BY31" s="425">
        <f>COUNTIF(BY3:BY30,1)</f>
        <v>0</v>
      </c>
      <c r="BZ31" s="425">
        <f>COUNTIF(BZ3:BZ30,1)</f>
        <v>0</v>
      </c>
      <c r="CA31" s="425">
        <f>COUNTIF(CA3:CA30,1)</f>
        <v>0</v>
      </c>
      <c r="CB31" s="425">
        <f>COUNTIF(CB3:CB30,1)</f>
        <v>0</v>
      </c>
      <c r="CC31" s="425">
        <f>COUNTIF(CC3:CC30,1)</f>
        <v>0</v>
      </c>
      <c r="CD31" s="425">
        <f>COUNTIF(CD3:CD30,1)</f>
        <v>0</v>
      </c>
      <c r="CE31" s="425">
        <f>COUNTIF(CE3:CE30,1)</f>
        <v>0</v>
      </c>
      <c r="CG31" s="359"/>
      <c r="CI31" s="359"/>
      <c r="CK31" s="359"/>
      <c r="CM31" s="359"/>
    </row>
    <row r="32" spans="2:91" s="360" customFormat="1" ht="13.5" customHeight="1" thickBot="1" x14ac:dyDescent="0.4">
      <c r="B32" s="420" t="s">
        <v>166</v>
      </c>
      <c r="C32" s="421"/>
      <c r="D32" s="421"/>
      <c r="E32" s="421"/>
      <c r="F32" s="421"/>
      <c r="G32" s="422"/>
      <c r="H32" s="423">
        <f>COUNTIF(Year0Range,BE5)</f>
        <v>0</v>
      </c>
      <c r="I32" s="426" t="str">
        <f>IF(COUNTIF(Year1Range,BE5)=0,"",COUNTIF(Year1Range,BE5))</f>
        <v/>
      </c>
      <c r="J32" s="426" t="str">
        <f>IF(COUNTIF(Year2Range,BE5)=0,"",COUNTIF(Year2Range,BE5))</f>
        <v/>
      </c>
      <c r="K32" s="426" t="str">
        <f>IF(COUNTIF(Year3Range,BE5)=0,"",COUNTIF(Year3Range,BE5))</f>
        <v/>
      </c>
      <c r="L32" s="426" t="str">
        <f>IF(COUNTIF(Year4Range,BE5)=0,"",COUNTIF(Year4Range,BE5))</f>
        <v/>
      </c>
      <c r="M32" s="426" t="str">
        <f>IF(COUNTIF(Year5Range,BE5)=0,"",COUNTIF(Year5Range,BE5))</f>
        <v/>
      </c>
      <c r="N32" s="426" t="str">
        <f>IF(COUNTIF(Year6Range,BE5)=0,"",COUNTIF(Year6Range,BE5))</f>
        <v/>
      </c>
      <c r="O32" s="426" t="str">
        <f>IF(COUNTIF(Year7Range,BE5)=0,"",COUNTIF(Year7Range,BE5))</f>
        <v/>
      </c>
      <c r="P32" s="426" t="str">
        <f>IF(COUNTIF(Year8Range,BE5)=0,"",COUNTIF(Year8Range,BE5))</f>
        <v/>
      </c>
      <c r="Q32" s="426" t="str">
        <f>IF(COUNTIF(Year9Range,BE5)=0,"",COUNTIF(Year9Range,BE5))</f>
        <v/>
      </c>
      <c r="R32" s="426" t="str">
        <f>IF(COUNTIF(Year10Range,BE5)=0,"",COUNTIF(Year10Range,BE5))</f>
        <v/>
      </c>
      <c r="S32" s="359"/>
      <c r="T32" s="359"/>
      <c r="U32" s="359"/>
      <c r="V32" s="359"/>
      <c r="W32" s="359"/>
      <c r="X32" s="359"/>
      <c r="Y32" s="423">
        <f>COUNTIF(Year1Expected,$BE$5)</f>
        <v>0</v>
      </c>
      <c r="Z32" s="423" t="str">
        <f>IF(COUNTIF(Year2Expected,$BE$5)=0,"",COUNTIF(Year2Expected,$BE$5))</f>
        <v/>
      </c>
      <c r="AA32" s="423" t="str">
        <f>IF(COUNTIF(Year3Expected,$BE$5)=0,"",COUNTIF(Year3Expected,$BE$5))</f>
        <v/>
      </c>
      <c r="AB32" s="423" t="str">
        <f>IF(COUNTIF(Year4Expected,$BE$5)=0,"",COUNTIF(Year4Expected,$BE$5))</f>
        <v/>
      </c>
      <c r="AC32" s="423" t="str">
        <f>IF(COUNTIF(Year5Expected,$BE$5)=0,"",COUNTIF(Year5Expected,$BE$5))</f>
        <v/>
      </c>
      <c r="AD32" s="423" t="str">
        <f>IF(COUNTIF(Year6Expected,$BE$5)=0,"",COUNTIF(Year6Expected,$BE$5))</f>
        <v/>
      </c>
      <c r="AE32" s="423" t="str">
        <f>IF(COUNTIF(Year7Expected,$BE$5)=0,"",COUNTIF(Year7Expected,$BE$5))</f>
        <v/>
      </c>
      <c r="AF32" s="423" t="str">
        <f>IF(COUNTIF(Year8Expected,$BE$5)=0,"",COUNTIF(Year8Expected,$BE$5))</f>
        <v/>
      </c>
      <c r="AG32" s="423" t="str">
        <f>IF(COUNTIF(Year9Expected,$BE$5)=0,"",COUNTIF(Year9Expected,$BE$5))</f>
        <v/>
      </c>
      <c r="AH32" s="423" t="str">
        <f>IF(COUNTIF(Year10Expected,$BE$5)=0,"",COUNTIF(Year10Expected,$BE$5))</f>
        <v/>
      </c>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404" t="s">
        <v>167</v>
      </c>
      <c r="BJ32" s="424">
        <f>COUNTIF(BJ3:BJ30,0.5)</f>
        <v>0</v>
      </c>
      <c r="BK32" s="424">
        <f>COUNTIF(BK3:BK30,0.5)</f>
        <v>0</v>
      </c>
      <c r="BL32" s="424">
        <f>COUNTIF(BL3:BL30,0.5)</f>
        <v>0</v>
      </c>
      <c r="BM32" s="424">
        <f>COUNTIF(BM3:BM30,0.5)</f>
        <v>0</v>
      </c>
      <c r="BN32" s="424">
        <f>COUNTIF(BN3:BN30,0.5)</f>
        <v>0</v>
      </c>
      <c r="BO32" s="424">
        <f>COUNTIF(BO3:BO30,0.5)</f>
        <v>0</v>
      </c>
      <c r="BP32" s="424">
        <f>COUNTIF(BP3:BP30,0.5)</f>
        <v>0</v>
      </c>
      <c r="BQ32" s="424">
        <f>COUNTIF(BQ3:BQ30,0.5)</f>
        <v>0</v>
      </c>
      <c r="BR32" s="424">
        <f>COUNTIF(BR3:BR30,0.5)</f>
        <v>0</v>
      </c>
      <c r="BS32" s="424">
        <f>COUNTIF(BS3:BS30,0.5)</f>
        <v>0</v>
      </c>
      <c r="BT32" s="424">
        <f>COUNTIF(BT3:BT30,0.5)</f>
        <v>0</v>
      </c>
      <c r="BU32" s="404" t="s">
        <v>167</v>
      </c>
      <c r="BV32" s="425">
        <f>COUNTIF(BV3:BV30,0.5)</f>
        <v>0</v>
      </c>
      <c r="BW32" s="425">
        <f>COUNTIF(BW3:BW30,0.5)</f>
        <v>0</v>
      </c>
      <c r="BX32" s="425">
        <f>COUNTIF(BX3:BX30,0.5)</f>
        <v>0</v>
      </c>
      <c r="BY32" s="425">
        <f>COUNTIF(BY3:BY30,0.5)</f>
        <v>0</v>
      </c>
      <c r="BZ32" s="425">
        <f>COUNTIF(BZ3:BZ30,0.5)</f>
        <v>0</v>
      </c>
      <c r="CA32" s="425">
        <f>COUNTIF(CA3:CA30,0.5)</f>
        <v>0</v>
      </c>
      <c r="CB32" s="425">
        <f>COUNTIF(CB3:CB30,0.5)</f>
        <v>0</v>
      </c>
      <c r="CC32" s="425">
        <f>COUNTIF(CC3:CC30,0.5)</f>
        <v>0</v>
      </c>
      <c r="CD32" s="425">
        <f>COUNTIF(CD3:CD30,0.5)</f>
        <v>0</v>
      </c>
      <c r="CE32" s="425">
        <f>COUNTIF(CE3:CE30,0.5)</f>
        <v>0</v>
      </c>
      <c r="CG32" s="359"/>
      <c r="CI32" s="359"/>
      <c r="CK32" s="359"/>
      <c r="CM32" s="359"/>
    </row>
    <row r="33" spans="1:92" ht="13.5" customHeight="1" thickBot="1" x14ac:dyDescent="0.4">
      <c r="B33" s="420" t="s">
        <v>168</v>
      </c>
      <c r="C33" s="421"/>
      <c r="D33" s="421"/>
      <c r="E33" s="421"/>
      <c r="F33" s="421"/>
      <c r="G33" s="422"/>
      <c r="H33" s="423">
        <f>COUNTIF(Year0Range,"*60")</f>
        <v>0</v>
      </c>
      <c r="I33" s="426" t="str">
        <f>IF(COUNTIF(Year1Range,"*60")=0,"",COUNTIF(Year1Range,"*60"))</f>
        <v/>
      </c>
      <c r="J33" s="426" t="str">
        <f>IF(COUNTIF(Year2Range,"*60")=0,"",COUNTIF(Year2Range,"*60"))</f>
        <v/>
      </c>
      <c r="K33" s="426" t="str">
        <f>IF(COUNTIF(Year3Range,"*60")=0,"",COUNTIF(Year3Range,"*60"))</f>
        <v/>
      </c>
      <c r="L33" s="426" t="str">
        <f>IF(COUNTIF(Year4Range,"*60")=0,"",COUNTIF(Year4Range,"*60"))</f>
        <v/>
      </c>
      <c r="M33" s="426" t="str">
        <f>IF(COUNTIF(Year5Range,"*60")=0,"",COUNTIF(Year5Range,"*60"))</f>
        <v/>
      </c>
      <c r="N33" s="426" t="str">
        <f>IF(COUNTIF(Year6Range,"*60")=0,"",COUNTIF(Year6Range,"*60"))</f>
        <v/>
      </c>
      <c r="O33" s="426" t="str">
        <f>IF(COUNTIF(Year7Range,"*60")=0,"",COUNTIF(Year7Range,"*60"))</f>
        <v/>
      </c>
      <c r="P33" s="426" t="str">
        <f>IF(COUNTIF(Year8Range,"*60")=0,"",COUNTIF(Year8Range,"*60"))</f>
        <v/>
      </c>
      <c r="Q33" s="426" t="str">
        <f>IF(COUNTIF(Year9Range,"*60")=0,"",COUNTIF(Year9Range,"*60"))</f>
        <v/>
      </c>
      <c r="R33" s="426" t="str">
        <f>IF(COUNTIF(Year10Range,"*60")=0,"",COUNTIF(Year10Range,"*60"))</f>
        <v/>
      </c>
      <c r="Y33" s="423">
        <f>COUNTIF(Year1Expected,"*60")</f>
        <v>0</v>
      </c>
      <c r="Z33" s="423" t="str">
        <f>IF(COUNTIF(Year2Expected,"*60")=0,"",COUNTIF(Year2Expected,"*60"))</f>
        <v/>
      </c>
      <c r="AA33" s="423" t="str">
        <f>IF(COUNTIF(Year3Expected,"*60")=0,"",COUNTIF(Year3Expected,"*60"))</f>
        <v/>
      </c>
      <c r="AB33" s="423" t="str">
        <f>IF(COUNTIF(Year4Expected,"*60")=0,"",COUNTIF(Year4Expected,"*60"))</f>
        <v/>
      </c>
      <c r="AC33" s="423" t="str">
        <f>IF(COUNTIF(Year5Expected,"*60")=0,"",COUNTIF(Year5Expected,"*60"))</f>
        <v/>
      </c>
      <c r="AD33" s="423" t="str">
        <f>IF(COUNTIF(Year6Expected,"*60")=0,"",COUNTIF(Year6Expected,"*60"))</f>
        <v/>
      </c>
      <c r="AE33" s="423" t="str">
        <f>IF(COUNTIF(Year7Expected,"*60")=0,"",COUNTIF(Year7Expected,"*60"))</f>
        <v/>
      </c>
      <c r="AF33" s="423" t="str">
        <f>IF(COUNTIF(Year8Expected,"*60")=0,"",COUNTIF(Year8Expected,"*60"))</f>
        <v/>
      </c>
      <c r="AG33" s="423" t="str">
        <f>IF(COUNTIF(Year9Expected,"*60")=0,"",COUNTIF(Year9Expected,"*60"))</f>
        <v/>
      </c>
      <c r="AH33" s="423" t="str">
        <f>IF(COUNTIF(Year10Expected,"*60")=0,"",COUNTIF(Year10Expected,"*60"))</f>
        <v/>
      </c>
      <c r="BI33" s="404" t="s">
        <v>169</v>
      </c>
      <c r="BJ33" s="424">
        <f>COUNTIF(BJ3:BJ30,0)</f>
        <v>0</v>
      </c>
      <c r="BK33" s="424">
        <f>COUNTIF(BK3:BK30,0)</f>
        <v>0</v>
      </c>
      <c r="BL33" s="424">
        <f>COUNTIF(BL3:BL30,0)</f>
        <v>0</v>
      </c>
      <c r="BM33" s="424">
        <f>COUNTIF(BM3:BM30,0)</f>
        <v>0</v>
      </c>
      <c r="BN33" s="424">
        <f>COUNTIF(BN3:BN30,0)</f>
        <v>0</v>
      </c>
      <c r="BO33" s="424">
        <f>COUNTIF(BO3:BO30,0)</f>
        <v>0</v>
      </c>
      <c r="BP33" s="424">
        <f>COUNTIF(BP3:BP30,0)</f>
        <v>0</v>
      </c>
      <c r="BQ33" s="424">
        <f>COUNTIF(BQ3:BQ30,0)</f>
        <v>0</v>
      </c>
      <c r="BR33" s="424">
        <f>COUNTIF(BR3:BR30,0)</f>
        <v>0</v>
      </c>
      <c r="BS33" s="424">
        <f>COUNTIF(BS3:BS30,0)</f>
        <v>0</v>
      </c>
      <c r="BT33" s="424">
        <f>COUNTIF(BT3:BT30,0)</f>
        <v>0</v>
      </c>
      <c r="BU33" s="404" t="s">
        <v>169</v>
      </c>
      <c r="BV33" s="425">
        <f>COUNTIF(BV3:BV30,0)</f>
        <v>0</v>
      </c>
      <c r="BW33" s="425">
        <f>COUNTIF(BW3:BW30,0)</f>
        <v>0</v>
      </c>
      <c r="BX33" s="425">
        <f>COUNTIF(BX3:BX30,0)</f>
        <v>0</v>
      </c>
      <c r="BY33" s="425">
        <f>COUNTIF(BY3:BY30,0)</f>
        <v>0</v>
      </c>
      <c r="BZ33" s="425">
        <f>COUNTIF(BZ3:BZ30,0)</f>
        <v>0</v>
      </c>
      <c r="CA33" s="425">
        <f>COUNTIF(CA3:CA30,0)</f>
        <v>0</v>
      </c>
      <c r="CB33" s="425">
        <f>COUNTIF(CB3:CB30,0)</f>
        <v>0</v>
      </c>
      <c r="CC33" s="425">
        <f>COUNTIF(CC3:CC30,0)</f>
        <v>0</v>
      </c>
      <c r="CD33" s="425">
        <f>COUNTIF(CD3:CD30,0)</f>
        <v>0</v>
      </c>
      <c r="CE33" s="425">
        <f>COUNTIF(CE3:CE30,0)</f>
        <v>0</v>
      </c>
    </row>
    <row r="34" spans="1:92" ht="13.5" customHeight="1" thickBot="1" x14ac:dyDescent="0.4">
      <c r="B34" s="427" t="s">
        <v>170</v>
      </c>
      <c r="C34" s="428"/>
      <c r="D34" s="428"/>
      <c r="E34" s="428"/>
      <c r="F34" s="429"/>
      <c r="G34" s="430"/>
      <c r="H34" s="431" t="str">
        <f>IF(ISERROR(AVERAGE(BJ24:BJ30,BJ9:BJ23, BJ3:BJ8)),"",AVERAGE(BJ24:BJ30,BJ9:BJ23, BJ3:BJ8))</f>
        <v/>
      </c>
      <c r="I34" s="431" t="str">
        <f>IF(ISERROR(AVERAGE(BK24:BK30,BK9:BK23, BK3:BK8)),"",AVERAGE(BK24:BK30,BK9:BK23, BK3:BK8))</f>
        <v/>
      </c>
      <c r="J34" s="431" t="str">
        <f>IF(ISERROR(AVERAGE(BL24:BL30,BL9:BL23, BL3:BL8)),"",AVERAGE(BL24:BL30,BL9:BL23, BL3:BL8))</f>
        <v/>
      </c>
      <c r="K34" s="431" t="str">
        <f>IF(ISERROR(AVERAGE(BM24:BM30,BM9:BM23, BM3:BM8)),"",AVERAGE(BM24:BM30,BM9:BM23, BM3:BM8))</f>
        <v/>
      </c>
      <c r="L34" s="431" t="str">
        <f>IF(ISERROR(AVERAGE(BN24:BN30,BN9:BN23, BN3:BN8)),"",AVERAGE(BN24:BN30,BN9:BN23, BN3:BN8))</f>
        <v/>
      </c>
      <c r="M34" s="431" t="str">
        <f>IF(ISERROR(AVERAGE(BO24:BO30,BO9:BO23, BO3:BO8)),"",AVERAGE(BO24:BO30,BO9:BO23, BO3:BO8))</f>
        <v/>
      </c>
      <c r="N34" s="431" t="str">
        <f>IF(ISERROR(AVERAGE(BP24:BP30,BP9:BP23, BP3:BP8)),"",AVERAGE(BP24:BP30,BP9:BP23, BP3:BP8))</f>
        <v/>
      </c>
      <c r="O34" s="431" t="str">
        <f>IF(ISERROR(AVERAGE(BQ24:BQ30,BQ9:BQ23, BQ3:BQ8)),"",AVERAGE(BQ24:BQ30,BQ9:BQ23, BQ3:BQ8))</f>
        <v/>
      </c>
      <c r="P34" s="431" t="str">
        <f>IF(ISERROR(AVERAGE(BR24:BR30,BR9:BR23, BR3:BR8)),"",AVERAGE(BR24:BR30,BR9:BR23, BR3:BR8))</f>
        <v/>
      </c>
      <c r="Q34" s="431" t="str">
        <f>IF(ISERROR(AVERAGE(BS24:BS30,BS9:BS23, BS3:BS8)),"",AVERAGE(BS24:BS30,BS9:BS23, BS3:BS8))</f>
        <v/>
      </c>
      <c r="R34" s="431" t="str">
        <f>IF(ISERROR(AVERAGE(BT24:BT30,BT9:BT23, BT3:BT8)),"",AVERAGE(BT24:BT30,BT9:BT23, BT3:BT8))</f>
        <v/>
      </c>
      <c r="Y34" s="431" t="str">
        <f>IF(ISERROR(AVERAGE(BV24:BV30,BV9:BV23, BV3:BV8)),"",AVERAGE(BV24:BV30,BV9:BV23, BV3:BV8))</f>
        <v/>
      </c>
      <c r="Z34" s="431" t="str">
        <f>IF(ISERROR(AVERAGE(BW24:BW30,BW9:BW23, BW3:BW8)),"",AVERAGE(BW24:BW30,BW9:BW23, BW3:BW8))</f>
        <v/>
      </c>
      <c r="AA34" s="431" t="str">
        <f>IF(ISERROR(AVERAGE(BX24:BX30,BX9:BX23, BX3:BX8)),"",AVERAGE(BX24:BX30,BX9:BX23, BX3:BX8))</f>
        <v/>
      </c>
      <c r="AB34" s="431" t="str">
        <f>IF(ISERROR(AVERAGE(BY24:BY30,BY9:BY23, BY3:BY8)),"",AVERAGE(BY24:BY30,BY9:BY23, BY3:BY8))</f>
        <v/>
      </c>
      <c r="AC34" s="431" t="str">
        <f>IF(ISERROR(AVERAGE(BZ24:BZ30,BZ9:BZ23, BZ3:BZ8)),"",AVERAGE(BZ24:BZ30,BZ9:BZ23, BZ3:BZ8))</f>
        <v/>
      </c>
      <c r="AD34" s="431" t="str">
        <f>IF(ISERROR(AVERAGE(CA24:CA30,CA9:CA23, CA3:CA8)),"",AVERAGE(CA24:CA30,CA9:CA23, CA3:CA8))</f>
        <v/>
      </c>
      <c r="AE34" s="431" t="str">
        <f>IF(ISERROR(AVERAGE(CB24:CB30,CB9:CB23, CB3:CB8)),"",AVERAGE(CB24:CB30,CB9:CB23, CB3:CB8))</f>
        <v/>
      </c>
      <c r="AF34" s="431" t="str">
        <f>IF(ISERROR(AVERAGE(CC24:CC30,CC9:CC23, CC3:CC8)),"",AVERAGE(CC24:CC30,CC9:CC23, CC3:CC8))</f>
        <v/>
      </c>
      <c r="AG34" s="431" t="str">
        <f>IF(ISERROR(AVERAGE(CD24:CD30,CD9:CD23, CD3:CD8)),"",AVERAGE(CD24:CD30,CD9:CD23, CD3:CD8))</f>
        <v/>
      </c>
      <c r="AH34" s="431" t="str">
        <f>IF(ISERROR(AVERAGE(CE24:CE30,CE9:CE23, CE3:CE8)),"",AVERAGE(CE24:CE30,CE9:CE23, CE3:CE8))</f>
        <v/>
      </c>
      <c r="AI34" s="359"/>
      <c r="AJ34" s="359"/>
      <c r="BB34" s="432"/>
      <c r="BC34" s="432"/>
      <c r="BD34" s="432"/>
      <c r="BE34" s="432"/>
      <c r="BG34" s="360"/>
      <c r="BH34" s="360"/>
      <c r="BI34" s="404" t="s">
        <v>170</v>
      </c>
      <c r="BJ34" s="433" t="str">
        <f>IF(ISERROR(AVERAGE(BJ24:BJ30,BJ9:BJ23,BJ3:BJ8)),"",(AVERAGE(BJ24:BJ30,BJ9:BJ23,BJ3:BJ8)))</f>
        <v/>
      </c>
      <c r="BK34" s="433" t="str">
        <f>IF(ISERROR(AVERAGE(BK24:BK30,BK9:BK23,BK3:BK8)),"",(AVERAGE(BK24:BK30,BK9:BK23,BK3:BK8)))</f>
        <v/>
      </c>
      <c r="BL34" s="433" t="str">
        <f>IF(ISERROR(AVERAGE(BL24:BL30,BL9:BL23,BL3:BL8)),"",(AVERAGE(BL24:BL30,BL9:BL23,BL3:BL8)))</f>
        <v/>
      </c>
      <c r="BM34" s="433" t="str">
        <f>IF(ISERROR(AVERAGE(BM24:BM30,BM9:BM23,BM3:BM8)),"",(AVERAGE(BM24:BM30,BM9:BM23,BM3:BM8)))</f>
        <v/>
      </c>
      <c r="BN34" s="433" t="str">
        <f>IF(ISERROR(AVERAGE(BN24:BN30,BN9:BN23,BN3:BN8)),"",(AVERAGE(BN24:BN30,BN9:BN23,BN3:BN8)))</f>
        <v/>
      </c>
      <c r="BO34" s="433" t="str">
        <f>IF(ISERROR(AVERAGE(BO24:BO30,BO9:BO23,BO3:BO8)),"",(AVERAGE(BO24:BO30,BO9:BO23,BO3:BO8)))</f>
        <v/>
      </c>
      <c r="BP34" s="433" t="str">
        <f>IF(ISERROR(AVERAGE(BP24:BP30,BP9:BP23,BP3:BP8)),"",(AVERAGE(BP24:BP30,BP9:BP23,BP3:BP8)))</f>
        <v/>
      </c>
      <c r="BQ34" s="433" t="str">
        <f>IF(ISERROR(AVERAGE(BQ24:BQ30,BQ9:BQ23,BQ3:BQ8)),"",(AVERAGE(BQ24:BQ30,BQ9:BQ23,BQ3:BQ8)))</f>
        <v/>
      </c>
      <c r="BR34" s="433" t="str">
        <f>IF(ISERROR(AVERAGE(BR24:BR30,BR9:BR23,BR3:BR8)),"",(AVERAGE(BR24:BR30,BR9:BR23,BR3:BR8)))</f>
        <v/>
      </c>
      <c r="BS34" s="433" t="str">
        <f>IF(ISERROR(AVERAGE(BS24:BS30,BS9:BS23,BS3:BS8)),"",(AVERAGE(BS24:BS30,BS9:BS23,BS3:BS8)))</f>
        <v/>
      </c>
      <c r="BT34" s="433" t="str">
        <f>IF(ISERROR(AVERAGE(BT24:BT30,BT9:BT23,BT3:BT8)),"",(AVERAGE(BT24:BT30,BT9:BT23,BT3:BT8)))</f>
        <v/>
      </c>
      <c r="BU34" s="404" t="s">
        <v>170</v>
      </c>
      <c r="BV34" s="433" t="str">
        <f>IF(ISERROR(AVERAGE(BV24:BV30,BV9:BV23,BV3:BV8)),"",(AVERAGE(BV24:BV30,BV9:BV23,BV3:BV8)))</f>
        <v/>
      </c>
      <c r="BW34" s="433" t="str">
        <f>IF(ISERROR(AVERAGE(BW24:BW30,BW9:BW23,BW3:BW8)),"",(AVERAGE(BW24:BW30,BW9:BW23,BW3:BW8)))</f>
        <v/>
      </c>
      <c r="BX34" s="433" t="str">
        <f>IF(ISERROR(AVERAGE(BX24:BX30,BX9:BX23,BX3:BX8)),"",(AVERAGE(BX24:BX30,BX9:BX23,BX3:BX8)))</f>
        <v/>
      </c>
      <c r="BY34" s="433" t="str">
        <f>IF(ISERROR(AVERAGE(BY24:BY30,BY9:BY23,BY3:BY8)),"",(AVERAGE(BY24:BY30,BY9:BY23,BY3:BY8)))</f>
        <v/>
      </c>
      <c r="BZ34" s="433" t="str">
        <f>IF(ISERROR(AVERAGE(BZ24:BZ30,BZ9:BZ23,BZ3:BZ8)),"",(AVERAGE(BZ24:BZ30,BZ9:BZ23,BZ3:BZ8)))</f>
        <v/>
      </c>
      <c r="CA34" s="433" t="str">
        <f>IF(ISERROR(AVERAGE(CA24:CA30,CA9:CA23,CA3:CA8)),"",(AVERAGE(CA24:CA30,CA9:CA23,CA3:CA8)))</f>
        <v/>
      </c>
      <c r="CB34" s="433" t="str">
        <f>IF(ISERROR(AVERAGE(CB24:CB30,CB9:CB23,CB3:CB8)),"",(AVERAGE(CB24:CB30,CB9:CB23,CB3:CB8)))</f>
        <v/>
      </c>
      <c r="CC34" s="433" t="str">
        <f>IF(ISERROR(AVERAGE(CC24:CC30,CC9:CC23,CC3:CC8)),"",(AVERAGE(CC24:CC30,CC9:CC23,CC3:CC8)))</f>
        <v/>
      </c>
      <c r="CD34" s="433" t="str">
        <f>IF(ISERROR(AVERAGE(CD24:CD30,CD9:CD23,CD3:CD8)),"",(AVERAGE(CD24:CD30,CD9:CD23,CD3:CD8)))</f>
        <v/>
      </c>
      <c r="CE34" s="433" t="str">
        <f>IF(ISERROR(AVERAGE(CE24:CE30,CE9:CE23,CE3:CE8)),"",(AVERAGE(CE24:CE30,CE9:CE23,CE3:CE8)))</f>
        <v/>
      </c>
      <c r="CF34" s="359"/>
      <c r="CH34" s="359"/>
      <c r="CJ34" s="359"/>
      <c r="CL34" s="359"/>
      <c r="CN34" s="359"/>
    </row>
    <row r="35" spans="1:92" ht="13.5" customHeight="1" thickBot="1" x14ac:dyDescent="0.4">
      <c r="B35" s="434"/>
      <c r="C35" s="434"/>
      <c r="D35" s="435"/>
      <c r="E35" s="435"/>
      <c r="F35" s="435"/>
      <c r="G35" s="435"/>
      <c r="H35" s="435"/>
      <c r="I35" s="435"/>
      <c r="J35" s="435"/>
      <c r="K35" s="435"/>
      <c r="L35" s="435"/>
      <c r="M35" s="435"/>
      <c r="N35" s="435"/>
      <c r="O35" s="435"/>
      <c r="P35" s="435"/>
      <c r="AA35" s="435"/>
      <c r="AD35" s="435"/>
      <c r="AE35" s="435"/>
      <c r="AF35" s="435"/>
      <c r="AG35" s="435"/>
      <c r="AH35" s="435"/>
      <c r="AI35" s="435"/>
      <c r="AJ35" s="435"/>
      <c r="AX35" s="436" t="s">
        <v>101</v>
      </c>
      <c r="AY35" s="437" t="s">
        <v>105</v>
      </c>
      <c r="AZ35" s="438" t="s">
        <v>108</v>
      </c>
      <c r="BA35" s="359" t="s">
        <v>171</v>
      </c>
      <c r="BI35" s="404" t="s">
        <v>172</v>
      </c>
      <c r="BJ35" s="439" t="str">
        <f>IF(ISERROR(AVERAGE(BJ3:BJ8)),"",(AVERAGE(BJ3:BJ8)))</f>
        <v/>
      </c>
      <c r="BK35" s="439" t="str">
        <f>IF(ISERROR(AVERAGE(BK3:BK8)),"",(AVERAGE(BK3:BK8)))</f>
        <v/>
      </c>
      <c r="BL35" s="439" t="str">
        <f>IF(ISERROR(AVERAGE(BL3:BL8)),"",(AVERAGE(BL3:BL8)))</f>
        <v/>
      </c>
      <c r="BM35" s="439" t="str">
        <f>IF(ISERROR(AVERAGE(BM3:BM8)),"",(AVERAGE(BM3:BM8)))</f>
        <v/>
      </c>
      <c r="BN35" s="439" t="str">
        <f>IF(ISERROR(AVERAGE(BN3:BN8)),"",(AVERAGE(BN3:BN8)))</f>
        <v/>
      </c>
      <c r="BO35" s="439" t="str">
        <f>IF(ISERROR(AVERAGE(BO3:BO8)),"",(AVERAGE(BO3:BO8)))</f>
        <v/>
      </c>
      <c r="BP35" s="439" t="str">
        <f>IF(ISERROR(AVERAGE(BP3:BP8)),"",(AVERAGE(BP3:BP8)))</f>
        <v/>
      </c>
      <c r="BQ35" s="439" t="str">
        <f>IF(ISERROR(AVERAGE(BQ3:BQ8)),"",(AVERAGE(BQ3:BQ8)))</f>
        <v/>
      </c>
      <c r="BR35" s="439" t="str">
        <f>IF(ISERROR(AVERAGE(BR3:BR8)),"",(AVERAGE(BR3:BR8)))</f>
        <v/>
      </c>
      <c r="BS35" s="439" t="str">
        <f>IF(ISERROR(AVERAGE(BS3:BS8)),"",(AVERAGE(BS3:BS8)))</f>
        <v/>
      </c>
      <c r="BT35" s="439" t="str">
        <f>IF(ISERROR(AVERAGE(BT3:BT8)),"",(AVERAGE(BT3:BT8)))</f>
        <v/>
      </c>
      <c r="BU35" s="404" t="s">
        <v>172</v>
      </c>
      <c r="BV35" s="439" t="str">
        <f>IF(ISERROR(AVERAGE(BV3:BV8)),"",(AVERAGE(BV3:BV8)))</f>
        <v/>
      </c>
      <c r="BW35" s="439" t="str">
        <f>IF(ISERROR(AVERAGE(BW3:BW8)),"",(AVERAGE(BW3:BW8)))</f>
        <v/>
      </c>
      <c r="BX35" s="439" t="str">
        <f>IF(ISERROR(AVERAGE(BX3:BX8)),"",(AVERAGE(BX3:BX8)))</f>
        <v/>
      </c>
      <c r="BY35" s="439" t="str">
        <f>IF(ISERROR(AVERAGE(BY3:BY8)),"",(AVERAGE(BY3:BY8)))</f>
        <v/>
      </c>
      <c r="BZ35" s="439" t="str">
        <f>IF(ISERROR(AVERAGE(BZ3:BZ8)),"",(AVERAGE(BZ3:BZ8)))</f>
        <v/>
      </c>
      <c r="CA35" s="439" t="str">
        <f>IF(ISERROR(AVERAGE(CA3:CA8)),"",(AVERAGE(CA3:CA8)))</f>
        <v/>
      </c>
      <c r="CB35" s="439" t="str">
        <f>IF(ISERROR(AVERAGE(CB3:CB8)),"",(AVERAGE(CB3:CB8)))</f>
        <v/>
      </c>
      <c r="CC35" s="439" t="str">
        <f>IF(ISERROR(AVERAGE(CC3:CC8)),"",(AVERAGE(CC3:CC8)))</f>
        <v/>
      </c>
      <c r="CD35" s="439" t="str">
        <f>IF(ISERROR(AVERAGE(CD3:CD8)),"",(AVERAGE(CD3:CD8)))</f>
        <v/>
      </c>
      <c r="CE35" s="439" t="str">
        <f>IF(ISERROR(AVERAGE(CE3:CE8)),"",(AVERAGE(CE3:CE8)))</f>
        <v/>
      </c>
      <c r="CF35" s="435"/>
      <c r="CH35" s="435"/>
      <c r="CJ35" s="435"/>
      <c r="CL35" s="435"/>
      <c r="CN35" s="435"/>
    </row>
    <row r="36" spans="1:92" ht="15" thickBot="1" x14ac:dyDescent="0.4">
      <c r="B36" s="440" t="s">
        <v>173</v>
      </c>
      <c r="C36" s="440"/>
      <c r="M36" s="435"/>
      <c r="N36" s="435"/>
      <c r="O36" s="435"/>
      <c r="P36" s="435"/>
      <c r="AA36" s="435"/>
      <c r="AD36" s="435"/>
      <c r="AE36" s="435"/>
      <c r="AF36" s="435"/>
      <c r="AG36" s="435"/>
      <c r="AH36" s="435"/>
      <c r="AI36" s="435"/>
      <c r="AJ36" s="435"/>
      <c r="AW36" s="441" t="s">
        <v>174</v>
      </c>
      <c r="AX36" s="406">
        <f>COUNTIF(AY3:AY8,BF4)</f>
        <v>0</v>
      </c>
      <c r="AY36" s="406">
        <f>VALUE(COUNTIF(AY3:AY8,BF5))</f>
        <v>0</v>
      </c>
      <c r="AZ36" s="406">
        <f>VALUE(COUNTIF(AY3:AY8,0))</f>
        <v>0</v>
      </c>
      <c r="BA36" s="406" t="e">
        <f>AVERAGEIF(AY3:AY8,"&gt;=0")</f>
        <v>#DIV/0!</v>
      </c>
      <c r="BI36" s="404" t="s">
        <v>175</v>
      </c>
      <c r="BJ36" s="442" t="str">
        <f>IF(ISERROR(AVERAGE(BJ9:BJ23)),"",(AVERAGE(BJ9:BJ23)))</f>
        <v/>
      </c>
      <c r="BK36" s="442" t="str">
        <f>IF(ISERROR(AVERAGE(BK9:BK23)),"",(AVERAGE(BK9:BK23)))</f>
        <v/>
      </c>
      <c r="BL36" s="442" t="str">
        <f>IF(ISERROR(AVERAGE(BL9:BL23)),"",(AVERAGE(BL9:BL23)))</f>
        <v/>
      </c>
      <c r="BM36" s="442" t="str">
        <f>IF(ISERROR(AVERAGE(BM9:BM23)),"",(AVERAGE(BM9:BM23)))</f>
        <v/>
      </c>
      <c r="BN36" s="442" t="str">
        <f>IF(ISERROR(AVERAGE(BN9:BN23)),"",(AVERAGE(BN9:BN23)))</f>
        <v/>
      </c>
      <c r="BO36" s="442" t="str">
        <f>IF(ISERROR(AVERAGE(BO9:BO23)),"",(AVERAGE(BO9:BO23)))</f>
        <v/>
      </c>
      <c r="BP36" s="442" t="str">
        <f>IF(ISERROR(AVERAGE(BP9:BP23)),"",(AVERAGE(BP9:BP23)))</f>
        <v/>
      </c>
      <c r="BQ36" s="442" t="str">
        <f>IF(ISERROR(AVERAGE(BQ9:BQ23)),"",(AVERAGE(BQ9:BQ23)))</f>
        <v/>
      </c>
      <c r="BR36" s="442" t="str">
        <f>IF(ISERROR(AVERAGE(BR9:BR23)),"",(AVERAGE(BR9:BR23)))</f>
        <v/>
      </c>
      <c r="BS36" s="442" t="str">
        <f>IF(ISERROR(AVERAGE(BS9:BS23)),"",(AVERAGE(BS9:BS23)))</f>
        <v/>
      </c>
      <c r="BT36" s="442" t="str">
        <f>IF(ISERROR(AVERAGE(BT9:BT23)),"",(AVERAGE(BT9:BT23)))</f>
        <v/>
      </c>
      <c r="BU36" s="404" t="s">
        <v>175</v>
      </c>
      <c r="BV36" s="442" t="str">
        <f>IF(ISERROR(AVERAGE(BV9:BV23)),"",(AVERAGE(BV9:BV23)))</f>
        <v/>
      </c>
      <c r="BW36" s="442" t="str">
        <f>IF(ISERROR(AVERAGE(BW9:BW23)),"",(AVERAGE(BW9:BW23)))</f>
        <v/>
      </c>
      <c r="BX36" s="442" t="str">
        <f>IF(ISERROR(AVERAGE(BX9:BX23)),"",(AVERAGE(BX9:BX23)))</f>
        <v/>
      </c>
      <c r="BY36" s="442" t="str">
        <f>IF(ISERROR(AVERAGE(BY9:BY23)),"",(AVERAGE(BY9:BY23)))</f>
        <v/>
      </c>
      <c r="BZ36" s="442" t="str">
        <f>IF(ISERROR(AVERAGE(BZ9:BZ23)),"",(AVERAGE(BZ9:BZ23)))</f>
        <v/>
      </c>
      <c r="CA36" s="442" t="str">
        <f>IF(ISERROR(AVERAGE(CA9:CA23)),"",(AVERAGE(CA9:CA23)))</f>
        <v/>
      </c>
      <c r="CB36" s="442" t="str">
        <f>IF(ISERROR(AVERAGE(CB9:CB23)),"",(AVERAGE(CB9:CB23)))</f>
        <v/>
      </c>
      <c r="CC36" s="442" t="str">
        <f>IF(ISERROR(AVERAGE(CC9:CC23)),"",(AVERAGE(CC9:CC23)))</f>
        <v/>
      </c>
      <c r="CD36" s="442" t="str">
        <f>IF(ISERROR(AVERAGE(CD9:CD23)),"",(AVERAGE(CD9:CD23)))</f>
        <v/>
      </c>
      <c r="CE36" s="442" t="str">
        <f>IF(ISERROR(AVERAGE(CE9:CE23)),"",(AVERAGE(CE9:CE23)))</f>
        <v/>
      </c>
      <c r="CF36" s="435"/>
      <c r="CH36" s="435"/>
      <c r="CJ36" s="435"/>
      <c r="CL36" s="435"/>
      <c r="CN36" s="435"/>
    </row>
    <row r="37" spans="1:92" ht="13.5" customHeight="1" thickBot="1" x14ac:dyDescent="0.4">
      <c r="B37" s="440"/>
      <c r="C37" s="440"/>
      <c r="D37" s="443"/>
      <c r="E37" s="443"/>
      <c r="F37" s="360"/>
      <c r="G37" s="360"/>
      <c r="AW37" s="441" t="s">
        <v>176</v>
      </c>
      <c r="AX37" s="406">
        <f>COUNTIF(AY9:AY23,BF4)</f>
        <v>0</v>
      </c>
      <c r="AY37" s="406">
        <f>VALUE(COUNTIF(AY9:AY23,BF5))</f>
        <v>0</v>
      </c>
      <c r="AZ37" s="406">
        <f>VALUE(COUNTIF(AY9:AY23,0))</f>
        <v>0</v>
      </c>
      <c r="BA37" s="406" t="e">
        <f>AVERAGEIF(AY9:AY23,"&gt;=0")</f>
        <v>#DIV/0!</v>
      </c>
      <c r="BI37" s="404" t="s">
        <v>177</v>
      </c>
      <c r="BJ37" s="444" t="str">
        <f>IF(ISERROR(AVERAGE(BJ24:BJ30)),"",(AVERAGE(BJ24:BJ30)))</f>
        <v/>
      </c>
      <c r="BK37" s="444" t="str">
        <f>IF(ISERROR(AVERAGE(BK24:BK30)),"",(AVERAGE(BK24:BK30)))</f>
        <v/>
      </c>
      <c r="BL37" s="444" t="str">
        <f>IF(ISERROR(AVERAGE(BL24:BL30)),"",(AVERAGE(BL24:BL30)))</f>
        <v/>
      </c>
      <c r="BM37" s="444" t="str">
        <f>IF(ISERROR(AVERAGE(BM24:BM30)),"",(AVERAGE(BM24:BM30)))</f>
        <v/>
      </c>
      <c r="BN37" s="444" t="str">
        <f>IF(ISERROR(AVERAGE(BN24:BN30)),"",(AVERAGE(BN24:BN30)))</f>
        <v/>
      </c>
      <c r="BO37" s="444" t="str">
        <f>IF(ISERROR(AVERAGE(BO24:BO30)),"",(AVERAGE(BO24:BO30)))</f>
        <v/>
      </c>
      <c r="BP37" s="444" t="str">
        <f>IF(ISERROR(AVERAGE(BP24:BP30)),"",(AVERAGE(BP24:BP30)))</f>
        <v/>
      </c>
      <c r="BQ37" s="444" t="str">
        <f>IF(ISERROR(AVERAGE(BQ24:BQ30)),"",(AVERAGE(BQ24:BQ30)))</f>
        <v/>
      </c>
      <c r="BR37" s="444" t="str">
        <f>IF(ISERROR(AVERAGE(BR24:BR30)),"",(AVERAGE(BR24:BR30)))</f>
        <v/>
      </c>
      <c r="BS37" s="444" t="str">
        <f>IF(ISERROR(AVERAGE(BS24:BS30)),"",(AVERAGE(BS24:BS30)))</f>
        <v/>
      </c>
      <c r="BT37" s="444" t="str">
        <f>IF(ISERROR(AVERAGE(BT24:BT30)),"",(AVERAGE(BT24:BT30)))</f>
        <v/>
      </c>
      <c r="BU37" s="404" t="s">
        <v>177</v>
      </c>
      <c r="BV37" s="444" t="str">
        <f>IF(ISERROR(AVERAGE(BV24:BV30)),"",(AVERAGE(BV24:BV30)))</f>
        <v/>
      </c>
      <c r="BW37" s="444" t="str">
        <f>IF(ISERROR(AVERAGE(BW24:BW30)),"",(AVERAGE(BW24:BW30)))</f>
        <v/>
      </c>
      <c r="BX37" s="444" t="str">
        <f>IF(ISERROR(AVERAGE(BX24:BX30)),"",(AVERAGE(BX24:BX30)))</f>
        <v/>
      </c>
      <c r="BY37" s="444" t="str">
        <f>IF(ISERROR(AVERAGE(BY24:BY30)),"",(AVERAGE(BY24:BY30)))</f>
        <v/>
      </c>
      <c r="BZ37" s="444" t="str">
        <f>IF(ISERROR(AVERAGE(BZ24:BZ30)),"",(AVERAGE(BZ24:BZ30)))</f>
        <v/>
      </c>
      <c r="CA37" s="444" t="str">
        <f>IF(ISERROR(AVERAGE(CA24:CA30)),"",(AVERAGE(CA24:CA30)))</f>
        <v/>
      </c>
      <c r="CB37" s="444" t="str">
        <f>IF(ISERROR(AVERAGE(CB24:CB30)),"",(AVERAGE(CB24:CB30)))</f>
        <v/>
      </c>
      <c r="CC37" s="444" t="str">
        <f>IF(ISERROR(AVERAGE(CC24:CC30)),"",(AVERAGE(CC24:CC30)))</f>
        <v/>
      </c>
      <c r="CD37" s="444" t="str">
        <f>IF(ISERROR(AVERAGE(CD24:CD30)),"",(AVERAGE(CD24:CD30)))</f>
        <v/>
      </c>
      <c r="CE37" s="444" t="str">
        <f>IF(ISERROR(AVERAGE(CE24:CE30)),"",(AVERAGE(CE24:CE30)))</f>
        <v/>
      </c>
    </row>
    <row r="38" spans="1:92" ht="22.9" customHeight="1" x14ac:dyDescent="0.35">
      <c r="B38" s="445" t="s">
        <v>178</v>
      </c>
      <c r="C38" s="446"/>
      <c r="D38" s="446"/>
      <c r="E38" s="446"/>
      <c r="F38" s="446"/>
      <c r="G38" s="446"/>
      <c r="H38" s="446"/>
      <c r="I38" s="446"/>
      <c r="J38" s="446"/>
      <c r="K38" s="447"/>
      <c r="AW38" s="441" t="s">
        <v>179</v>
      </c>
      <c r="AX38" s="406">
        <f>COUNTIF(AY24:AY30,BF4)</f>
        <v>0</v>
      </c>
      <c r="AY38" s="406">
        <f>COUNTIF(AY24:AY30,BF5)</f>
        <v>0</v>
      </c>
      <c r="AZ38" s="406">
        <f>VALUE(COUNTIF(AY24:AY30,0))</f>
        <v>0</v>
      </c>
      <c r="BA38" s="406" t="e">
        <f>AVERAGEIF(AY24:AY30,"&gt;=0")</f>
        <v>#DIV/0!</v>
      </c>
      <c r="BG38" s="360"/>
      <c r="BH38" s="360"/>
      <c r="BI38" s="360"/>
      <c r="BJ38" s="360"/>
      <c r="BK38" s="360"/>
      <c r="BO38" s="359"/>
      <c r="BP38" s="359"/>
      <c r="BQ38" s="359"/>
      <c r="BR38" s="359"/>
      <c r="BS38" s="359"/>
      <c r="BT38" s="359"/>
      <c r="CB38" s="359"/>
    </row>
    <row r="39" spans="1:92" ht="21" customHeight="1" x14ac:dyDescent="0.35">
      <c r="A39" s="360"/>
      <c r="B39" s="448" t="s">
        <v>8</v>
      </c>
      <c r="C39" s="449"/>
      <c r="D39" s="450"/>
      <c r="E39" s="451" t="s">
        <v>9</v>
      </c>
      <c r="F39" s="452"/>
      <c r="G39" s="452"/>
      <c r="H39" s="453"/>
      <c r="I39" s="451" t="s">
        <v>10</v>
      </c>
      <c r="J39" s="452"/>
      <c r="K39" s="453"/>
      <c r="AW39" s="359" t="s">
        <v>180</v>
      </c>
      <c r="AX39" s="406">
        <f>VALUE(SUM(AX36:AX38))</f>
        <v>0</v>
      </c>
      <c r="AY39" s="406">
        <f>VALUE(SUM(AY36:AY38))</f>
        <v>0</v>
      </c>
      <c r="AZ39" s="406">
        <f>VALUE(SUM(AZ36:AZ38))</f>
        <v>0</v>
      </c>
      <c r="BA39" s="406" t="e">
        <f>AVERAGEIF(AY3:AY30,"&gt;=0")</f>
        <v>#DIV/0!</v>
      </c>
    </row>
    <row r="40" spans="1:92" ht="22.15" customHeight="1" x14ac:dyDescent="0.35">
      <c r="A40" s="360"/>
      <c r="B40" s="454"/>
      <c r="C40" s="455"/>
      <c r="D40" s="456"/>
      <c r="E40" s="457"/>
      <c r="F40" s="458"/>
      <c r="G40" s="458"/>
      <c r="H40" s="459"/>
      <c r="I40" s="460"/>
      <c r="J40" s="458"/>
      <c r="K40" s="459"/>
      <c r="AW40" s="441" t="s">
        <v>181</v>
      </c>
      <c r="BA40" s="406" t="str">
        <f>IF(ISERROR(AVERAGE(AY24:AY30,AY9:AY23,AY3:AY8)),"",(AVERAGE(AY24:AY30,AY9:AY23,AY3:AY8)))</f>
        <v/>
      </c>
      <c r="BK40" s="360"/>
      <c r="CB40" s="359"/>
    </row>
    <row r="41" spans="1:92" x14ac:dyDescent="0.35">
      <c r="A41" s="360"/>
      <c r="B41" s="360"/>
      <c r="C41" s="360"/>
      <c r="D41" s="360"/>
      <c r="E41" s="360"/>
      <c r="F41" s="360"/>
      <c r="G41" s="360"/>
      <c r="AK41" s="441"/>
      <c r="AX41" s="436" t="s">
        <v>101</v>
      </c>
      <c r="AY41" s="437" t="s">
        <v>105</v>
      </c>
      <c r="AZ41" s="438" t="s">
        <v>108</v>
      </c>
      <c r="BA41" s="359" t="s">
        <v>171</v>
      </c>
      <c r="BK41" s="360"/>
      <c r="CB41" s="359"/>
    </row>
    <row r="42" spans="1:92" ht="19.149999999999999" customHeight="1" x14ac:dyDescent="0.35">
      <c r="B42" s="461" t="s">
        <v>182</v>
      </c>
      <c r="C42" s="462"/>
      <c r="D42" s="463"/>
      <c r="E42" s="463"/>
      <c r="F42" s="463"/>
      <c r="G42" s="463"/>
      <c r="H42" s="463"/>
      <c r="AW42" s="441" t="s">
        <v>183</v>
      </c>
      <c r="AX42" s="406">
        <f>COUNTIF(BA3:BA8,BF4)</f>
        <v>0</v>
      </c>
      <c r="AY42" s="406">
        <f>COUNTIF(BA3:BA8,BF5)</f>
        <v>0</v>
      </c>
      <c r="AZ42" s="406">
        <f>COUNTIF(BA3:BA8,0)</f>
        <v>0</v>
      </c>
      <c r="BA42" s="406" t="e">
        <f>AVERAGEIF(AY9:AY14,"&gt;=0")</f>
        <v>#DIV/0!</v>
      </c>
      <c r="BK42" s="360"/>
      <c r="CB42" s="359"/>
    </row>
    <row r="43" spans="1:92" ht="16.5" thickBot="1" x14ac:dyDescent="0.4">
      <c r="B43" s="464" t="s">
        <v>184</v>
      </c>
      <c r="C43" s="464"/>
      <c r="D43" s="465" t="str">
        <f>_xlfn.IFNA(AX31,"")</f>
        <v/>
      </c>
      <c r="E43" s="465"/>
      <c r="F43" s="463"/>
      <c r="G43" s="466"/>
      <c r="H43" s="466"/>
      <c r="AW43" s="441" t="s">
        <v>185</v>
      </c>
      <c r="AX43" s="406">
        <f>COUNTIF(BA9:BA23,BF4)</f>
        <v>0</v>
      </c>
      <c r="AY43" s="406">
        <f>COUNTIF(BA9:BA23,BF5)</f>
        <v>0</v>
      </c>
      <c r="AZ43" s="406">
        <f>COUNTIF(BA9:BA23,0)</f>
        <v>0</v>
      </c>
      <c r="BA43" s="406" t="e">
        <f>AVERAGEIF(BA9:BA23,"&gt;=0")</f>
        <v>#DIV/0!</v>
      </c>
      <c r="BK43" s="360"/>
      <c r="CB43" s="359"/>
    </row>
    <row r="44" spans="1:92" ht="16" x14ac:dyDescent="0.35">
      <c r="B44" s="467"/>
      <c r="C44" s="468"/>
      <c r="D44" s="469" t="s">
        <v>186</v>
      </c>
      <c r="E44" s="470"/>
      <c r="F44" s="471" t="s">
        <v>187</v>
      </c>
      <c r="G44" s="472"/>
      <c r="H44" s="471" t="s">
        <v>188</v>
      </c>
      <c r="I44" s="472"/>
      <c r="J44" s="471" t="s">
        <v>189</v>
      </c>
      <c r="K44" s="473"/>
      <c r="AW44" s="441" t="s">
        <v>190</v>
      </c>
      <c r="AX44" s="406">
        <f>COUNTIF(BA24:BA30,BF4)</f>
        <v>0</v>
      </c>
      <c r="AY44" s="406">
        <f>COUNTIF(BA24:BA30,BF5)</f>
        <v>0</v>
      </c>
      <c r="AZ44" s="406">
        <f>COUNTIF(BA24:BA30,0)</f>
        <v>0</v>
      </c>
      <c r="BA44" s="406" t="e">
        <f>AVERAGEIF(BA24:BA30,"&gt;=0")</f>
        <v>#DIV/0!</v>
      </c>
      <c r="BK44" s="360"/>
      <c r="CB44" s="359"/>
    </row>
    <row r="45" spans="1:92" ht="16" x14ac:dyDescent="0.35">
      <c r="B45" s="474" t="s">
        <v>191</v>
      </c>
      <c r="C45" s="475"/>
      <c r="D45" s="476"/>
      <c r="E45" s="477"/>
      <c r="F45" s="478" t="s">
        <v>192</v>
      </c>
      <c r="G45" s="479"/>
      <c r="H45" s="478" t="s">
        <v>192</v>
      </c>
      <c r="I45" s="479"/>
      <c r="J45" s="478" t="s">
        <v>192</v>
      </c>
      <c r="K45" s="480"/>
      <c r="AW45" s="359" t="s">
        <v>193</v>
      </c>
      <c r="AX45" s="406">
        <f>SUM(AX42:AX44)</f>
        <v>0</v>
      </c>
      <c r="AY45" s="406">
        <f>SUM(AY42:AY44)</f>
        <v>0</v>
      </c>
      <c r="AZ45" s="406">
        <f>SUM(AZ42:AZ44)</f>
        <v>0</v>
      </c>
      <c r="BA45" s="406"/>
      <c r="BK45" s="360"/>
      <c r="CB45" s="359"/>
    </row>
    <row r="46" spans="1:92" ht="16" x14ac:dyDescent="0.35">
      <c r="B46" s="481" t="str">
        <f>BE4</f>
        <v>≥80</v>
      </c>
      <c r="C46" s="482"/>
      <c r="D46" s="483" t="e">
        <f>IF(AX39=0,NA(),AX39)</f>
        <v>#N/A</v>
      </c>
      <c r="E46" s="483"/>
      <c r="F46" s="483" t="e">
        <f>IF(AX36=0,NA(),AX36)</f>
        <v>#N/A</v>
      </c>
      <c r="G46" s="483"/>
      <c r="H46" s="483" t="e">
        <f>IF(AX37=0,NA(),AX37)</f>
        <v>#N/A</v>
      </c>
      <c r="I46" s="483"/>
      <c r="J46" s="483" t="e">
        <f>IF(AX38=0,NA(),AX38)</f>
        <v>#N/A</v>
      </c>
      <c r="K46" s="483"/>
      <c r="AW46" s="441" t="s">
        <v>194</v>
      </c>
      <c r="AX46" s="406"/>
      <c r="AY46" s="406"/>
      <c r="AZ46" s="406"/>
      <c r="BA46" s="406" t="str">
        <f>IF(ISERROR(AVERAGE(BA24:BA30,BA9:BA23,BA3:BA8)),"",(AVERAGE(BA24:BA30,BA9:BA23,BA3:BA8)))</f>
        <v/>
      </c>
      <c r="BK46" s="360"/>
      <c r="CB46" s="359"/>
    </row>
    <row r="47" spans="1:92" ht="16" x14ac:dyDescent="0.35">
      <c r="B47" s="484" t="str">
        <f>BE5</f>
        <v>60-79</v>
      </c>
      <c r="C47" s="485"/>
      <c r="D47" s="483" t="e">
        <f>IF(AY39=0,NA(),AY39)</f>
        <v>#N/A</v>
      </c>
      <c r="E47" s="483"/>
      <c r="F47" s="483" t="e">
        <f>IF(AY36=0,NA(),AY36)</f>
        <v>#N/A</v>
      </c>
      <c r="G47" s="483"/>
      <c r="H47" s="483" t="e">
        <f>IF(AY37=0,NA(),AY37)</f>
        <v>#N/A</v>
      </c>
      <c r="I47" s="483"/>
      <c r="J47" s="483" t="e">
        <f>IF(AY38=0,NA(),AY38)</f>
        <v>#N/A</v>
      </c>
      <c r="K47" s="483"/>
      <c r="AQ47" s="360"/>
      <c r="BK47" s="360"/>
      <c r="CB47" s="359"/>
    </row>
    <row r="48" spans="1:92" ht="16" x14ac:dyDescent="0.35">
      <c r="B48" s="486" t="str">
        <f>BE6</f>
        <v>&lt;60</v>
      </c>
      <c r="C48" s="487"/>
      <c r="D48" s="483" t="e">
        <f>IF(AZ39=0,NA(),AZ39)</f>
        <v>#N/A</v>
      </c>
      <c r="E48" s="483"/>
      <c r="F48" s="483" t="e">
        <f>IF(AZ36=0,NA(),AZ36)</f>
        <v>#N/A</v>
      </c>
      <c r="G48" s="483"/>
      <c r="H48" s="483" t="e">
        <f>IF(AZ37=0,NA(),AZ37)</f>
        <v>#N/A</v>
      </c>
      <c r="I48" s="483"/>
      <c r="J48" s="483" t="e">
        <f>IF(AZ38=0,NA(),AZ38)</f>
        <v>#N/A</v>
      </c>
      <c r="K48" s="483"/>
      <c r="AQ48" s="360"/>
      <c r="BK48" s="360"/>
      <c r="CB48" s="359"/>
    </row>
    <row r="49" spans="2:91" s="360" customFormat="1" ht="16.5" thickBot="1" x14ac:dyDescent="0.4">
      <c r="B49" s="488" t="s">
        <v>195</v>
      </c>
      <c r="C49" s="489"/>
      <c r="D49" s="490" t="str">
        <f>IFERROR(BA39,"n/a")</f>
        <v>n/a</v>
      </c>
      <c r="E49" s="491"/>
      <c r="F49" s="490" t="str">
        <f>IFERROR(BA36,"n/a")</f>
        <v>n/a</v>
      </c>
      <c r="G49" s="491"/>
      <c r="H49" s="490" t="str">
        <f>IFERROR(BA37,"n/a")</f>
        <v>n/a</v>
      </c>
      <c r="I49" s="491"/>
      <c r="J49" s="490" t="str">
        <f>IFERROR(BA38,"n/a")</f>
        <v>n/a</v>
      </c>
      <c r="K49" s="492"/>
      <c r="Q49" s="359"/>
      <c r="R49" s="359"/>
      <c r="S49" s="359"/>
      <c r="T49" s="359"/>
      <c r="U49" s="359"/>
      <c r="V49" s="359"/>
      <c r="W49" s="359"/>
      <c r="X49" s="359"/>
      <c r="Y49" s="359"/>
      <c r="Z49" s="359"/>
      <c r="AB49" s="359"/>
      <c r="AC49" s="359"/>
      <c r="AK49" s="359"/>
      <c r="AL49" s="359"/>
      <c r="AM49" s="359"/>
      <c r="AN49" s="359"/>
      <c r="AO49" s="359"/>
      <c r="AP49" s="359"/>
      <c r="AR49" s="359"/>
      <c r="AS49" s="359"/>
      <c r="AT49" s="359"/>
      <c r="AU49" s="359"/>
      <c r="AV49" s="359"/>
      <c r="AW49" s="359"/>
      <c r="AX49" s="359"/>
      <c r="AY49" s="359"/>
      <c r="AZ49" s="359"/>
      <c r="BA49" s="359"/>
      <c r="BB49" s="359"/>
      <c r="BC49" s="359"/>
      <c r="BD49" s="359"/>
      <c r="BE49" s="359"/>
      <c r="BF49" s="359"/>
      <c r="BG49" s="359"/>
      <c r="BH49" s="359"/>
      <c r="BI49" s="359"/>
      <c r="BJ49" s="359"/>
      <c r="CB49" s="359"/>
      <c r="CG49" s="359"/>
      <c r="CI49" s="359"/>
      <c r="CK49" s="359"/>
      <c r="CM49" s="359"/>
    </row>
    <row r="50" spans="2:91" s="360" customFormat="1" x14ac:dyDescent="0.35">
      <c r="B50" s="435"/>
      <c r="C50" s="435"/>
      <c r="D50" s="359"/>
      <c r="E50" s="359"/>
      <c r="F50" s="359"/>
      <c r="G50" s="359"/>
      <c r="L50" s="435"/>
      <c r="Q50" s="359"/>
      <c r="R50" s="359"/>
      <c r="S50" s="359"/>
      <c r="T50" s="359"/>
      <c r="U50" s="359"/>
      <c r="V50" s="359"/>
      <c r="W50" s="359"/>
      <c r="X50" s="359"/>
      <c r="Y50" s="359"/>
      <c r="Z50" s="359"/>
      <c r="AB50" s="359"/>
      <c r="AC50" s="359"/>
      <c r="AK50" s="359"/>
      <c r="AL50" s="359"/>
      <c r="AM50" s="359"/>
      <c r="AN50" s="359"/>
      <c r="AO50" s="359"/>
      <c r="AP50" s="359"/>
      <c r="AR50" s="359"/>
      <c r="AS50" s="359"/>
      <c r="AT50" s="359"/>
      <c r="AU50" s="359"/>
      <c r="AV50" s="359"/>
      <c r="AW50" s="359"/>
      <c r="AX50" s="359"/>
      <c r="AY50" s="359"/>
      <c r="AZ50" s="359"/>
      <c r="BA50" s="359"/>
      <c r="BB50" s="359"/>
      <c r="BC50" s="359"/>
      <c r="BD50" s="359"/>
      <c r="BE50" s="359"/>
      <c r="BF50" s="359"/>
      <c r="BG50" s="359"/>
      <c r="BH50" s="359"/>
      <c r="BI50" s="359"/>
      <c r="BJ50" s="359"/>
      <c r="CB50" s="359"/>
      <c r="CG50" s="359"/>
      <c r="CI50" s="359"/>
      <c r="CK50" s="359"/>
      <c r="CM50" s="359"/>
    </row>
    <row r="51" spans="2:91" s="360" customFormat="1" x14ac:dyDescent="0.35">
      <c r="B51" s="359"/>
      <c r="C51" s="359"/>
      <c r="D51" s="359"/>
      <c r="E51" s="359"/>
      <c r="F51" s="359"/>
      <c r="G51" s="359"/>
      <c r="Q51" s="359"/>
      <c r="R51" s="359"/>
      <c r="S51" s="359"/>
      <c r="T51" s="359"/>
      <c r="U51" s="359"/>
      <c r="V51" s="359"/>
      <c r="W51" s="359"/>
      <c r="X51" s="359"/>
      <c r="Y51" s="359"/>
      <c r="Z51" s="359"/>
      <c r="AB51" s="359"/>
      <c r="AC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CB51" s="359"/>
      <c r="CG51" s="359"/>
      <c r="CI51" s="359"/>
      <c r="CK51" s="359"/>
      <c r="CM51" s="359"/>
    </row>
    <row r="52" spans="2:91" s="360" customFormat="1" x14ac:dyDescent="0.35">
      <c r="B52" s="359"/>
      <c r="C52" s="359"/>
      <c r="D52" s="359"/>
      <c r="E52" s="359"/>
      <c r="F52" s="359"/>
      <c r="G52" s="359"/>
      <c r="Q52" s="359"/>
      <c r="R52" s="359"/>
      <c r="S52" s="359"/>
      <c r="T52" s="359"/>
      <c r="U52" s="359"/>
      <c r="V52" s="359"/>
      <c r="W52" s="359"/>
      <c r="X52" s="359"/>
      <c r="Y52" s="359"/>
      <c r="Z52" s="359"/>
      <c r="AB52" s="359"/>
      <c r="AC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CB52" s="359"/>
      <c r="CG52" s="359"/>
      <c r="CI52" s="359"/>
      <c r="CK52" s="359"/>
      <c r="CM52" s="359"/>
    </row>
    <row r="53" spans="2:91" s="360" customFormat="1" x14ac:dyDescent="0.35">
      <c r="B53" s="359"/>
      <c r="C53" s="359"/>
      <c r="D53" s="359"/>
      <c r="E53" s="359"/>
      <c r="F53" s="359"/>
      <c r="G53" s="359"/>
      <c r="Q53" s="359"/>
      <c r="R53" s="359"/>
      <c r="S53" s="359"/>
      <c r="T53" s="359"/>
      <c r="U53" s="359"/>
      <c r="V53" s="359"/>
      <c r="W53" s="359"/>
      <c r="X53" s="359"/>
      <c r="Y53" s="359"/>
      <c r="Z53" s="359"/>
      <c r="AB53" s="359"/>
      <c r="AC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CB53" s="359"/>
      <c r="CG53" s="359"/>
      <c r="CI53" s="359"/>
      <c r="CK53" s="359"/>
      <c r="CM53" s="359"/>
    </row>
    <row r="54" spans="2:91" s="360" customFormat="1" x14ac:dyDescent="0.35">
      <c r="B54" s="359"/>
      <c r="C54" s="359"/>
      <c r="D54" s="359"/>
      <c r="E54" s="359"/>
      <c r="F54" s="359"/>
      <c r="G54" s="359"/>
      <c r="Q54" s="359"/>
      <c r="R54" s="359"/>
      <c r="S54" s="359"/>
      <c r="T54" s="359"/>
      <c r="U54" s="359"/>
      <c r="V54" s="359"/>
      <c r="W54" s="359"/>
      <c r="X54" s="359"/>
      <c r="Y54" s="359"/>
      <c r="Z54" s="359"/>
      <c r="AB54" s="359"/>
      <c r="AC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CB54" s="359"/>
      <c r="CG54" s="359"/>
      <c r="CI54" s="359"/>
      <c r="CK54" s="359"/>
      <c r="CM54" s="359"/>
    </row>
    <row r="55" spans="2:91" s="360" customFormat="1" x14ac:dyDescent="0.35">
      <c r="B55" s="359"/>
      <c r="C55" s="359"/>
      <c r="D55" s="359"/>
      <c r="E55" s="359"/>
      <c r="F55" s="359"/>
      <c r="G55" s="359"/>
      <c r="Q55" s="359"/>
      <c r="R55" s="359"/>
      <c r="S55" s="359"/>
      <c r="T55" s="359"/>
      <c r="U55" s="359"/>
      <c r="V55" s="359"/>
      <c r="W55" s="359"/>
      <c r="X55" s="359"/>
      <c r="Y55" s="441"/>
      <c r="Z55" s="359"/>
      <c r="AA55" s="359"/>
      <c r="AB55" s="359"/>
      <c r="AC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CB55" s="359"/>
      <c r="CG55" s="359"/>
      <c r="CI55" s="359"/>
      <c r="CK55" s="359"/>
      <c r="CM55" s="359"/>
    </row>
    <row r="56" spans="2:91" s="360" customFormat="1" x14ac:dyDescent="0.35">
      <c r="B56" s="359"/>
      <c r="C56" s="359"/>
      <c r="D56" s="359"/>
      <c r="E56" s="359"/>
      <c r="F56" s="359"/>
      <c r="G56" s="359"/>
      <c r="Q56" s="359"/>
      <c r="R56" s="359"/>
      <c r="S56" s="359"/>
      <c r="T56" s="359"/>
      <c r="U56" s="359"/>
      <c r="V56" s="359"/>
      <c r="W56" s="359"/>
      <c r="X56" s="359"/>
      <c r="Y56" s="359"/>
      <c r="Z56" s="359"/>
      <c r="AB56" s="359"/>
      <c r="AC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CB56" s="359"/>
      <c r="CG56" s="359"/>
      <c r="CI56" s="359"/>
      <c r="CK56" s="359"/>
      <c r="CM56" s="359"/>
    </row>
    <row r="57" spans="2:91" s="360" customFormat="1" x14ac:dyDescent="0.35">
      <c r="B57" s="359"/>
      <c r="C57" s="359"/>
      <c r="D57" s="359"/>
      <c r="E57" s="359"/>
      <c r="F57" s="359"/>
      <c r="G57" s="359"/>
      <c r="Q57" s="359"/>
      <c r="R57" s="359"/>
      <c r="S57" s="359"/>
      <c r="T57" s="359"/>
      <c r="U57" s="359"/>
      <c r="V57" s="359"/>
      <c r="W57" s="359"/>
      <c r="X57" s="359"/>
      <c r="Y57" s="359"/>
      <c r="Z57" s="359"/>
      <c r="AB57" s="359"/>
      <c r="AC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CB57" s="359"/>
      <c r="CG57" s="359"/>
      <c r="CI57" s="359"/>
      <c r="CK57" s="359"/>
      <c r="CM57" s="359"/>
    </row>
    <row r="58" spans="2:91" s="360" customFormat="1" x14ac:dyDescent="0.35">
      <c r="B58" s="359"/>
      <c r="C58" s="359"/>
      <c r="F58" s="359"/>
      <c r="G58" s="359"/>
      <c r="H58" s="359"/>
      <c r="I58" s="359"/>
      <c r="J58" s="359"/>
      <c r="K58" s="359"/>
      <c r="Q58" s="359"/>
      <c r="R58" s="359"/>
      <c r="S58" s="359"/>
      <c r="T58" s="359"/>
      <c r="U58" s="359"/>
      <c r="V58" s="359"/>
      <c r="W58" s="359"/>
      <c r="X58" s="359"/>
      <c r="Y58" s="359"/>
      <c r="Z58" s="359"/>
      <c r="AB58" s="359"/>
      <c r="AC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CB58" s="359"/>
      <c r="CG58" s="359"/>
      <c r="CI58" s="359"/>
      <c r="CK58" s="359"/>
      <c r="CM58" s="359"/>
    </row>
    <row r="59" spans="2:91" s="360" customFormat="1" x14ac:dyDescent="0.35">
      <c r="B59" s="359"/>
      <c r="C59" s="359"/>
      <c r="I59" s="359"/>
      <c r="J59" s="359"/>
      <c r="K59" s="359"/>
      <c r="L59" s="359"/>
      <c r="M59" s="359"/>
      <c r="Q59" s="359"/>
      <c r="R59" s="359"/>
      <c r="S59" s="359"/>
      <c r="T59" s="359"/>
      <c r="U59" s="359"/>
      <c r="V59" s="359"/>
      <c r="W59" s="359"/>
      <c r="X59" s="359"/>
      <c r="Y59" s="359"/>
      <c r="Z59" s="359"/>
      <c r="AB59" s="359"/>
      <c r="AC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CB59" s="359"/>
      <c r="CG59" s="359"/>
      <c r="CI59" s="359"/>
      <c r="CK59" s="359"/>
      <c r="CM59" s="359"/>
    </row>
    <row r="60" spans="2:91" s="360" customFormat="1" x14ac:dyDescent="0.35">
      <c r="B60" s="359"/>
      <c r="C60" s="359"/>
      <c r="I60" s="359"/>
      <c r="J60" s="359"/>
      <c r="K60" s="359"/>
      <c r="L60" s="359"/>
      <c r="M60" s="359"/>
      <c r="Q60" s="359"/>
      <c r="R60" s="359"/>
      <c r="S60" s="359"/>
      <c r="T60" s="359"/>
      <c r="U60" s="359"/>
      <c r="V60" s="359"/>
      <c r="W60" s="359"/>
      <c r="X60" s="359"/>
      <c r="Y60" s="359"/>
      <c r="Z60" s="359"/>
      <c r="AB60" s="359"/>
      <c r="AC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CB60" s="359"/>
      <c r="CG60" s="359"/>
      <c r="CI60" s="359"/>
      <c r="CK60" s="359"/>
      <c r="CM60" s="359"/>
    </row>
    <row r="61" spans="2:91" s="360" customFormat="1" ht="18.5" x14ac:dyDescent="0.45">
      <c r="B61" s="359"/>
      <c r="C61" s="359"/>
      <c r="F61" s="493"/>
      <c r="G61" s="493"/>
      <c r="H61" s="359"/>
      <c r="Q61" s="359"/>
      <c r="R61" s="359"/>
      <c r="S61" s="359"/>
      <c r="T61" s="359"/>
      <c r="U61" s="359"/>
      <c r="V61" s="359"/>
      <c r="W61" s="359"/>
      <c r="X61" s="359"/>
      <c r="Y61" s="359"/>
      <c r="Z61" s="359"/>
      <c r="AB61" s="359"/>
      <c r="AC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CB61" s="359"/>
      <c r="CG61" s="359"/>
      <c r="CI61" s="359"/>
      <c r="CK61" s="359"/>
      <c r="CM61" s="359"/>
    </row>
    <row r="62" spans="2:91" s="360" customFormat="1" x14ac:dyDescent="0.35">
      <c r="B62" s="359"/>
      <c r="C62" s="359"/>
      <c r="F62" s="359"/>
      <c r="G62" s="359"/>
      <c r="H62" s="359"/>
      <c r="Q62" s="359"/>
      <c r="R62" s="359"/>
      <c r="S62" s="359"/>
      <c r="T62" s="359"/>
      <c r="U62" s="359"/>
      <c r="V62" s="359"/>
      <c r="W62" s="359"/>
      <c r="X62" s="359"/>
      <c r="Y62" s="359"/>
      <c r="Z62" s="359"/>
      <c r="AB62" s="359"/>
      <c r="AC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CB62" s="359"/>
      <c r="CG62" s="359"/>
      <c r="CI62" s="359"/>
      <c r="CK62" s="359"/>
      <c r="CM62" s="359"/>
    </row>
    <row r="63" spans="2:91" s="360" customFormat="1" x14ac:dyDescent="0.35">
      <c r="B63" s="359"/>
      <c r="C63" s="359"/>
      <c r="F63" s="359"/>
      <c r="G63" s="359"/>
      <c r="H63" s="359"/>
      <c r="Q63" s="359"/>
      <c r="R63" s="359"/>
      <c r="S63" s="359"/>
      <c r="T63" s="359"/>
      <c r="U63" s="359"/>
      <c r="V63" s="359"/>
      <c r="W63" s="359"/>
      <c r="X63" s="359"/>
      <c r="Y63" s="359"/>
      <c r="Z63" s="359"/>
      <c r="AB63" s="359"/>
      <c r="AC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CB63" s="359"/>
      <c r="CG63" s="359"/>
      <c r="CI63" s="359"/>
      <c r="CK63" s="359"/>
      <c r="CM63" s="359"/>
    </row>
    <row r="64" spans="2:91" s="360" customFormat="1" x14ac:dyDescent="0.35">
      <c r="B64" s="359"/>
      <c r="C64" s="359"/>
      <c r="F64" s="359"/>
      <c r="G64" s="359"/>
      <c r="H64" s="359"/>
      <c r="Q64" s="359"/>
      <c r="R64" s="359"/>
      <c r="S64" s="359"/>
      <c r="T64" s="359"/>
      <c r="U64" s="359"/>
      <c r="V64" s="359"/>
      <c r="W64" s="359"/>
      <c r="X64" s="359"/>
      <c r="Y64" s="359"/>
      <c r="Z64" s="359"/>
      <c r="AB64" s="359"/>
      <c r="AC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CB64" s="359"/>
      <c r="CG64" s="359"/>
      <c r="CI64" s="359"/>
      <c r="CK64" s="359"/>
      <c r="CM64" s="359"/>
    </row>
    <row r="65" spans="2:91" s="360" customFormat="1" x14ac:dyDescent="0.35">
      <c r="B65" s="359"/>
      <c r="C65" s="359"/>
      <c r="F65" s="359"/>
      <c r="G65" s="359"/>
      <c r="H65" s="359"/>
      <c r="Q65" s="359"/>
      <c r="R65" s="359"/>
      <c r="S65" s="359"/>
      <c r="T65" s="359"/>
      <c r="U65" s="359"/>
      <c r="V65" s="359"/>
      <c r="W65" s="359"/>
      <c r="X65" s="359"/>
      <c r="Y65" s="359"/>
      <c r="Z65" s="359"/>
      <c r="AB65" s="359"/>
      <c r="AC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CB65" s="359"/>
      <c r="CG65" s="359"/>
      <c r="CI65" s="359"/>
      <c r="CK65" s="359"/>
      <c r="CM65" s="359"/>
    </row>
    <row r="66" spans="2:91" s="360" customFormat="1" x14ac:dyDescent="0.35">
      <c r="B66" s="359"/>
      <c r="C66" s="359"/>
      <c r="F66" s="359"/>
      <c r="G66" s="359"/>
      <c r="H66" s="359"/>
      <c r="Q66" s="359"/>
      <c r="R66" s="359"/>
      <c r="S66" s="359"/>
      <c r="T66" s="359"/>
      <c r="U66" s="359"/>
      <c r="V66" s="359"/>
      <c r="W66" s="359"/>
      <c r="X66" s="359"/>
      <c r="Y66" s="359"/>
      <c r="Z66" s="359"/>
      <c r="AB66" s="359"/>
      <c r="AC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CB66" s="359"/>
      <c r="CG66" s="359"/>
      <c r="CI66" s="359"/>
      <c r="CK66" s="359"/>
      <c r="CM66" s="359"/>
    </row>
    <row r="67" spans="2:91" s="360" customFormat="1" x14ac:dyDescent="0.35">
      <c r="B67" s="359"/>
      <c r="C67" s="359"/>
      <c r="F67" s="359"/>
      <c r="G67" s="359"/>
      <c r="H67" s="359"/>
      <c r="Q67" s="359"/>
      <c r="R67" s="359"/>
      <c r="S67" s="359"/>
      <c r="T67" s="359"/>
      <c r="U67" s="359"/>
      <c r="V67" s="359"/>
      <c r="W67" s="359"/>
      <c r="X67" s="359"/>
      <c r="Y67" s="359"/>
      <c r="Z67" s="359"/>
      <c r="AB67" s="359"/>
      <c r="AC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CK67" s="359"/>
      <c r="CM67" s="359"/>
    </row>
    <row r="68" spans="2:91" s="360" customFormat="1" x14ac:dyDescent="0.35">
      <c r="B68" s="359"/>
      <c r="C68" s="359"/>
      <c r="F68" s="359"/>
      <c r="G68" s="359"/>
      <c r="H68" s="359"/>
      <c r="Q68" s="359"/>
      <c r="R68" s="359"/>
      <c r="S68" s="359"/>
      <c r="T68" s="359"/>
      <c r="U68" s="359"/>
      <c r="V68" s="359"/>
      <c r="W68" s="359"/>
      <c r="X68" s="359"/>
      <c r="Y68" s="359"/>
      <c r="Z68" s="359"/>
      <c r="AB68" s="359"/>
      <c r="AC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CK68" s="359"/>
      <c r="CM68" s="359"/>
    </row>
    <row r="69" spans="2:91" s="360" customFormat="1" x14ac:dyDescent="0.35">
      <c r="B69" s="359"/>
      <c r="C69" s="359"/>
      <c r="F69" s="359"/>
      <c r="G69" s="359"/>
      <c r="H69" s="359"/>
      <c r="Q69" s="359"/>
      <c r="R69" s="359"/>
      <c r="S69" s="359"/>
      <c r="T69" s="359"/>
      <c r="U69" s="359"/>
      <c r="V69" s="359"/>
      <c r="W69" s="359"/>
      <c r="X69" s="359"/>
      <c r="Y69" s="359"/>
      <c r="Z69" s="359"/>
      <c r="AB69" s="359"/>
      <c r="AC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CK69" s="359"/>
      <c r="CM69" s="359"/>
    </row>
    <row r="70" spans="2:91" s="360" customFormat="1" x14ac:dyDescent="0.35">
      <c r="B70" s="359"/>
      <c r="C70" s="359"/>
      <c r="F70" s="359"/>
      <c r="G70" s="359"/>
      <c r="H70" s="359"/>
      <c r="Q70" s="359"/>
      <c r="R70" s="359"/>
      <c r="S70" s="359"/>
      <c r="T70" s="359"/>
      <c r="U70" s="359"/>
      <c r="V70" s="359"/>
      <c r="W70" s="359"/>
      <c r="X70" s="359"/>
      <c r="Y70" s="359"/>
      <c r="Z70" s="359"/>
      <c r="AB70" s="359"/>
      <c r="AC70" s="359"/>
      <c r="AK70" s="359"/>
      <c r="AL70" s="359"/>
      <c r="AM70" s="359"/>
      <c r="AN70" s="359"/>
      <c r="AO70" s="359"/>
      <c r="AP70" s="359"/>
      <c r="AR70" s="359"/>
      <c r="AS70" s="359"/>
      <c r="AT70" s="359"/>
      <c r="AU70" s="441"/>
      <c r="AV70" s="441"/>
      <c r="AW70" s="441"/>
      <c r="AX70" s="359"/>
      <c r="AY70" s="359"/>
      <c r="AZ70" s="359"/>
      <c r="BA70" s="359"/>
      <c r="BB70" s="359"/>
      <c r="BC70" s="359"/>
      <c r="BD70" s="494"/>
      <c r="BE70" s="359"/>
      <c r="BF70" s="359"/>
      <c r="BG70" s="359"/>
      <c r="BH70" s="359"/>
      <c r="BI70" s="359"/>
      <c r="BJ70" s="359"/>
      <c r="BK70" s="359"/>
      <c r="CK70" s="359"/>
      <c r="CM70" s="359"/>
    </row>
    <row r="71" spans="2:91" s="360" customFormat="1" x14ac:dyDescent="0.35">
      <c r="B71" s="359"/>
      <c r="C71" s="359"/>
      <c r="F71" s="359"/>
      <c r="G71" s="359"/>
      <c r="H71" s="359"/>
      <c r="Q71" s="359"/>
      <c r="R71" s="359"/>
      <c r="S71" s="359"/>
      <c r="T71" s="359"/>
      <c r="U71" s="359"/>
      <c r="V71" s="359"/>
      <c r="W71" s="359"/>
      <c r="X71" s="359"/>
      <c r="Y71" s="359"/>
      <c r="Z71" s="359"/>
      <c r="AB71" s="359"/>
      <c r="AC71" s="359"/>
      <c r="AK71" s="359"/>
      <c r="AL71" s="359"/>
      <c r="AM71" s="359"/>
      <c r="AN71" s="359"/>
      <c r="AO71" s="359"/>
      <c r="AP71" s="359"/>
      <c r="AR71" s="359"/>
      <c r="AS71" s="359"/>
      <c r="AT71" s="359"/>
      <c r="AU71" s="406"/>
      <c r="AV71" s="359"/>
      <c r="AW71" s="359"/>
      <c r="AX71" s="359"/>
      <c r="AY71" s="359"/>
      <c r="AZ71" s="494"/>
      <c r="BA71" s="494"/>
      <c r="BB71" s="494"/>
      <c r="BC71" s="494"/>
      <c r="BD71" s="494"/>
      <c r="BE71" s="359"/>
      <c r="BF71" s="359"/>
      <c r="BG71" s="359"/>
      <c r="BH71" s="359"/>
      <c r="BI71" s="359"/>
      <c r="BJ71" s="359"/>
      <c r="BK71" s="359"/>
      <c r="CK71" s="359"/>
      <c r="CM71" s="359"/>
    </row>
    <row r="72" spans="2:91" s="360" customFormat="1" x14ac:dyDescent="0.35">
      <c r="B72" s="359"/>
      <c r="C72" s="359"/>
      <c r="F72" s="359"/>
      <c r="G72" s="359"/>
      <c r="H72" s="359"/>
      <c r="Q72" s="359"/>
      <c r="R72" s="359"/>
      <c r="S72" s="359"/>
      <c r="T72" s="359"/>
      <c r="U72" s="359"/>
      <c r="V72" s="359"/>
      <c r="W72" s="359"/>
      <c r="X72" s="359"/>
      <c r="Y72" s="359"/>
      <c r="Z72" s="359"/>
      <c r="AB72" s="359"/>
      <c r="AC72" s="359"/>
      <c r="AK72" s="359"/>
      <c r="AL72" s="359"/>
      <c r="AM72" s="359"/>
      <c r="AN72" s="359"/>
      <c r="AO72" s="359"/>
      <c r="AP72" s="359"/>
      <c r="AR72" s="359"/>
      <c r="AS72" s="359"/>
      <c r="AT72" s="359"/>
      <c r="AU72" s="406"/>
      <c r="AV72" s="359"/>
      <c r="AW72" s="359"/>
      <c r="AX72" s="359"/>
      <c r="AY72" s="359"/>
      <c r="AZ72" s="359"/>
      <c r="BA72" s="359"/>
      <c r="BB72" s="359"/>
      <c r="BC72" s="359"/>
      <c r="BD72" s="359"/>
      <c r="BE72" s="359"/>
      <c r="BF72" s="359"/>
      <c r="BG72" s="359"/>
      <c r="BH72" s="359"/>
      <c r="BI72" s="359"/>
      <c r="BJ72" s="359"/>
      <c r="BK72" s="359"/>
      <c r="CK72" s="359"/>
      <c r="CM72" s="359"/>
    </row>
    <row r="73" spans="2:91" s="360" customFormat="1" x14ac:dyDescent="0.35">
      <c r="B73" s="359"/>
      <c r="C73" s="359"/>
      <c r="F73" s="359"/>
      <c r="G73" s="359"/>
      <c r="H73" s="359"/>
      <c r="Q73" s="359"/>
      <c r="R73" s="359"/>
      <c r="S73" s="359"/>
      <c r="T73" s="359"/>
      <c r="U73" s="359"/>
      <c r="V73" s="359"/>
      <c r="W73" s="359"/>
      <c r="X73" s="359"/>
      <c r="Y73" s="359"/>
      <c r="Z73" s="359"/>
      <c r="AB73" s="359"/>
      <c r="AC73" s="359"/>
      <c r="AK73" s="359"/>
      <c r="AL73" s="359"/>
      <c r="AM73" s="359"/>
      <c r="AN73" s="359"/>
      <c r="AO73" s="359"/>
      <c r="AP73" s="359"/>
      <c r="AR73" s="359"/>
      <c r="AS73" s="359"/>
      <c r="AT73" s="359"/>
      <c r="AU73" s="406"/>
      <c r="AV73" s="359"/>
      <c r="AW73" s="359"/>
      <c r="AX73" s="359"/>
      <c r="AY73" s="359"/>
      <c r="AZ73" s="359"/>
      <c r="BA73" s="359"/>
      <c r="BB73" s="359"/>
      <c r="BC73" s="359"/>
      <c r="BD73" s="359"/>
      <c r="BE73" s="359"/>
      <c r="BF73" s="359"/>
      <c r="BG73" s="359"/>
      <c r="BH73" s="359"/>
      <c r="BI73" s="359"/>
      <c r="BJ73" s="359"/>
      <c r="BK73" s="359"/>
      <c r="CK73" s="359"/>
      <c r="CM73" s="359"/>
    </row>
    <row r="74" spans="2:91" s="360" customFormat="1" ht="19" thickBot="1" x14ac:dyDescent="0.4">
      <c r="B74" s="461" t="s">
        <v>196</v>
      </c>
      <c r="C74" s="462"/>
      <c r="D74" s="463"/>
      <c r="E74" s="463"/>
      <c r="F74" s="463"/>
      <c r="G74" s="463"/>
      <c r="H74" s="463"/>
      <c r="I74" s="463"/>
      <c r="J74" s="463"/>
      <c r="Q74" s="359"/>
      <c r="R74" s="359"/>
      <c r="S74" s="359"/>
      <c r="T74" s="359"/>
      <c r="U74" s="359"/>
      <c r="V74" s="359"/>
      <c r="W74" s="359"/>
      <c r="X74" s="359"/>
      <c r="Y74" s="359"/>
      <c r="Z74" s="359"/>
      <c r="AA74" s="359"/>
      <c r="AB74" s="359"/>
      <c r="AC74" s="359"/>
      <c r="AK74" s="359"/>
      <c r="AL74" s="359"/>
      <c r="AM74" s="359"/>
      <c r="AN74" s="359"/>
      <c r="AO74" s="359"/>
      <c r="AP74" s="359"/>
      <c r="AR74" s="359"/>
      <c r="AS74" s="359"/>
      <c r="AT74" s="359"/>
      <c r="AU74" s="406"/>
      <c r="AV74" s="359"/>
      <c r="AW74" s="359"/>
      <c r="AX74" s="359"/>
      <c r="AY74" s="359"/>
      <c r="AZ74" s="359"/>
      <c r="BA74" s="359"/>
      <c r="BB74" s="359"/>
      <c r="BC74" s="359"/>
      <c r="BD74" s="359"/>
      <c r="BE74" s="359"/>
      <c r="BF74" s="359"/>
      <c r="BG74" s="359"/>
      <c r="BH74" s="359"/>
      <c r="BI74" s="359"/>
      <c r="BJ74" s="359"/>
      <c r="BK74" s="359"/>
      <c r="CG74" s="359"/>
      <c r="CI74" s="359"/>
      <c r="CK74" s="359"/>
      <c r="CM74" s="359"/>
    </row>
    <row r="75" spans="2:91" s="360" customFormat="1" ht="16" x14ac:dyDescent="0.35">
      <c r="B75" s="495"/>
      <c r="C75" s="496"/>
      <c r="D75" s="496"/>
      <c r="E75" s="497" t="s">
        <v>197</v>
      </c>
      <c r="F75" s="496"/>
      <c r="G75" s="498" t="s">
        <v>195</v>
      </c>
      <c r="H75" s="498"/>
      <c r="I75" s="498"/>
      <c r="J75" s="498"/>
      <c r="K75" s="499"/>
      <c r="Q75" s="359"/>
      <c r="R75" s="359"/>
      <c r="S75" s="359"/>
      <c r="T75" s="359"/>
      <c r="U75" s="359"/>
      <c r="V75" s="359"/>
      <c r="W75" s="359"/>
      <c r="X75" s="359"/>
      <c r="Y75" s="359"/>
      <c r="Z75" s="359"/>
      <c r="AA75" s="359"/>
      <c r="AB75" s="359"/>
      <c r="AC75" s="359"/>
      <c r="AK75" s="359"/>
      <c r="AL75" s="359"/>
      <c r="AM75" s="359"/>
      <c r="AN75" s="359"/>
      <c r="AO75" s="359"/>
      <c r="AP75" s="359"/>
      <c r="AR75" s="359"/>
      <c r="AS75" s="359"/>
      <c r="AT75" s="359"/>
      <c r="AU75" s="406"/>
      <c r="AV75" s="359"/>
      <c r="AW75" s="359"/>
      <c r="AX75" s="359"/>
      <c r="AY75" s="359"/>
      <c r="AZ75" s="359"/>
      <c r="BA75" s="359"/>
      <c r="BB75" s="359"/>
      <c r="BC75" s="359"/>
      <c r="BD75" s="359"/>
      <c r="CG75" s="359"/>
      <c r="CI75" s="359"/>
      <c r="CK75" s="359"/>
      <c r="CM75" s="359"/>
    </row>
    <row r="76" spans="2:91" s="360" customFormat="1" ht="16" x14ac:dyDescent="0.35">
      <c r="B76" s="500"/>
      <c r="C76" s="501"/>
      <c r="D76" s="502"/>
      <c r="E76" s="503"/>
      <c r="F76" s="503" t="s">
        <v>74</v>
      </c>
      <c r="G76" s="503" t="s">
        <v>75</v>
      </c>
      <c r="H76" s="503" t="s">
        <v>76</v>
      </c>
      <c r="I76" s="503" t="s">
        <v>77</v>
      </c>
      <c r="J76" s="503" t="s">
        <v>78</v>
      </c>
      <c r="K76" s="504" t="s">
        <v>79</v>
      </c>
      <c r="Q76" s="359"/>
      <c r="R76" s="359"/>
      <c r="S76" s="359"/>
      <c r="T76" s="359"/>
      <c r="U76" s="359"/>
      <c r="V76" s="359"/>
      <c r="W76" s="359"/>
      <c r="X76" s="359"/>
      <c r="Y76" s="359"/>
      <c r="Z76" s="359"/>
      <c r="AA76" s="359"/>
      <c r="AB76" s="359"/>
      <c r="AC76" s="359"/>
      <c r="AK76" s="359"/>
      <c r="AL76" s="359"/>
      <c r="AM76" s="359"/>
      <c r="AN76" s="359"/>
      <c r="AO76" s="359"/>
      <c r="AP76" s="359"/>
      <c r="AR76" s="359"/>
      <c r="AS76" s="359"/>
      <c r="AT76" s="359"/>
      <c r="AU76" s="406"/>
      <c r="AV76" s="359"/>
      <c r="AW76" s="359"/>
      <c r="AX76" s="359"/>
      <c r="AY76" s="359"/>
      <c r="AZ76" s="359"/>
      <c r="BA76" s="359"/>
      <c r="BB76" s="359"/>
      <c r="BC76" s="359"/>
      <c r="BD76" s="359"/>
      <c r="CG76" s="359"/>
      <c r="CI76" s="359"/>
      <c r="CK76" s="359"/>
      <c r="CM76" s="359"/>
    </row>
    <row r="77" spans="2:91" s="360" customFormat="1" ht="17.5" customHeight="1" x14ac:dyDescent="0.35">
      <c r="B77" s="505" t="s">
        <v>198</v>
      </c>
      <c r="C77" s="506"/>
      <c r="D77" s="507"/>
      <c r="E77" s="508" t="s">
        <v>199</v>
      </c>
      <c r="F77" s="508" t="str">
        <f>_xlfn.IFNA(S89,"")</f>
        <v/>
      </c>
      <c r="G77" s="508" t="str">
        <f>_xlfn.IFNA(S90,"")</f>
        <v/>
      </c>
      <c r="H77" s="508" t="str">
        <f>_xlfn.IFNA(S91,"")</f>
        <v/>
      </c>
      <c r="I77" s="508" t="str">
        <f>_xlfn.IFNA(S92,"")</f>
        <v/>
      </c>
      <c r="J77" s="508" t="str">
        <f>_xlfn.IFNA(S93,"")</f>
        <v/>
      </c>
      <c r="K77" s="508" t="str">
        <f>_xlfn.IFNA(S94,"")</f>
        <v/>
      </c>
      <c r="Q77" s="359"/>
      <c r="R77" s="359"/>
      <c r="S77" s="359"/>
      <c r="T77" s="359"/>
      <c r="U77" s="359"/>
      <c r="V77" s="359"/>
      <c r="W77" s="359"/>
      <c r="X77" s="359"/>
      <c r="Y77" s="359"/>
      <c r="Z77" s="359"/>
      <c r="AA77" s="359"/>
      <c r="AB77" s="359"/>
      <c r="AC77" s="359"/>
      <c r="AK77" s="359"/>
      <c r="AL77" s="359"/>
      <c r="AM77" s="359"/>
      <c r="AN77" s="359"/>
      <c r="AO77" s="359"/>
      <c r="AP77" s="359"/>
      <c r="AQ77" s="359"/>
      <c r="AR77" s="359"/>
      <c r="AT77" s="359"/>
      <c r="CG77" s="359"/>
      <c r="CI77" s="359"/>
      <c r="CK77" s="359"/>
      <c r="CM77" s="359"/>
    </row>
    <row r="78" spans="2:91" s="360" customFormat="1" ht="17.5" customHeight="1" x14ac:dyDescent="0.35">
      <c r="B78" s="509"/>
      <c r="C78" s="510"/>
      <c r="D78" s="511"/>
      <c r="E78" s="512" t="s">
        <v>68</v>
      </c>
      <c r="F78" s="512"/>
      <c r="G78" s="513" t="str">
        <f>_xlfn.IFNA(R90,"")</f>
        <v/>
      </c>
      <c r="H78" s="513" t="str">
        <f>_xlfn.IFNA(R91,"")</f>
        <v/>
      </c>
      <c r="I78" s="513" t="str">
        <f>_xlfn.IFNA(R92,"")</f>
        <v/>
      </c>
      <c r="J78" s="513" t="str">
        <f>_xlfn.IFNA(R93,"")</f>
        <v/>
      </c>
      <c r="K78" s="513" t="str">
        <f>_xlfn.IFNA(R94,"")</f>
        <v/>
      </c>
      <c r="Q78" s="359"/>
      <c r="R78" s="359"/>
      <c r="S78" s="359"/>
      <c r="T78" s="359"/>
      <c r="U78" s="359"/>
      <c r="V78" s="359"/>
      <c r="W78" s="359"/>
      <c r="X78" s="359"/>
      <c r="Y78" s="359"/>
      <c r="Z78" s="359"/>
      <c r="AA78" s="359"/>
      <c r="AB78" s="359"/>
      <c r="AC78" s="359"/>
      <c r="AK78" s="359"/>
      <c r="AL78" s="359"/>
      <c r="AO78" s="359"/>
      <c r="AP78" s="359"/>
      <c r="AQ78" s="359"/>
      <c r="AR78" s="359"/>
      <c r="AS78" s="359"/>
      <c r="AT78" s="359"/>
      <c r="CG78" s="359"/>
      <c r="CI78" s="359"/>
      <c r="CK78" s="359"/>
      <c r="CM78" s="359"/>
    </row>
    <row r="79" spans="2:91" s="360" customFormat="1" ht="17.5" customHeight="1" x14ac:dyDescent="0.35">
      <c r="B79" s="505" t="s">
        <v>200</v>
      </c>
      <c r="C79" s="506"/>
      <c r="D79" s="507"/>
      <c r="E79" s="514" t="s">
        <v>199</v>
      </c>
      <c r="F79" s="508" t="str">
        <f>_xlfn.IFNA(U89,"")</f>
        <v/>
      </c>
      <c r="G79" s="508" t="str">
        <f>_xlfn.IFNA(U90,"")</f>
        <v/>
      </c>
      <c r="H79" s="508" t="str">
        <f>_xlfn.IFNA(U91,"")</f>
        <v/>
      </c>
      <c r="I79" s="508" t="str">
        <f>_xlfn.IFNA(U92,"")</f>
        <v/>
      </c>
      <c r="J79" s="508" t="str">
        <f>_xlfn.IFNA(U93,"")</f>
        <v/>
      </c>
      <c r="K79" s="508" t="str">
        <f>_xlfn.IFNA(U94,"")</f>
        <v/>
      </c>
      <c r="Q79" s="359"/>
      <c r="R79" s="359"/>
      <c r="S79" s="359"/>
      <c r="T79" s="359"/>
      <c r="U79" s="359"/>
      <c r="V79" s="359"/>
      <c r="W79" s="359"/>
      <c r="X79" s="359"/>
      <c r="Y79" s="359"/>
      <c r="Z79" s="359"/>
      <c r="AA79" s="359"/>
      <c r="AB79" s="359"/>
      <c r="AC79" s="359"/>
      <c r="AK79" s="359"/>
      <c r="AL79" s="359"/>
      <c r="AO79" s="359"/>
      <c r="AP79" s="359"/>
      <c r="AQ79" s="359"/>
      <c r="AR79" s="359"/>
      <c r="AS79" s="359"/>
      <c r="AT79" s="359"/>
      <c r="CG79" s="359"/>
      <c r="CI79" s="359"/>
      <c r="CK79" s="359"/>
      <c r="CM79" s="359"/>
    </row>
    <row r="80" spans="2:91" s="360" customFormat="1" ht="17.5" customHeight="1" x14ac:dyDescent="0.35">
      <c r="B80" s="509"/>
      <c r="C80" s="510"/>
      <c r="D80" s="511"/>
      <c r="E80" s="512" t="s">
        <v>68</v>
      </c>
      <c r="F80" s="512"/>
      <c r="G80" s="513" t="str">
        <f>_xlfn.IFNA(T90,"")</f>
        <v/>
      </c>
      <c r="H80" s="513" t="str">
        <f>_xlfn.IFNA(T91,"")</f>
        <v/>
      </c>
      <c r="I80" s="513" t="str">
        <f>_xlfn.IFNA(T92,"")</f>
        <v/>
      </c>
      <c r="J80" s="513" t="str">
        <f>_xlfn.IFNA(T93,"")</f>
        <v/>
      </c>
      <c r="K80" s="513" t="str">
        <f>_xlfn.IFNA(T94,"")</f>
        <v/>
      </c>
      <c r="Q80" s="359"/>
      <c r="R80" s="359"/>
      <c r="S80" s="359"/>
      <c r="T80" s="359"/>
      <c r="U80" s="359"/>
      <c r="V80" s="359"/>
      <c r="W80" s="359"/>
      <c r="X80" s="359"/>
      <c r="Y80" s="359"/>
      <c r="Z80" s="359"/>
      <c r="AA80" s="359"/>
      <c r="AB80" s="359"/>
      <c r="AC80" s="359"/>
      <c r="AK80" s="359"/>
      <c r="AL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CG80" s="359"/>
      <c r="CI80" s="359"/>
      <c r="CK80" s="359"/>
      <c r="CM80" s="359"/>
    </row>
    <row r="81" spans="2:43" ht="17.5" customHeight="1" x14ac:dyDescent="0.35">
      <c r="B81" s="505" t="s">
        <v>201</v>
      </c>
      <c r="C81" s="506"/>
      <c r="D81" s="507"/>
      <c r="E81" s="514" t="s">
        <v>199</v>
      </c>
      <c r="F81" s="508" t="str">
        <f>_xlfn.IFNA(W89,"")</f>
        <v/>
      </c>
      <c r="G81" s="508" t="str">
        <f>_xlfn.IFNA(W90,"")</f>
        <v/>
      </c>
      <c r="H81" s="508" t="str">
        <f>_xlfn.IFNA(W91,"")</f>
        <v/>
      </c>
      <c r="I81" s="508" t="str">
        <f>_xlfn.IFNA(W92,"")</f>
        <v/>
      </c>
      <c r="J81" s="508" t="str">
        <f>_xlfn.IFNA(W93,"")</f>
        <v/>
      </c>
      <c r="K81" s="508" t="str">
        <f>_xlfn.IFNA(W94,"")</f>
        <v/>
      </c>
      <c r="AA81" s="359"/>
      <c r="AM81" s="360"/>
      <c r="AN81" s="360"/>
    </row>
    <row r="82" spans="2:43" ht="17.5" customHeight="1" x14ac:dyDescent="0.35">
      <c r="B82" s="509"/>
      <c r="C82" s="506"/>
      <c r="D82" s="515"/>
      <c r="E82" s="512" t="s">
        <v>68</v>
      </c>
      <c r="F82" s="512"/>
      <c r="G82" s="513" t="str">
        <f>_xlfn.IFNA(V90,"")</f>
        <v/>
      </c>
      <c r="H82" s="513" t="str">
        <f>_xlfn.IFNA(V91,"")</f>
        <v/>
      </c>
      <c r="I82" s="513" t="str">
        <f>_xlfn.IFNA(V92,"")</f>
        <v/>
      </c>
      <c r="J82" s="513" t="str">
        <f>_xlfn.IFNA(V93,"")</f>
        <v/>
      </c>
      <c r="K82" s="513" t="str">
        <f>_xlfn.IFNA(V94,"")</f>
        <v/>
      </c>
      <c r="AA82" s="359"/>
      <c r="AM82" s="360"/>
      <c r="AN82" s="360"/>
    </row>
    <row r="83" spans="2:43" ht="17.5" customHeight="1" x14ac:dyDescent="0.35">
      <c r="B83" s="516" t="s">
        <v>202</v>
      </c>
      <c r="C83" s="517"/>
      <c r="D83" s="518"/>
      <c r="E83" s="519" t="s">
        <v>199</v>
      </c>
      <c r="F83" s="508" t="str">
        <f>_xlfn.IFNA(Q89,"")</f>
        <v/>
      </c>
      <c r="G83" s="508" t="str">
        <f>_xlfn.IFNA(Q90,"")</f>
        <v/>
      </c>
      <c r="H83" s="508" t="str">
        <f>_xlfn.IFNA(Q91,"")</f>
        <v/>
      </c>
      <c r="I83" s="508" t="str">
        <f>_xlfn.IFNA(Q92,"")</f>
        <v/>
      </c>
      <c r="J83" s="508" t="str">
        <f>_xlfn.IFNA(Q93,"")</f>
        <v/>
      </c>
      <c r="K83" s="508" t="str">
        <f>_xlfn.IFNA(Q94,"")</f>
        <v/>
      </c>
      <c r="AA83" s="359"/>
      <c r="AM83" s="360"/>
      <c r="AN83" s="360"/>
    </row>
    <row r="84" spans="2:43" ht="17.5" customHeight="1" x14ac:dyDescent="0.35">
      <c r="B84" s="520"/>
      <c r="C84" s="521"/>
      <c r="D84" s="517"/>
      <c r="E84" s="522" t="s">
        <v>68</v>
      </c>
      <c r="F84" s="512"/>
      <c r="G84" s="523" t="str">
        <f>_xlfn.IFNA(P90,"")</f>
        <v/>
      </c>
      <c r="H84" s="523" t="str">
        <f>_xlfn.IFNA(P91,"")</f>
        <v/>
      </c>
      <c r="I84" s="523" t="str">
        <f>_xlfn.IFNA(P92,"")</f>
        <v/>
      </c>
      <c r="J84" s="523" t="str">
        <f>_xlfn.IFNA(P93,"")</f>
        <v/>
      </c>
      <c r="K84" s="523" t="str">
        <f>_xlfn.IFNA(P94,"")</f>
        <v/>
      </c>
      <c r="AA84" s="359"/>
      <c r="AM84" s="360"/>
      <c r="AN84" s="360"/>
      <c r="AO84" s="360"/>
      <c r="AP84" s="360"/>
      <c r="AQ84" s="360"/>
    </row>
    <row r="85" spans="2:43" x14ac:dyDescent="0.35">
      <c r="AA85" s="359"/>
      <c r="AM85" s="360"/>
      <c r="AN85" s="360"/>
      <c r="AO85" s="360"/>
      <c r="AP85" s="360"/>
      <c r="AQ85" s="360"/>
    </row>
    <row r="86" spans="2:43" x14ac:dyDescent="0.35">
      <c r="AA86" s="359"/>
      <c r="AM86" s="360"/>
      <c r="AN86" s="360"/>
      <c r="AO86" s="360"/>
      <c r="AP86" s="360"/>
      <c r="AQ86" s="360"/>
    </row>
    <row r="87" spans="2:43" x14ac:dyDescent="0.35">
      <c r="O87" s="524" t="s">
        <v>203</v>
      </c>
      <c r="P87" s="364"/>
      <c r="Q87" s="364"/>
      <c r="R87" s="364"/>
      <c r="S87" s="364"/>
      <c r="T87" s="364"/>
      <c r="U87" s="365"/>
      <c r="V87" s="364"/>
      <c r="W87" s="364"/>
      <c r="AA87" s="359"/>
    </row>
    <row r="88" spans="2:43" x14ac:dyDescent="0.35">
      <c r="O88" s="525" t="s">
        <v>71</v>
      </c>
      <c r="P88" s="525" t="s">
        <v>204</v>
      </c>
      <c r="Q88" s="525" t="s">
        <v>205</v>
      </c>
      <c r="R88" s="525" t="s">
        <v>206</v>
      </c>
      <c r="S88" s="525" t="s">
        <v>207</v>
      </c>
      <c r="T88" s="525" t="s">
        <v>208</v>
      </c>
      <c r="U88" s="526" t="s">
        <v>209</v>
      </c>
      <c r="V88" s="525" t="s">
        <v>210</v>
      </c>
      <c r="W88" s="525" t="s">
        <v>211</v>
      </c>
    </row>
    <row r="89" spans="2:43" x14ac:dyDescent="0.35">
      <c r="O89" s="525" t="s">
        <v>74</v>
      </c>
      <c r="P89" s="527"/>
      <c r="Q89" s="528" t="e">
        <f>IF(BJ34="",NA(),BJ34)</f>
        <v>#N/A</v>
      </c>
      <c r="R89" s="529"/>
      <c r="S89" s="528" t="e">
        <f>IF(BJ35="",NA(),BJ35)</f>
        <v>#N/A</v>
      </c>
      <c r="T89" s="529"/>
      <c r="U89" s="528" t="e">
        <f>IF(BJ36="",NA(),BJ36)</f>
        <v>#N/A</v>
      </c>
      <c r="V89" s="529"/>
      <c r="W89" s="528" t="e">
        <f>IF(BJ37="",NA(),BJ37)</f>
        <v>#N/A</v>
      </c>
    </row>
    <row r="90" spans="2:43" x14ac:dyDescent="0.35">
      <c r="O90" s="525" t="s">
        <v>75</v>
      </c>
      <c r="P90" s="530" t="e">
        <f>IF(BV34="",NA(),BV34)</f>
        <v>#N/A</v>
      </c>
      <c r="Q90" s="528" t="e">
        <f>IF(BK34="",NA(),BK34)</f>
        <v>#N/A</v>
      </c>
      <c r="R90" s="530" t="e">
        <f>IF(BV35="",NA(),BV35)</f>
        <v>#N/A</v>
      </c>
      <c r="S90" s="528" t="e">
        <f>IF(BK35="",NA(),BK35)</f>
        <v>#N/A</v>
      </c>
      <c r="T90" s="530" t="e">
        <f>IF(BV36="",NA(),BV36)</f>
        <v>#N/A</v>
      </c>
      <c r="U90" s="528" t="e">
        <f>IF(BK36="",NA(),BK36)</f>
        <v>#N/A</v>
      </c>
      <c r="V90" s="530" t="e">
        <f>IF(BV37="",NA(),BV37)</f>
        <v>#N/A</v>
      </c>
      <c r="W90" s="528" t="e">
        <f>IF(BK37="",NA(),BK37)</f>
        <v>#N/A</v>
      </c>
    </row>
    <row r="91" spans="2:43" x14ac:dyDescent="0.35">
      <c r="O91" s="525" t="s">
        <v>76</v>
      </c>
      <c r="P91" s="530" t="e">
        <f>IF(BW34="",NA(),BW34)</f>
        <v>#N/A</v>
      </c>
      <c r="Q91" s="528" t="e">
        <f>IF(BL34="",NA(),BL34)</f>
        <v>#N/A</v>
      </c>
      <c r="R91" s="530" t="e">
        <f>IF(BW35="",NA(),BW35)</f>
        <v>#N/A</v>
      </c>
      <c r="S91" s="528" t="e">
        <f>IF(BL35="",NA(),BL35)</f>
        <v>#N/A</v>
      </c>
      <c r="T91" s="530" t="e">
        <f>IF(BW36="",NA(),BW36)</f>
        <v>#N/A</v>
      </c>
      <c r="U91" s="528" t="e">
        <f>IF(BL36="",NA(),BL36)</f>
        <v>#N/A</v>
      </c>
      <c r="V91" s="530" t="e">
        <f>IF(BW37="",NA(),BW37)</f>
        <v>#N/A</v>
      </c>
      <c r="W91" s="528" t="e">
        <f>IF(BL37="",NA(),BL37)</f>
        <v>#N/A</v>
      </c>
    </row>
    <row r="92" spans="2:43" x14ac:dyDescent="0.35">
      <c r="O92" s="525" t="s">
        <v>77</v>
      </c>
      <c r="P92" s="530" t="e">
        <f>IF(BX34="",NA(),BX34)</f>
        <v>#N/A</v>
      </c>
      <c r="Q92" s="528" t="e">
        <f>IF(BM34="",NA(),BM34)</f>
        <v>#N/A</v>
      </c>
      <c r="R92" s="531" t="e">
        <f>IF(BX35="",NA(),BX35)</f>
        <v>#N/A</v>
      </c>
      <c r="S92" s="528" t="e">
        <f>IF(BM35="",NA(),BM35)</f>
        <v>#N/A</v>
      </c>
      <c r="T92" s="531" t="e">
        <f>IF(BX36="",NA(),BX36)</f>
        <v>#N/A</v>
      </c>
      <c r="U92" s="528" t="e">
        <f>IF(BM36="",NA(),BM36)</f>
        <v>#N/A</v>
      </c>
      <c r="V92" s="531" t="e">
        <f>IF(BX37="",NA(),BX37)</f>
        <v>#N/A</v>
      </c>
      <c r="W92" s="528" t="e">
        <f>IF(BM37="",NA(),BM37)</f>
        <v>#N/A</v>
      </c>
    </row>
    <row r="93" spans="2:43" x14ac:dyDescent="0.35">
      <c r="O93" s="525" t="s">
        <v>78</v>
      </c>
      <c r="P93" s="530" t="e">
        <f>IF(BY34="",NA(),BY34)</f>
        <v>#N/A</v>
      </c>
      <c r="Q93" s="528" t="e">
        <f>IF(BN34="",NA(),BN34)</f>
        <v>#N/A</v>
      </c>
      <c r="R93" s="531" t="e">
        <f>IF(BY35="",NA(),BY35)</f>
        <v>#N/A</v>
      </c>
      <c r="S93" s="528" t="e">
        <f>IF(BN35="",NA(),BN35)</f>
        <v>#N/A</v>
      </c>
      <c r="T93" s="531" t="e">
        <f>IF(BY36="",NA(),BY36)</f>
        <v>#N/A</v>
      </c>
      <c r="U93" s="528" t="e">
        <f>IF(BN36="",NA(),BN36)</f>
        <v>#N/A</v>
      </c>
      <c r="V93" s="531" t="e">
        <f>IF(BY37="",NA(),BY37)</f>
        <v>#N/A</v>
      </c>
      <c r="W93" s="528" t="e">
        <f>IF(BN37="",NA(),BN37)</f>
        <v>#N/A</v>
      </c>
    </row>
    <row r="94" spans="2:43" x14ac:dyDescent="0.35">
      <c r="O94" s="525" t="s">
        <v>79</v>
      </c>
      <c r="P94" s="530" t="e">
        <f>IF(BZ34="",NA(),BZ34)</f>
        <v>#N/A</v>
      </c>
      <c r="Q94" s="528" t="e">
        <f>IF(BO34="",NA(),BO34)</f>
        <v>#N/A</v>
      </c>
      <c r="R94" s="531" t="e">
        <f>IF(BZ35="",NA(),BZ35)</f>
        <v>#N/A</v>
      </c>
      <c r="S94" s="528" t="e">
        <f>IF(BO35="",NA(),BO35)</f>
        <v>#N/A</v>
      </c>
      <c r="T94" s="531" t="e">
        <f>IF(BZ36="",NA(),BZ36)</f>
        <v>#N/A</v>
      </c>
      <c r="U94" s="528" t="e">
        <f>IF(BO36="",NA(),BO36)</f>
        <v>#N/A</v>
      </c>
      <c r="V94" s="531" t="e">
        <f>IF(BZ37="",NA(),BZ37)</f>
        <v>#N/A</v>
      </c>
      <c r="W94" s="528" t="e">
        <f>IF(BO37="",NA(),BO37)</f>
        <v>#N/A</v>
      </c>
    </row>
    <row r="95" spans="2:43" x14ac:dyDescent="0.35">
      <c r="O95" s="525" t="s">
        <v>80</v>
      </c>
      <c r="P95" s="530" t="e">
        <f>IF(CA34="",NA(),CA34)</f>
        <v>#N/A</v>
      </c>
      <c r="Q95" s="528" t="e">
        <f>IF(BP34="",NA(),BP34)</f>
        <v>#N/A</v>
      </c>
      <c r="R95" s="531" t="e">
        <f>IF(CA35="",NA(),CA35)</f>
        <v>#N/A</v>
      </c>
      <c r="S95" s="528" t="e">
        <f>IF(BP35="",NA(),BP35)</f>
        <v>#N/A</v>
      </c>
      <c r="T95" s="531" t="e">
        <f>IF(CA36="",NA(),CA36)</f>
        <v>#N/A</v>
      </c>
      <c r="U95" s="528" t="e">
        <f>IF(BP36="",NA(),BP36)</f>
        <v>#N/A</v>
      </c>
      <c r="V95" s="531" t="e">
        <f>IF(CA37="",NA(),CA37)</f>
        <v>#N/A</v>
      </c>
      <c r="W95" s="528" t="e">
        <f>IF(BP37="",NA(),BP37)</f>
        <v>#N/A</v>
      </c>
    </row>
    <row r="96" spans="2:43" x14ac:dyDescent="0.35">
      <c r="O96" s="525" t="s">
        <v>81</v>
      </c>
      <c r="P96" s="530" t="e">
        <f>IF(CB34="",NA(),CB34)</f>
        <v>#N/A</v>
      </c>
      <c r="Q96" s="528" t="e">
        <f>IF(BQ34="",NA(),BQ34)</f>
        <v>#N/A</v>
      </c>
      <c r="R96" s="531" t="e">
        <f>IF(CB35="",NA(),CB35)</f>
        <v>#N/A</v>
      </c>
      <c r="S96" s="528" t="e">
        <f>IF(BQ35="",NA(),BQ35)</f>
        <v>#N/A</v>
      </c>
      <c r="T96" s="531" t="e">
        <f>IF(CB36="",NA(),CB36)</f>
        <v>#N/A</v>
      </c>
      <c r="U96" s="528" t="e">
        <f>IF(BQ36="",NA(),BQ36)</f>
        <v>#N/A</v>
      </c>
      <c r="V96" s="531" t="e">
        <f>IF(CB37="",NA(),CB37)</f>
        <v>#N/A</v>
      </c>
      <c r="W96" s="528" t="e">
        <f>IF(BQ37="",NA(),BQ37)</f>
        <v>#N/A</v>
      </c>
    </row>
    <row r="97" spans="2:91" s="360" customFormat="1" x14ac:dyDescent="0.35">
      <c r="B97" s="359"/>
      <c r="C97" s="359"/>
      <c r="D97" s="359"/>
      <c r="E97" s="359"/>
      <c r="F97" s="359"/>
      <c r="G97" s="359"/>
      <c r="O97" s="525" t="s">
        <v>82</v>
      </c>
      <c r="P97" s="530" t="e">
        <f>IF(CC34="",NA(),CC34)</f>
        <v>#N/A</v>
      </c>
      <c r="Q97" s="528" t="e">
        <f>IF(BR34="",NA(),BR34)</f>
        <v>#N/A</v>
      </c>
      <c r="R97" s="531" t="e">
        <f>IF(CC35="",NA(),CC35)</f>
        <v>#N/A</v>
      </c>
      <c r="S97" s="528" t="e">
        <f>IF(BR35="",NA(),BR35)</f>
        <v>#N/A</v>
      </c>
      <c r="T97" s="531" t="e">
        <f>IF(CC36="",NA(),CC36)</f>
        <v>#N/A</v>
      </c>
      <c r="U97" s="528" t="e">
        <f>IF(BR36="",NA(),BR36)</f>
        <v>#N/A</v>
      </c>
      <c r="V97" s="531" t="e">
        <f>IF(CC37="",NA(),CC37)</f>
        <v>#N/A</v>
      </c>
      <c r="W97" s="528" t="e">
        <f>IF(BR37="",NA(),BR37)</f>
        <v>#N/A</v>
      </c>
      <c r="X97" s="359"/>
      <c r="Y97" s="359"/>
      <c r="Z97" s="359"/>
      <c r="AB97" s="359"/>
      <c r="AC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CG97" s="359"/>
      <c r="CI97" s="359"/>
      <c r="CK97" s="359"/>
      <c r="CM97" s="359"/>
    </row>
    <row r="98" spans="2:91" s="360" customFormat="1" x14ac:dyDescent="0.35">
      <c r="B98" s="359"/>
      <c r="C98" s="359"/>
      <c r="D98" s="359"/>
      <c r="E98" s="359"/>
      <c r="F98" s="359"/>
      <c r="G98" s="359"/>
      <c r="O98" s="525" t="s">
        <v>83</v>
      </c>
      <c r="P98" s="530" t="e">
        <f>IF(CD34="",NA(),CD34)</f>
        <v>#N/A</v>
      </c>
      <c r="Q98" s="528" t="e">
        <f>IF(BS34="",NA(),BS34)</f>
        <v>#N/A</v>
      </c>
      <c r="R98" s="531" t="e">
        <f>IF(CD35="",NA(),CD35)</f>
        <v>#N/A</v>
      </c>
      <c r="S98" s="528" t="e">
        <f>IF(BS35="",NA(),BS35)</f>
        <v>#N/A</v>
      </c>
      <c r="T98" s="531" t="e">
        <f>IF(CD36="",NA(),CD36)</f>
        <v>#N/A</v>
      </c>
      <c r="U98" s="528" t="e">
        <f>IF(BS36="",NA(),BS36)</f>
        <v>#N/A</v>
      </c>
      <c r="V98" s="531" t="e">
        <f>IF(CD37="",NA(),CD37)</f>
        <v>#N/A</v>
      </c>
      <c r="W98" s="528" t="e">
        <f>IF(BS37="",NA(),BS37)</f>
        <v>#N/A</v>
      </c>
      <c r="X98" s="359"/>
      <c r="Y98" s="359"/>
      <c r="Z98" s="359"/>
      <c r="AB98" s="359"/>
      <c r="AC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CG98" s="359"/>
      <c r="CI98" s="359"/>
      <c r="CK98" s="359"/>
      <c r="CM98" s="359"/>
    </row>
    <row r="99" spans="2:91" s="360" customFormat="1" x14ac:dyDescent="0.35">
      <c r="B99" s="359"/>
      <c r="C99" s="359"/>
      <c r="D99" s="359"/>
      <c r="E99" s="359"/>
      <c r="F99" s="359"/>
      <c r="G99" s="359"/>
      <c r="O99" s="525" t="s">
        <v>84</v>
      </c>
      <c r="P99" s="530" t="e">
        <f>IF(CE34="",NA(),BWK34)</f>
        <v>#N/A</v>
      </c>
      <c r="Q99" s="528" t="e">
        <f>IF(BT34="",NA(),BT34)</f>
        <v>#N/A</v>
      </c>
      <c r="R99" s="531" t="e">
        <f>IF(CE35="",NA(),CE35)</f>
        <v>#N/A</v>
      </c>
      <c r="S99" s="528" t="e">
        <f>IF(BT35="",NA(),BT35)</f>
        <v>#N/A</v>
      </c>
      <c r="T99" s="531" t="e">
        <f>IF(CE36="",NA(),CE36)</f>
        <v>#N/A</v>
      </c>
      <c r="U99" s="528" t="e">
        <f>IF(BT36="",NA(),BT36)</f>
        <v>#N/A</v>
      </c>
      <c r="V99" s="531" t="e">
        <f>IF(CE37="",NA(),CE37)</f>
        <v>#N/A</v>
      </c>
      <c r="W99" s="528" t="e">
        <f>IF(BT37="",NA(),BT37)</f>
        <v>#N/A</v>
      </c>
      <c r="X99" s="359"/>
      <c r="Y99" s="359"/>
      <c r="Z99" s="359"/>
      <c r="AB99" s="359"/>
      <c r="AC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CG99" s="359"/>
      <c r="CI99" s="359"/>
      <c r="CK99" s="359"/>
      <c r="CM99" s="359"/>
    </row>
    <row r="102" spans="2:91" s="360" customFormat="1" ht="15" customHeight="1" x14ac:dyDescent="0.35">
      <c r="B102" s="359"/>
      <c r="C102" s="359"/>
      <c r="D102" s="359"/>
      <c r="E102" s="359"/>
      <c r="F102" s="359"/>
      <c r="G102" s="359"/>
      <c r="Q102" s="359"/>
      <c r="R102" s="359"/>
      <c r="S102" s="359"/>
      <c r="T102" s="359"/>
      <c r="U102" s="359"/>
      <c r="V102" s="359"/>
      <c r="W102" s="359"/>
      <c r="X102" s="359"/>
      <c r="Y102" s="359"/>
      <c r="Z102" s="359"/>
      <c r="AB102" s="359"/>
      <c r="AC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CG102" s="359"/>
      <c r="CI102" s="359"/>
      <c r="CK102" s="359"/>
      <c r="CM102" s="359"/>
    </row>
    <row r="103" spans="2:91" s="360" customFormat="1" ht="15" customHeight="1" x14ac:dyDescent="0.35">
      <c r="B103" s="359"/>
      <c r="C103" s="359"/>
      <c r="D103" s="359"/>
      <c r="E103" s="359"/>
      <c r="F103" s="359"/>
      <c r="G103" s="359"/>
      <c r="Q103" s="359"/>
      <c r="R103" s="359"/>
      <c r="S103" s="359"/>
      <c r="T103" s="359"/>
      <c r="U103" s="359"/>
      <c r="V103" s="359"/>
      <c r="W103" s="359"/>
      <c r="X103" s="359"/>
      <c r="Y103" s="359"/>
      <c r="Z103" s="359"/>
      <c r="AB103" s="359"/>
      <c r="AC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CG103" s="359"/>
      <c r="CI103" s="359"/>
      <c r="CK103" s="359"/>
      <c r="CM103" s="359"/>
    </row>
    <row r="104" spans="2:91" s="360" customFormat="1" ht="15" customHeight="1" x14ac:dyDescent="0.35">
      <c r="B104" s="359"/>
      <c r="C104" s="359"/>
      <c r="D104" s="359"/>
      <c r="E104" s="359"/>
      <c r="F104" s="359"/>
      <c r="G104" s="359"/>
      <c r="Q104" s="359"/>
      <c r="R104" s="359"/>
      <c r="S104" s="359"/>
      <c r="T104" s="359"/>
      <c r="U104" s="359"/>
      <c r="V104" s="359"/>
      <c r="W104" s="359"/>
      <c r="X104" s="359"/>
      <c r="Y104" s="359"/>
      <c r="Z104" s="359"/>
      <c r="AB104" s="359"/>
      <c r="AC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CG104" s="359"/>
      <c r="CI104" s="359"/>
      <c r="CK104" s="359"/>
      <c r="CM104" s="359"/>
    </row>
    <row r="105" spans="2:91" s="360" customFormat="1" ht="15" customHeight="1" x14ac:dyDescent="0.35">
      <c r="B105" s="359"/>
      <c r="C105" s="359"/>
      <c r="D105" s="359"/>
      <c r="E105" s="359"/>
      <c r="F105" s="359"/>
      <c r="G105" s="359"/>
      <c r="Q105" s="359"/>
      <c r="R105" s="359"/>
      <c r="S105" s="359"/>
      <c r="T105" s="359"/>
      <c r="U105" s="359"/>
      <c r="V105" s="359"/>
      <c r="W105" s="359"/>
      <c r="X105" s="359"/>
      <c r="Y105" s="359"/>
      <c r="Z105" s="359"/>
      <c r="AB105" s="359"/>
      <c r="AC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CG105" s="359"/>
      <c r="CI105" s="359"/>
      <c r="CK105" s="359"/>
      <c r="CM105" s="359"/>
    </row>
    <row r="106" spans="2:91" s="360" customFormat="1" ht="15" customHeight="1" x14ac:dyDescent="0.35">
      <c r="B106" s="359"/>
      <c r="C106" s="359"/>
      <c r="D106" s="359"/>
      <c r="E106" s="359"/>
      <c r="F106" s="359"/>
      <c r="G106" s="359"/>
      <c r="Q106" s="359"/>
      <c r="R106" s="359"/>
      <c r="S106" s="359"/>
      <c r="T106" s="359"/>
      <c r="U106" s="359"/>
      <c r="V106" s="359"/>
      <c r="W106" s="359"/>
      <c r="X106" s="359"/>
      <c r="Y106" s="359"/>
      <c r="Z106" s="359"/>
      <c r="AB106" s="359"/>
      <c r="AC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CG106" s="359"/>
      <c r="CI106" s="359"/>
      <c r="CK106" s="359"/>
      <c r="CM106" s="359"/>
    </row>
    <row r="107" spans="2:91" s="360" customFormat="1" ht="15" customHeight="1" x14ac:dyDescent="0.35">
      <c r="B107" s="359"/>
      <c r="C107" s="359"/>
      <c r="D107" s="359"/>
      <c r="E107" s="359"/>
      <c r="F107" s="359"/>
      <c r="G107" s="359"/>
      <c r="Q107" s="359"/>
      <c r="R107" s="359"/>
      <c r="S107" s="359"/>
      <c r="T107" s="359"/>
      <c r="U107" s="359"/>
      <c r="V107" s="359"/>
      <c r="W107" s="359"/>
      <c r="X107" s="359"/>
      <c r="Y107" s="359"/>
      <c r="Z107" s="359"/>
      <c r="AB107" s="359"/>
      <c r="AC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CG107" s="359"/>
      <c r="CI107" s="359"/>
      <c r="CK107" s="359"/>
      <c r="CM107" s="359"/>
    </row>
    <row r="108" spans="2:91" s="360" customFormat="1" ht="15.65" customHeight="1" x14ac:dyDescent="0.35">
      <c r="B108" s="359"/>
      <c r="C108" s="359"/>
      <c r="D108" s="359"/>
      <c r="E108" s="359"/>
      <c r="F108" s="359"/>
      <c r="G108" s="359"/>
      <c r="Q108" s="359"/>
      <c r="R108" s="359"/>
      <c r="S108" s="359"/>
      <c r="T108" s="359"/>
      <c r="U108" s="359"/>
      <c r="V108" s="359"/>
      <c r="W108" s="359"/>
      <c r="X108" s="359"/>
      <c r="Y108" s="359"/>
      <c r="Z108" s="359"/>
      <c r="AB108" s="359"/>
      <c r="AC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CG108" s="359"/>
      <c r="CI108" s="359"/>
      <c r="CK108" s="359"/>
      <c r="CM108" s="359"/>
    </row>
    <row r="109" spans="2:91" s="360" customFormat="1" ht="15.65" customHeight="1" x14ac:dyDescent="0.35">
      <c r="B109" s="359"/>
      <c r="C109" s="359"/>
      <c r="D109" s="359"/>
      <c r="E109" s="359"/>
      <c r="F109" s="359"/>
      <c r="G109" s="359"/>
      <c r="Q109" s="359"/>
      <c r="R109" s="359"/>
      <c r="S109" s="359"/>
      <c r="T109" s="359"/>
      <c r="U109" s="359"/>
      <c r="V109" s="359"/>
      <c r="W109" s="359"/>
      <c r="X109" s="359"/>
      <c r="Y109" s="359"/>
      <c r="Z109" s="359"/>
      <c r="AB109" s="359"/>
      <c r="AC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CG109" s="359"/>
      <c r="CI109" s="359"/>
      <c r="CK109" s="359"/>
      <c r="CM109" s="359"/>
    </row>
    <row r="111" spans="2:91" s="360" customFormat="1" x14ac:dyDescent="0.35">
      <c r="B111" s="359"/>
      <c r="C111" s="359"/>
      <c r="D111" s="359"/>
      <c r="E111" s="359"/>
      <c r="F111" s="359"/>
      <c r="G111" s="359"/>
      <c r="Q111" s="359"/>
      <c r="R111" s="359"/>
      <c r="S111" s="359"/>
      <c r="T111" s="359"/>
      <c r="U111" s="359"/>
      <c r="V111" s="359"/>
      <c r="W111" s="359"/>
      <c r="X111" s="359"/>
      <c r="Y111" s="359"/>
      <c r="Z111" s="359"/>
      <c r="AB111" s="359"/>
      <c r="AC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59"/>
      <c r="BX111" s="359"/>
      <c r="BY111" s="359"/>
      <c r="BZ111" s="359"/>
      <c r="CG111" s="359"/>
      <c r="CI111" s="359"/>
      <c r="CK111" s="359"/>
      <c r="CM111" s="359"/>
    </row>
    <row r="112" spans="2:91" s="360" customFormat="1" ht="19" thickBot="1" x14ac:dyDescent="0.5">
      <c r="B112" s="493" t="s">
        <v>212</v>
      </c>
      <c r="C112" s="493"/>
      <c r="D112" s="359"/>
      <c r="E112" s="359"/>
      <c r="Q112" s="359"/>
      <c r="R112" s="359"/>
      <c r="S112" s="359"/>
      <c r="T112" s="359"/>
      <c r="U112" s="359"/>
      <c r="V112" s="359"/>
      <c r="W112" s="359"/>
      <c r="X112" s="359"/>
      <c r="Y112" s="359"/>
      <c r="Z112" s="359"/>
      <c r="AB112" s="359"/>
      <c r="AC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G112" s="359"/>
      <c r="CI112" s="359"/>
      <c r="CK112" s="359"/>
      <c r="CM112" s="359"/>
    </row>
    <row r="113" spans="2:91" s="360" customFormat="1" ht="62.65" customHeight="1" thickBot="1" x14ac:dyDescent="0.4">
      <c r="B113" s="532" t="s">
        <v>31</v>
      </c>
      <c r="C113" s="533" t="s">
        <v>32</v>
      </c>
      <c r="D113" s="534"/>
      <c r="E113" s="535" t="s">
        <v>33</v>
      </c>
      <c r="F113" s="536"/>
      <c r="G113" s="537"/>
      <c r="H113" s="532" t="s">
        <v>213</v>
      </c>
      <c r="I113" s="532" t="s">
        <v>214</v>
      </c>
      <c r="J113" s="532" t="s">
        <v>70</v>
      </c>
      <c r="K113" s="532" t="s">
        <v>215</v>
      </c>
      <c r="Q113" s="359"/>
      <c r="R113" s="359"/>
      <c r="S113" s="359"/>
      <c r="T113" s="359"/>
      <c r="U113" s="359"/>
      <c r="V113" s="359"/>
      <c r="W113" s="359"/>
      <c r="X113" s="359"/>
      <c r="Y113" s="359"/>
      <c r="Z113" s="359"/>
      <c r="AB113" s="359"/>
      <c r="AC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c r="BV113" s="359"/>
      <c r="BW113" s="359"/>
      <c r="BX113" s="359"/>
      <c r="BY113" s="359"/>
      <c r="BZ113" s="359"/>
      <c r="CG113" s="359"/>
      <c r="CI113" s="359"/>
      <c r="CK113" s="359"/>
      <c r="CM113" s="359"/>
    </row>
    <row r="114" spans="2:91" s="360" customFormat="1" ht="16.5" thickBot="1" x14ac:dyDescent="0.4">
      <c r="B114" s="538">
        <v>1</v>
      </c>
      <c r="C114" s="539" t="s">
        <v>95</v>
      </c>
      <c r="D114" s="540"/>
      <c r="E114" s="541" t="s">
        <v>96</v>
      </c>
      <c r="F114" s="542"/>
      <c r="G114" s="543"/>
      <c r="H114" s="544" t="str">
        <f>AZ3</f>
        <v>---</v>
      </c>
      <c r="I114" s="544" t="str">
        <f>AX3</f>
        <v>---</v>
      </c>
      <c r="J114" s="544" t="str">
        <f>BB3</f>
        <v>---</v>
      </c>
      <c r="K114" s="544" t="str">
        <f>RIGHT(BC3,6)</f>
        <v>---</v>
      </c>
      <c r="Q114" s="359"/>
      <c r="R114" s="359"/>
      <c r="S114" s="359"/>
      <c r="T114" s="359"/>
      <c r="U114" s="359"/>
      <c r="V114" s="359"/>
      <c r="W114" s="359"/>
      <c r="X114" s="359"/>
      <c r="Y114" s="359"/>
      <c r="Z114" s="359"/>
      <c r="AB114" s="359"/>
      <c r="AC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c r="BV114" s="359"/>
      <c r="BW114" s="359"/>
      <c r="BX114" s="359"/>
      <c r="BY114" s="359"/>
      <c r="BZ114" s="359"/>
      <c r="CG114" s="359"/>
      <c r="CI114" s="359"/>
      <c r="CK114" s="359"/>
      <c r="CM114" s="359"/>
    </row>
    <row r="115" spans="2:91" s="360" customFormat="1" ht="15.65" customHeight="1" thickBot="1" x14ac:dyDescent="0.4">
      <c r="B115" s="545"/>
      <c r="C115" s="546"/>
      <c r="D115" s="547"/>
      <c r="E115" s="541" t="s">
        <v>216</v>
      </c>
      <c r="F115" s="542"/>
      <c r="G115" s="548"/>
      <c r="H115" s="544" t="str">
        <f>AZ4</f>
        <v>---</v>
      </c>
      <c r="I115" s="544" t="str">
        <f>AX4</f>
        <v>---</v>
      </c>
      <c r="J115" s="544" t="str">
        <f>BB4</f>
        <v>---</v>
      </c>
      <c r="K115" s="544" t="str">
        <f>RIGHT(BC4,6)</f>
        <v>---</v>
      </c>
      <c r="Q115" s="359"/>
      <c r="R115" s="359"/>
      <c r="S115" s="359"/>
      <c r="T115" s="359"/>
      <c r="U115" s="359"/>
      <c r="V115" s="359"/>
      <c r="W115" s="359"/>
      <c r="X115" s="359"/>
      <c r="Y115" s="359"/>
      <c r="Z115" s="359"/>
      <c r="AB115" s="359"/>
      <c r="AC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G115" s="359"/>
      <c r="CI115" s="359"/>
      <c r="CK115" s="359"/>
      <c r="CM115" s="359"/>
    </row>
    <row r="116" spans="2:91" s="360" customFormat="1" ht="15.65" customHeight="1" thickBot="1" x14ac:dyDescent="0.4">
      <c r="B116" s="545"/>
      <c r="C116" s="539" t="s">
        <v>102</v>
      </c>
      <c r="D116" s="540"/>
      <c r="E116" s="541" t="s">
        <v>103</v>
      </c>
      <c r="F116" s="542"/>
      <c r="G116" s="548"/>
      <c r="H116" s="544" t="str">
        <f>AZ5</f>
        <v>---</v>
      </c>
      <c r="I116" s="544" t="str">
        <f>AX5</f>
        <v>---</v>
      </c>
      <c r="J116" s="544" t="str">
        <f>BB5</f>
        <v>---</v>
      </c>
      <c r="K116" s="544" t="str">
        <f>RIGHT(BC5,6)</f>
        <v>---</v>
      </c>
      <c r="Q116" s="359"/>
      <c r="R116" s="359"/>
      <c r="S116" s="359"/>
      <c r="T116" s="359"/>
      <c r="U116" s="359"/>
      <c r="V116" s="359"/>
      <c r="W116" s="359"/>
      <c r="X116" s="359"/>
      <c r="Y116" s="359"/>
      <c r="Z116" s="359"/>
      <c r="AB116" s="359"/>
      <c r="AC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G116" s="359"/>
      <c r="CI116" s="359"/>
      <c r="CK116" s="359"/>
      <c r="CM116" s="359"/>
    </row>
    <row r="117" spans="2:91" s="360" customFormat="1" ht="15.65" customHeight="1" thickBot="1" x14ac:dyDescent="0.4">
      <c r="B117" s="545"/>
      <c r="C117" s="549"/>
      <c r="D117" s="550"/>
      <c r="E117" s="541" t="s">
        <v>106</v>
      </c>
      <c r="F117" s="542"/>
      <c r="G117" s="548"/>
      <c r="H117" s="544" t="str">
        <f>AZ6</f>
        <v>---</v>
      </c>
      <c r="I117" s="544" t="str">
        <f>AX6</f>
        <v>---</v>
      </c>
      <c r="J117" s="544" t="str">
        <f>BB6</f>
        <v>---</v>
      </c>
      <c r="K117" s="544" t="str">
        <f>RIGHT(BC6,6)</f>
        <v>---</v>
      </c>
      <c r="Q117" s="359"/>
      <c r="R117" s="359"/>
      <c r="S117" s="359"/>
      <c r="T117" s="359"/>
      <c r="U117" s="359"/>
      <c r="V117" s="359"/>
      <c r="W117" s="359"/>
      <c r="X117" s="359"/>
      <c r="Y117" s="359"/>
      <c r="Z117" s="359"/>
      <c r="AB117" s="359"/>
      <c r="AC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c r="BV117" s="359"/>
      <c r="BW117" s="359"/>
      <c r="BX117" s="359"/>
      <c r="BY117" s="359"/>
      <c r="BZ117" s="359"/>
      <c r="CG117" s="359"/>
      <c r="CI117" s="359"/>
      <c r="CK117" s="359"/>
      <c r="CM117" s="359"/>
    </row>
    <row r="118" spans="2:91" s="360" customFormat="1" ht="15.65" customHeight="1" thickBot="1" x14ac:dyDescent="0.4">
      <c r="B118" s="545"/>
      <c r="C118" s="549"/>
      <c r="D118" s="550"/>
      <c r="E118" s="541" t="s">
        <v>109</v>
      </c>
      <c r="F118" s="542"/>
      <c r="G118" s="548"/>
      <c r="H118" s="544" t="str">
        <f>AZ7</f>
        <v>---</v>
      </c>
      <c r="I118" s="544" t="str">
        <f>AX7</f>
        <v>---</v>
      </c>
      <c r="J118" s="544" t="str">
        <f>BB7</f>
        <v>---</v>
      </c>
      <c r="K118" s="544" t="str">
        <f>RIGHT(BC7,6)</f>
        <v>---</v>
      </c>
      <c r="Q118" s="359"/>
      <c r="R118" s="359"/>
      <c r="S118" s="359"/>
      <c r="T118" s="359"/>
      <c r="U118" s="359"/>
      <c r="V118" s="359"/>
      <c r="W118" s="359"/>
      <c r="X118" s="359"/>
      <c r="Y118" s="359"/>
      <c r="Z118" s="359"/>
      <c r="AB118" s="359"/>
      <c r="AC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c r="BV118" s="359"/>
      <c r="BW118" s="359"/>
      <c r="BX118" s="359"/>
      <c r="BY118" s="359"/>
      <c r="BZ118" s="359"/>
      <c r="CG118" s="359"/>
      <c r="CI118" s="359"/>
      <c r="CK118" s="359"/>
      <c r="CM118" s="359"/>
    </row>
    <row r="119" spans="2:91" s="360" customFormat="1" ht="15.65" customHeight="1" thickBot="1" x14ac:dyDescent="0.4">
      <c r="B119" s="551"/>
      <c r="C119" s="546"/>
      <c r="D119" s="547"/>
      <c r="E119" s="541" t="s">
        <v>111</v>
      </c>
      <c r="F119" s="542"/>
      <c r="G119" s="548"/>
      <c r="H119" s="544" t="str">
        <f>AZ8</f>
        <v>---</v>
      </c>
      <c r="I119" s="544" t="str">
        <f>AX8</f>
        <v>---</v>
      </c>
      <c r="J119" s="544" t="str">
        <f>BB8</f>
        <v>---</v>
      </c>
      <c r="K119" s="544" t="str">
        <f>RIGHT(BC8,6)</f>
        <v>---</v>
      </c>
      <c r="Q119" s="359"/>
      <c r="R119" s="359"/>
      <c r="S119" s="359"/>
      <c r="T119" s="359"/>
      <c r="U119" s="359"/>
      <c r="V119" s="359"/>
      <c r="W119" s="359"/>
      <c r="X119" s="359"/>
      <c r="Y119" s="359"/>
      <c r="Z119" s="359"/>
      <c r="AB119" s="359"/>
      <c r="AC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59"/>
      <c r="BV119" s="359"/>
      <c r="BW119" s="359"/>
      <c r="BX119" s="359"/>
      <c r="BY119" s="359"/>
      <c r="BZ119" s="359"/>
      <c r="CG119" s="359"/>
      <c r="CI119" s="359"/>
      <c r="CK119" s="359"/>
      <c r="CM119" s="359"/>
    </row>
    <row r="120" spans="2:91" s="360" customFormat="1" ht="15.65" customHeight="1" thickBot="1" x14ac:dyDescent="0.4">
      <c r="B120" s="538">
        <v>2</v>
      </c>
      <c r="C120" s="539" t="s">
        <v>113</v>
      </c>
      <c r="D120" s="540"/>
      <c r="E120" s="541" t="s">
        <v>114</v>
      </c>
      <c r="F120" s="542"/>
      <c r="G120" s="548"/>
      <c r="H120" s="544" t="str">
        <f>AZ9</f>
        <v>---</v>
      </c>
      <c r="I120" s="544" t="str">
        <f>AX9</f>
        <v>---</v>
      </c>
      <c r="J120" s="544" t="str">
        <f>BB9</f>
        <v>---</v>
      </c>
      <c r="K120" s="544" t="str">
        <f>RIGHT(BC9,6)</f>
        <v>---</v>
      </c>
      <c r="Q120" s="359"/>
      <c r="R120" s="359"/>
      <c r="S120" s="359"/>
      <c r="T120" s="359"/>
      <c r="U120" s="359"/>
      <c r="V120" s="359"/>
      <c r="W120" s="359"/>
      <c r="X120" s="359"/>
      <c r="Y120" s="359"/>
      <c r="Z120" s="359"/>
      <c r="AB120" s="359"/>
      <c r="AC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c r="BV120" s="359"/>
      <c r="BW120" s="359"/>
      <c r="BX120" s="359"/>
      <c r="BY120" s="359"/>
      <c r="BZ120" s="359"/>
      <c r="CG120" s="359"/>
      <c r="CI120" s="359"/>
      <c r="CK120" s="359"/>
      <c r="CM120" s="359"/>
    </row>
    <row r="121" spans="2:91" s="360" customFormat="1" ht="15.65" customHeight="1" thickBot="1" x14ac:dyDescent="0.4">
      <c r="B121" s="545"/>
      <c r="C121" s="549"/>
      <c r="D121" s="550"/>
      <c r="E121" s="541" t="s">
        <v>116</v>
      </c>
      <c r="F121" s="542"/>
      <c r="G121" s="548"/>
      <c r="H121" s="544" t="str">
        <f>AZ10</f>
        <v>---</v>
      </c>
      <c r="I121" s="544" t="str">
        <f>AX10</f>
        <v>---</v>
      </c>
      <c r="J121" s="544" t="str">
        <f>BB10</f>
        <v>---</v>
      </c>
      <c r="K121" s="544" t="str">
        <f>RIGHT(BC10,6)</f>
        <v>---</v>
      </c>
      <c r="Q121" s="359"/>
      <c r="R121" s="359"/>
      <c r="S121" s="359"/>
      <c r="T121" s="359"/>
      <c r="U121" s="359"/>
      <c r="V121" s="359"/>
      <c r="W121" s="359"/>
      <c r="X121" s="359"/>
      <c r="Y121" s="359"/>
      <c r="Z121" s="359"/>
      <c r="AB121" s="359"/>
      <c r="AC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c r="BR121" s="359"/>
      <c r="BS121" s="359"/>
      <c r="BT121" s="359"/>
      <c r="BU121" s="359"/>
      <c r="BV121" s="359"/>
      <c r="BW121" s="359"/>
      <c r="BX121" s="359"/>
      <c r="BY121" s="359"/>
      <c r="BZ121" s="359"/>
      <c r="CG121" s="359"/>
      <c r="CI121" s="359"/>
      <c r="CK121" s="359"/>
      <c r="CM121" s="359"/>
    </row>
    <row r="122" spans="2:91" s="360" customFormat="1" ht="15.65" customHeight="1" thickBot="1" x14ac:dyDescent="0.4">
      <c r="B122" s="545"/>
      <c r="C122" s="546"/>
      <c r="D122" s="547"/>
      <c r="E122" s="541" t="s">
        <v>118</v>
      </c>
      <c r="F122" s="542"/>
      <c r="G122" s="548"/>
      <c r="H122" s="544" t="str">
        <f>AZ11</f>
        <v>---</v>
      </c>
      <c r="I122" s="544" t="str">
        <f>AX11</f>
        <v>---</v>
      </c>
      <c r="J122" s="544" t="str">
        <f>BB11</f>
        <v>---</v>
      </c>
      <c r="K122" s="544" t="str">
        <f>RIGHT(BC11,6)</f>
        <v>---</v>
      </c>
      <c r="Q122" s="359"/>
      <c r="R122" s="359"/>
      <c r="S122" s="359"/>
      <c r="T122" s="359"/>
      <c r="U122" s="359"/>
      <c r="V122" s="359"/>
      <c r="W122" s="359"/>
      <c r="X122" s="359"/>
      <c r="Y122" s="359"/>
      <c r="Z122" s="359"/>
      <c r="AB122" s="359"/>
      <c r="AC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c r="BT122" s="359"/>
      <c r="BU122" s="359"/>
      <c r="BV122" s="359"/>
      <c r="BW122" s="359"/>
      <c r="BX122" s="359"/>
      <c r="BY122" s="359"/>
      <c r="BZ122" s="359"/>
      <c r="CG122" s="359"/>
      <c r="CI122" s="359"/>
      <c r="CK122" s="359"/>
      <c r="CM122" s="359"/>
    </row>
    <row r="123" spans="2:91" s="360" customFormat="1" ht="15.65" customHeight="1" thickBot="1" x14ac:dyDescent="0.4">
      <c r="B123" s="545"/>
      <c r="C123" s="539" t="s">
        <v>120</v>
      </c>
      <c r="D123" s="540"/>
      <c r="E123" s="541" t="s">
        <v>121</v>
      </c>
      <c r="F123" s="542"/>
      <c r="G123" s="548"/>
      <c r="H123" s="544" t="str">
        <f>AZ12</f>
        <v>---</v>
      </c>
      <c r="I123" s="544" t="str">
        <f>AX12</f>
        <v>---</v>
      </c>
      <c r="J123" s="544" t="str">
        <f>BB12</f>
        <v>---</v>
      </c>
      <c r="K123" s="544" t="str">
        <f>RIGHT(BC12,6)</f>
        <v>---</v>
      </c>
      <c r="Q123" s="359"/>
      <c r="R123" s="359"/>
      <c r="S123" s="359"/>
      <c r="T123" s="359"/>
      <c r="U123" s="359"/>
      <c r="V123" s="359"/>
      <c r="W123" s="359"/>
      <c r="X123" s="359"/>
      <c r="Y123" s="359"/>
      <c r="Z123" s="359"/>
      <c r="AB123" s="359"/>
      <c r="AC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c r="BR123" s="359"/>
      <c r="BS123" s="359"/>
      <c r="BT123" s="359"/>
      <c r="BU123" s="359"/>
      <c r="BV123" s="359"/>
      <c r="BW123" s="359"/>
      <c r="BX123" s="359"/>
      <c r="BY123" s="359"/>
      <c r="BZ123" s="359"/>
      <c r="CG123" s="359"/>
      <c r="CI123" s="359"/>
      <c r="CK123" s="359"/>
      <c r="CM123" s="359"/>
    </row>
    <row r="124" spans="2:91" s="360" customFormat="1" ht="15.65" customHeight="1" thickBot="1" x14ac:dyDescent="0.4">
      <c r="B124" s="545"/>
      <c r="C124" s="549"/>
      <c r="D124" s="550"/>
      <c r="E124" s="541" t="s">
        <v>123</v>
      </c>
      <c r="F124" s="542"/>
      <c r="G124" s="548"/>
      <c r="H124" s="544" t="str">
        <f>AZ13</f>
        <v>---</v>
      </c>
      <c r="I124" s="544" t="str">
        <f>AX13</f>
        <v>---</v>
      </c>
      <c r="J124" s="544" t="str">
        <f>BB13</f>
        <v>---</v>
      </c>
      <c r="K124" s="544" t="str">
        <f>RIGHT(BC13,6)</f>
        <v>---</v>
      </c>
      <c r="Q124" s="359"/>
      <c r="R124" s="359"/>
      <c r="S124" s="359"/>
      <c r="T124" s="359"/>
      <c r="U124" s="359"/>
      <c r="V124" s="359"/>
      <c r="W124" s="359"/>
      <c r="X124" s="359"/>
      <c r="Y124" s="359"/>
      <c r="Z124" s="359"/>
      <c r="AB124" s="359"/>
      <c r="AC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c r="BT124" s="359"/>
      <c r="BU124" s="359"/>
      <c r="BV124" s="359"/>
      <c r="BW124" s="359"/>
      <c r="BX124" s="359"/>
      <c r="BY124" s="359"/>
      <c r="BZ124" s="359"/>
      <c r="CG124" s="359"/>
      <c r="CI124" s="359"/>
      <c r="CK124" s="359"/>
      <c r="CM124" s="359"/>
    </row>
    <row r="125" spans="2:91" s="360" customFormat="1" ht="15.65" customHeight="1" thickBot="1" x14ac:dyDescent="0.4">
      <c r="B125" s="545"/>
      <c r="C125" s="546"/>
      <c r="D125" s="547"/>
      <c r="E125" s="541" t="s">
        <v>125</v>
      </c>
      <c r="F125" s="542"/>
      <c r="G125" s="548"/>
      <c r="H125" s="544" t="str">
        <f>AZ14</f>
        <v>---</v>
      </c>
      <c r="I125" s="544" t="str">
        <f>AX14</f>
        <v>---</v>
      </c>
      <c r="J125" s="544" t="str">
        <f>BB14</f>
        <v>---</v>
      </c>
      <c r="K125" s="544" t="str">
        <f>RIGHT(BC14,6)</f>
        <v>---</v>
      </c>
      <c r="Q125" s="359"/>
      <c r="R125" s="359"/>
      <c r="S125" s="359"/>
      <c r="T125" s="359"/>
      <c r="U125" s="359"/>
      <c r="V125" s="359"/>
      <c r="W125" s="359"/>
      <c r="X125" s="359"/>
      <c r="Y125" s="359"/>
      <c r="Z125" s="359"/>
      <c r="AB125" s="359"/>
      <c r="AC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c r="BR125" s="359"/>
      <c r="BS125" s="359"/>
      <c r="BT125" s="359"/>
      <c r="BU125" s="359"/>
      <c r="BV125" s="359"/>
      <c r="BW125" s="359"/>
      <c r="BX125" s="359"/>
      <c r="BY125" s="359"/>
      <c r="BZ125" s="359"/>
      <c r="CG125" s="359"/>
      <c r="CI125" s="359"/>
      <c r="CK125" s="359"/>
      <c r="CM125" s="359"/>
    </row>
    <row r="126" spans="2:91" s="360" customFormat="1" ht="15.65" customHeight="1" thickBot="1" x14ac:dyDescent="0.4">
      <c r="B126" s="545"/>
      <c r="C126" s="539" t="s">
        <v>127</v>
      </c>
      <c r="D126" s="540"/>
      <c r="E126" s="541" t="s">
        <v>128</v>
      </c>
      <c r="F126" s="542"/>
      <c r="G126" s="548"/>
      <c r="H126" s="544" t="str">
        <f>AZ15</f>
        <v>---</v>
      </c>
      <c r="I126" s="544" t="str">
        <f>AX15</f>
        <v>---</v>
      </c>
      <c r="J126" s="544" t="str">
        <f>BB15</f>
        <v>---</v>
      </c>
      <c r="K126" s="544" t="str">
        <f>RIGHT(BC15,6)</f>
        <v>---</v>
      </c>
      <c r="Q126" s="359"/>
      <c r="R126" s="359"/>
      <c r="S126" s="359"/>
      <c r="T126" s="359"/>
      <c r="U126" s="359"/>
      <c r="V126" s="359"/>
      <c r="W126" s="359"/>
      <c r="X126" s="359"/>
      <c r="Y126" s="359"/>
      <c r="Z126" s="359"/>
      <c r="AB126" s="359"/>
      <c r="AC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c r="BR126" s="359"/>
      <c r="BS126" s="359"/>
      <c r="BT126" s="359"/>
      <c r="BU126" s="359"/>
      <c r="BV126" s="359"/>
      <c r="BW126" s="359"/>
      <c r="BX126" s="359"/>
      <c r="BY126" s="359"/>
      <c r="BZ126" s="359"/>
      <c r="CG126" s="359"/>
      <c r="CI126" s="359"/>
      <c r="CK126" s="359"/>
      <c r="CM126" s="359"/>
    </row>
    <row r="127" spans="2:91" s="360" customFormat="1" ht="16.5" thickBot="1" x14ac:dyDescent="0.4">
      <c r="B127" s="545"/>
      <c r="C127" s="549"/>
      <c r="D127" s="550"/>
      <c r="E127" s="541" t="s">
        <v>130</v>
      </c>
      <c r="F127" s="542"/>
      <c r="G127" s="548"/>
      <c r="H127" s="544" t="str">
        <f>AZ16</f>
        <v>---</v>
      </c>
      <c r="I127" s="544" t="str">
        <f>AX16</f>
        <v>---</v>
      </c>
      <c r="J127" s="544" t="str">
        <f>BB16</f>
        <v>---</v>
      </c>
      <c r="K127" s="544" t="str">
        <f>RIGHT(BC16,6)</f>
        <v>---</v>
      </c>
      <c r="Q127" s="359"/>
      <c r="R127" s="359"/>
      <c r="S127" s="359"/>
      <c r="T127" s="359"/>
      <c r="U127" s="359"/>
      <c r="V127" s="359"/>
      <c r="W127" s="359"/>
      <c r="X127" s="359"/>
      <c r="Y127" s="359"/>
      <c r="Z127" s="359"/>
      <c r="AB127" s="359"/>
      <c r="AC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c r="BR127" s="359"/>
      <c r="BS127" s="359"/>
      <c r="BT127" s="359"/>
      <c r="BU127" s="359"/>
      <c r="BV127" s="359"/>
      <c r="BW127" s="359"/>
      <c r="BX127" s="359"/>
      <c r="BY127" s="359"/>
      <c r="BZ127" s="359"/>
      <c r="CG127" s="359"/>
      <c r="CI127" s="359"/>
      <c r="CK127" s="359"/>
      <c r="CM127" s="359"/>
    </row>
    <row r="128" spans="2:91" s="360" customFormat="1" ht="15.65" customHeight="1" thickBot="1" x14ac:dyDescent="0.4">
      <c r="B128" s="545"/>
      <c r="C128" s="546"/>
      <c r="D128" s="547"/>
      <c r="E128" s="541" t="s">
        <v>132</v>
      </c>
      <c r="F128" s="542"/>
      <c r="G128" s="548"/>
      <c r="H128" s="544" t="str">
        <f>AZ17</f>
        <v>---</v>
      </c>
      <c r="I128" s="544" t="str">
        <f>AX17</f>
        <v>---</v>
      </c>
      <c r="J128" s="544" t="str">
        <f>BB17</f>
        <v>---</v>
      </c>
      <c r="K128" s="544" t="str">
        <f>RIGHT(BC17,6)</f>
        <v>---</v>
      </c>
      <c r="Q128" s="359"/>
      <c r="R128" s="359"/>
      <c r="S128" s="359"/>
      <c r="T128" s="359"/>
      <c r="U128" s="359"/>
      <c r="V128" s="359"/>
      <c r="W128" s="359"/>
      <c r="X128" s="359"/>
      <c r="Y128" s="359"/>
      <c r="Z128" s="359"/>
      <c r="AB128" s="359"/>
      <c r="AC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c r="BR128" s="359"/>
      <c r="BS128" s="359"/>
      <c r="BT128" s="359"/>
      <c r="BU128" s="359"/>
      <c r="BV128" s="359"/>
      <c r="BW128" s="359"/>
      <c r="BX128" s="359"/>
      <c r="BY128" s="359"/>
      <c r="BZ128" s="359"/>
      <c r="CG128" s="359"/>
      <c r="CI128" s="359"/>
      <c r="CK128" s="359"/>
      <c r="CM128" s="359"/>
    </row>
    <row r="129" spans="2:91" s="360" customFormat="1" ht="15.65" customHeight="1" thickBot="1" x14ac:dyDescent="0.4">
      <c r="B129" s="545"/>
      <c r="C129" s="539" t="s">
        <v>134</v>
      </c>
      <c r="D129" s="540"/>
      <c r="E129" s="541" t="s">
        <v>135</v>
      </c>
      <c r="F129" s="542"/>
      <c r="G129" s="548"/>
      <c r="H129" s="544" t="str">
        <f>AZ18</f>
        <v>---</v>
      </c>
      <c r="I129" s="544" t="str">
        <f>AX18</f>
        <v>---</v>
      </c>
      <c r="J129" s="544" t="str">
        <f>BB18</f>
        <v>---</v>
      </c>
      <c r="K129" s="544" t="str">
        <f>RIGHT(BC18,6)</f>
        <v>---</v>
      </c>
      <c r="Q129" s="359"/>
      <c r="R129" s="359"/>
      <c r="S129" s="359"/>
      <c r="T129" s="359"/>
      <c r="U129" s="359"/>
      <c r="V129" s="359"/>
      <c r="W129" s="359"/>
      <c r="X129" s="359"/>
      <c r="Y129" s="359"/>
      <c r="Z129" s="359"/>
      <c r="AB129" s="359"/>
      <c r="AC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c r="BR129" s="359"/>
      <c r="BS129" s="359"/>
      <c r="BT129" s="359"/>
      <c r="BU129" s="359"/>
      <c r="BV129" s="359"/>
      <c r="BW129" s="359"/>
      <c r="BX129" s="359"/>
      <c r="BY129" s="359"/>
      <c r="BZ129" s="359"/>
      <c r="CG129" s="359"/>
      <c r="CI129" s="359"/>
      <c r="CK129" s="359"/>
      <c r="CM129" s="359"/>
    </row>
    <row r="130" spans="2:91" s="360" customFormat="1" ht="15.65" customHeight="1" thickBot="1" x14ac:dyDescent="0.4">
      <c r="B130" s="545"/>
      <c r="C130" s="549"/>
      <c r="D130" s="550"/>
      <c r="E130" s="541" t="s">
        <v>137</v>
      </c>
      <c r="F130" s="542"/>
      <c r="G130" s="548"/>
      <c r="H130" s="544" t="str">
        <f>AZ19</f>
        <v>---</v>
      </c>
      <c r="I130" s="544" t="str">
        <f>AX19</f>
        <v>---</v>
      </c>
      <c r="J130" s="544" t="str">
        <f>BB19</f>
        <v>---</v>
      </c>
      <c r="K130" s="544" t="str">
        <f>RIGHT(BC19,6)</f>
        <v>---</v>
      </c>
      <c r="Q130" s="359"/>
      <c r="R130" s="359"/>
      <c r="S130" s="359"/>
      <c r="T130" s="359"/>
      <c r="U130" s="359"/>
      <c r="V130" s="359"/>
      <c r="W130" s="359"/>
      <c r="X130" s="359"/>
      <c r="Y130" s="359"/>
      <c r="Z130" s="359"/>
      <c r="AB130" s="359"/>
      <c r="AC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c r="BR130" s="359"/>
      <c r="BS130" s="359"/>
      <c r="BT130" s="359"/>
      <c r="BU130" s="359"/>
      <c r="BV130" s="359"/>
      <c r="BW130" s="359"/>
      <c r="BX130" s="359"/>
      <c r="BY130" s="359"/>
      <c r="BZ130" s="359"/>
      <c r="CG130" s="359"/>
      <c r="CI130" s="359"/>
      <c r="CK130" s="359"/>
      <c r="CM130" s="359"/>
    </row>
    <row r="131" spans="2:91" s="360" customFormat="1" ht="15.65" customHeight="1" thickBot="1" x14ac:dyDescent="0.4">
      <c r="B131" s="545"/>
      <c r="C131" s="546"/>
      <c r="D131" s="547"/>
      <c r="E131" s="541" t="s">
        <v>139</v>
      </c>
      <c r="F131" s="542"/>
      <c r="G131" s="548"/>
      <c r="H131" s="544" t="str">
        <f>AZ20</f>
        <v>---</v>
      </c>
      <c r="I131" s="544" t="str">
        <f>AX20</f>
        <v>---</v>
      </c>
      <c r="J131" s="544" t="str">
        <f>BB20</f>
        <v>---</v>
      </c>
      <c r="K131" s="544" t="str">
        <f>RIGHT(BC20,6)</f>
        <v>---</v>
      </c>
      <c r="Q131" s="359"/>
      <c r="R131" s="359"/>
      <c r="S131" s="359"/>
      <c r="T131" s="359"/>
      <c r="U131" s="359"/>
      <c r="V131" s="359"/>
      <c r="W131" s="359"/>
      <c r="X131" s="359"/>
      <c r="Y131" s="359"/>
      <c r="Z131" s="359"/>
      <c r="AB131" s="359"/>
      <c r="AC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c r="BR131" s="359"/>
      <c r="BS131" s="359"/>
      <c r="BT131" s="359"/>
      <c r="BU131" s="359"/>
      <c r="BV131" s="359"/>
      <c r="BW131" s="359"/>
      <c r="BX131" s="359"/>
      <c r="BY131" s="359"/>
      <c r="BZ131" s="359"/>
      <c r="CG131" s="359"/>
      <c r="CI131" s="359"/>
      <c r="CK131" s="359"/>
      <c r="CM131" s="359"/>
    </row>
    <row r="132" spans="2:91" s="360" customFormat="1" ht="15.65" customHeight="1" thickBot="1" x14ac:dyDescent="0.4">
      <c r="B132" s="545"/>
      <c r="C132" s="539" t="s">
        <v>141</v>
      </c>
      <c r="D132" s="540"/>
      <c r="E132" s="541" t="s">
        <v>142</v>
      </c>
      <c r="F132" s="542"/>
      <c r="G132" s="548"/>
      <c r="H132" s="544" t="str">
        <f>AZ21</f>
        <v>---</v>
      </c>
      <c r="I132" s="544" t="str">
        <f>AX21</f>
        <v>---</v>
      </c>
      <c r="J132" s="544" t="str">
        <f>BB21</f>
        <v>---</v>
      </c>
      <c r="K132" s="544" t="str">
        <f>RIGHT(BC21,6)</f>
        <v>---</v>
      </c>
      <c r="Q132" s="359"/>
      <c r="R132" s="359"/>
      <c r="S132" s="359"/>
      <c r="T132" s="359"/>
      <c r="U132" s="359"/>
      <c r="V132" s="359"/>
      <c r="W132" s="359"/>
      <c r="X132" s="359"/>
      <c r="Y132" s="359"/>
      <c r="Z132" s="359"/>
      <c r="AB132" s="359"/>
      <c r="AC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c r="BR132" s="359"/>
      <c r="BS132" s="359"/>
      <c r="BT132" s="359"/>
      <c r="BU132" s="359"/>
      <c r="BV132" s="359"/>
      <c r="BW132" s="359"/>
      <c r="BX132" s="359"/>
      <c r="BY132" s="359"/>
      <c r="BZ132" s="359"/>
      <c r="CG132" s="359"/>
      <c r="CI132" s="359"/>
      <c r="CK132" s="359"/>
      <c r="CM132" s="359"/>
    </row>
    <row r="133" spans="2:91" s="360" customFormat="1" ht="15.65" customHeight="1" thickBot="1" x14ac:dyDescent="0.4">
      <c r="B133" s="545"/>
      <c r="C133" s="549"/>
      <c r="D133" s="550"/>
      <c r="E133" s="541" t="s">
        <v>144</v>
      </c>
      <c r="F133" s="542"/>
      <c r="G133" s="548"/>
      <c r="H133" s="544" t="str">
        <f>AZ22</f>
        <v>---</v>
      </c>
      <c r="I133" s="544" t="str">
        <f>AX22</f>
        <v>---</v>
      </c>
      <c r="J133" s="544" t="str">
        <f>BB22</f>
        <v>---</v>
      </c>
      <c r="K133" s="544" t="str">
        <f>RIGHT(BC22,6)</f>
        <v>---</v>
      </c>
      <c r="Q133" s="359"/>
      <c r="R133" s="359"/>
      <c r="S133" s="359"/>
      <c r="T133" s="359"/>
      <c r="U133" s="359"/>
      <c r="V133" s="359"/>
      <c r="W133" s="359"/>
      <c r="X133" s="359"/>
      <c r="Y133" s="359"/>
      <c r="Z133" s="359"/>
      <c r="AB133" s="359"/>
      <c r="AC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c r="BR133" s="359"/>
      <c r="BS133" s="359"/>
      <c r="BT133" s="359"/>
      <c r="BU133" s="359"/>
      <c r="BV133" s="359"/>
      <c r="BW133" s="359"/>
      <c r="BX133" s="359"/>
      <c r="BY133" s="359"/>
      <c r="BZ133" s="359"/>
      <c r="CG133" s="359"/>
      <c r="CI133" s="359"/>
      <c r="CK133" s="359"/>
      <c r="CM133" s="359"/>
    </row>
    <row r="134" spans="2:91" s="360" customFormat="1" ht="15.65" customHeight="1" thickBot="1" x14ac:dyDescent="0.4">
      <c r="B134" s="551"/>
      <c r="C134" s="546"/>
      <c r="D134" s="547"/>
      <c r="E134" s="541" t="s">
        <v>146</v>
      </c>
      <c r="F134" s="542"/>
      <c r="G134" s="548"/>
      <c r="H134" s="544" t="str">
        <f>AZ23</f>
        <v>---</v>
      </c>
      <c r="I134" s="544" t="str">
        <f>AX23</f>
        <v>---</v>
      </c>
      <c r="J134" s="544" t="str">
        <f>BB23</f>
        <v>---</v>
      </c>
      <c r="K134" s="544" t="str">
        <f>RIGHT(BC23,6)</f>
        <v>---</v>
      </c>
      <c r="Q134" s="359"/>
      <c r="R134" s="359"/>
      <c r="S134" s="359"/>
      <c r="T134" s="359"/>
      <c r="U134" s="359"/>
      <c r="V134" s="359"/>
      <c r="W134" s="359"/>
      <c r="X134" s="359"/>
      <c r="Y134" s="359"/>
      <c r="Z134" s="359"/>
      <c r="AB134" s="359"/>
      <c r="AC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c r="BV134" s="359"/>
      <c r="BW134" s="359"/>
      <c r="BX134" s="359"/>
      <c r="BY134" s="359"/>
      <c r="BZ134" s="359"/>
      <c r="CG134" s="359"/>
      <c r="CI134" s="359"/>
      <c r="CK134" s="359"/>
      <c r="CM134" s="359"/>
    </row>
    <row r="135" spans="2:91" s="360" customFormat="1" ht="15.65" customHeight="1" thickBot="1" x14ac:dyDescent="0.4">
      <c r="B135" s="538">
        <v>3</v>
      </c>
      <c r="C135" s="539" t="s">
        <v>148</v>
      </c>
      <c r="D135" s="540"/>
      <c r="E135" s="541" t="s">
        <v>149</v>
      </c>
      <c r="F135" s="542"/>
      <c r="G135" s="548"/>
      <c r="H135" s="544" t="str">
        <f>AZ24</f>
        <v>---</v>
      </c>
      <c r="I135" s="544" t="str">
        <f>AX24</f>
        <v>---</v>
      </c>
      <c r="J135" s="544" t="str">
        <f>BB24</f>
        <v>---</v>
      </c>
      <c r="K135" s="544" t="str">
        <f>RIGHT(BC24,6)</f>
        <v>---</v>
      </c>
      <c r="Q135" s="359"/>
      <c r="R135" s="359"/>
      <c r="S135" s="359"/>
      <c r="T135" s="359"/>
      <c r="U135" s="359"/>
      <c r="V135" s="359"/>
      <c r="W135" s="359"/>
      <c r="X135" s="359"/>
      <c r="Y135" s="359"/>
      <c r="Z135" s="359"/>
      <c r="AB135" s="359"/>
      <c r="AC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59"/>
      <c r="BT135" s="359"/>
      <c r="BU135" s="359"/>
      <c r="BV135" s="359"/>
      <c r="BW135" s="359"/>
      <c r="BX135" s="359"/>
      <c r="BY135" s="359"/>
      <c r="BZ135" s="359"/>
      <c r="CG135" s="359"/>
      <c r="CI135" s="359"/>
      <c r="CK135" s="359"/>
      <c r="CM135" s="359"/>
    </row>
    <row r="136" spans="2:91" s="360" customFormat="1" ht="15.65" customHeight="1" thickBot="1" x14ac:dyDescent="0.4">
      <c r="B136" s="545"/>
      <c r="C136" s="549"/>
      <c r="D136" s="550"/>
      <c r="E136" s="541" t="s">
        <v>151</v>
      </c>
      <c r="F136" s="542"/>
      <c r="G136" s="548"/>
      <c r="H136" s="544" t="str">
        <f>AZ25</f>
        <v>---</v>
      </c>
      <c r="I136" s="544" t="str">
        <f>AX25</f>
        <v>---</v>
      </c>
      <c r="J136" s="544" t="str">
        <f>BB25</f>
        <v>---</v>
      </c>
      <c r="K136" s="544" t="str">
        <f>RIGHT(BC25,6)</f>
        <v>---</v>
      </c>
      <c r="Q136" s="359"/>
      <c r="R136" s="359"/>
      <c r="S136" s="359"/>
      <c r="T136" s="359"/>
      <c r="U136" s="359"/>
      <c r="V136" s="359"/>
      <c r="W136" s="359"/>
      <c r="X136" s="359"/>
      <c r="Y136" s="359"/>
      <c r="Z136" s="359"/>
      <c r="AB136" s="359"/>
      <c r="AC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c r="BV136" s="359"/>
      <c r="BW136" s="359"/>
      <c r="BX136" s="359"/>
      <c r="BY136" s="359"/>
      <c r="BZ136" s="359"/>
      <c r="CG136" s="359"/>
      <c r="CI136" s="359"/>
      <c r="CK136" s="359"/>
      <c r="CM136" s="359"/>
    </row>
    <row r="137" spans="2:91" s="360" customFormat="1" ht="15.65" customHeight="1" thickBot="1" x14ac:dyDescent="0.4">
      <c r="B137" s="545"/>
      <c r="C137" s="546"/>
      <c r="D137" s="547"/>
      <c r="E137" s="541" t="s">
        <v>153</v>
      </c>
      <c r="F137" s="542"/>
      <c r="G137" s="548"/>
      <c r="H137" s="544" t="str">
        <f>AZ26</f>
        <v>---</v>
      </c>
      <c r="I137" s="544" t="str">
        <f>AX26</f>
        <v>---</v>
      </c>
      <c r="J137" s="544" t="str">
        <f>BB26</f>
        <v>---</v>
      </c>
      <c r="K137" s="544" t="str">
        <f>RIGHT(BC26,6)</f>
        <v>---</v>
      </c>
      <c r="Q137" s="359"/>
      <c r="R137" s="359"/>
      <c r="S137" s="359"/>
      <c r="T137" s="359"/>
      <c r="U137" s="359"/>
      <c r="V137" s="359"/>
      <c r="W137" s="359"/>
      <c r="X137" s="359"/>
      <c r="Y137" s="359"/>
      <c r="Z137" s="359"/>
      <c r="AB137" s="359"/>
      <c r="AC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c r="BV137" s="359"/>
      <c r="BW137" s="359"/>
      <c r="BX137" s="359"/>
      <c r="BY137" s="359"/>
      <c r="BZ137" s="359"/>
      <c r="CG137" s="359"/>
      <c r="CI137" s="359"/>
      <c r="CK137" s="359"/>
      <c r="CM137" s="359"/>
    </row>
    <row r="138" spans="2:91" s="360" customFormat="1" ht="15.65" customHeight="1" thickBot="1" x14ac:dyDescent="0.4">
      <c r="B138" s="545"/>
      <c r="C138" s="552" t="s">
        <v>155</v>
      </c>
      <c r="D138" s="553"/>
      <c r="E138" s="541" t="s">
        <v>156</v>
      </c>
      <c r="F138" s="542"/>
      <c r="G138" s="548"/>
      <c r="H138" s="544" t="str">
        <f>AZ27</f>
        <v>---</v>
      </c>
      <c r="I138" s="544" t="str">
        <f>AX27</f>
        <v>---</v>
      </c>
      <c r="J138" s="544" t="str">
        <f>BB27</f>
        <v>---</v>
      </c>
      <c r="K138" s="544" t="str">
        <f>RIGHT(BC27,6)</f>
        <v>---</v>
      </c>
      <c r="Q138" s="359"/>
      <c r="R138" s="359"/>
      <c r="S138" s="359"/>
      <c r="T138" s="359"/>
      <c r="U138" s="359"/>
      <c r="V138" s="359"/>
      <c r="W138" s="359"/>
      <c r="X138" s="359"/>
      <c r="Y138" s="359"/>
      <c r="Z138" s="359"/>
      <c r="AB138" s="359"/>
      <c r="AC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c r="BR138" s="359"/>
      <c r="BS138" s="359"/>
      <c r="BT138" s="359"/>
      <c r="BU138" s="359"/>
      <c r="BV138" s="359"/>
      <c r="BW138" s="359"/>
      <c r="BX138" s="359"/>
      <c r="BY138" s="359"/>
      <c r="BZ138" s="359"/>
      <c r="CG138" s="359"/>
      <c r="CI138" s="359"/>
      <c r="CK138" s="359"/>
      <c r="CM138" s="359"/>
    </row>
    <row r="139" spans="2:91" s="360" customFormat="1" ht="15.65" customHeight="1" thickBot="1" x14ac:dyDescent="0.4">
      <c r="B139" s="545"/>
      <c r="C139" s="554"/>
      <c r="D139" s="555"/>
      <c r="E139" s="541" t="s">
        <v>158</v>
      </c>
      <c r="F139" s="542"/>
      <c r="G139" s="548"/>
      <c r="H139" s="544" t="str">
        <f>AZ28</f>
        <v>---</v>
      </c>
      <c r="I139" s="544" t="str">
        <f>AX28</f>
        <v>---</v>
      </c>
      <c r="J139" s="544" t="str">
        <f>BB28</f>
        <v>---</v>
      </c>
      <c r="K139" s="544" t="str">
        <f>RIGHT(BC28,6)</f>
        <v>---</v>
      </c>
      <c r="Q139" s="359"/>
      <c r="R139" s="359"/>
      <c r="S139" s="359"/>
      <c r="T139" s="359"/>
      <c r="U139" s="359"/>
      <c r="V139" s="359"/>
      <c r="W139" s="359"/>
      <c r="X139" s="359"/>
      <c r="Y139" s="359"/>
      <c r="Z139" s="359"/>
      <c r="AB139" s="359"/>
      <c r="AC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c r="BR139" s="359"/>
      <c r="BS139" s="359"/>
      <c r="BT139" s="359"/>
      <c r="BU139" s="359"/>
      <c r="BV139" s="359"/>
      <c r="BW139" s="359"/>
      <c r="BX139" s="359"/>
      <c r="BY139" s="359"/>
      <c r="BZ139" s="359"/>
      <c r="CG139" s="359"/>
      <c r="CI139" s="359"/>
      <c r="CK139" s="359"/>
      <c r="CM139" s="359"/>
    </row>
    <row r="140" spans="2:91" s="360" customFormat="1" ht="15.65" customHeight="1" thickBot="1" x14ac:dyDescent="0.4">
      <c r="B140" s="545"/>
      <c r="C140" s="554"/>
      <c r="D140" s="555"/>
      <c r="E140" s="541" t="s">
        <v>160</v>
      </c>
      <c r="F140" s="542"/>
      <c r="G140" s="548"/>
      <c r="H140" s="544" t="str">
        <f>AZ29</f>
        <v>---</v>
      </c>
      <c r="I140" s="544" t="str">
        <f>AX29</f>
        <v>---</v>
      </c>
      <c r="J140" s="544" t="str">
        <f>BB29</f>
        <v>---</v>
      </c>
      <c r="K140" s="544" t="str">
        <f>RIGHT(BC29,6)</f>
        <v>---</v>
      </c>
      <c r="Q140" s="359"/>
      <c r="R140" s="359"/>
      <c r="S140" s="359"/>
      <c r="T140" s="359"/>
      <c r="U140" s="359"/>
      <c r="V140" s="359"/>
      <c r="W140" s="359"/>
      <c r="X140" s="359"/>
      <c r="Y140" s="359"/>
      <c r="Z140" s="359"/>
      <c r="AB140" s="359"/>
      <c r="AC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c r="BR140" s="359"/>
      <c r="BS140" s="359"/>
      <c r="BT140" s="359"/>
      <c r="BU140" s="359"/>
      <c r="BV140" s="359"/>
      <c r="BW140" s="359"/>
      <c r="BX140" s="359"/>
      <c r="BY140" s="359"/>
      <c r="BZ140" s="359"/>
      <c r="CG140" s="359"/>
      <c r="CI140" s="359"/>
      <c r="CK140" s="359"/>
      <c r="CM140" s="359"/>
    </row>
    <row r="141" spans="2:91" s="360" customFormat="1" ht="15.65" customHeight="1" thickBot="1" x14ac:dyDescent="0.4">
      <c r="B141" s="551"/>
      <c r="C141" s="556"/>
      <c r="D141" s="557"/>
      <c r="E141" s="541" t="s">
        <v>162</v>
      </c>
      <c r="F141" s="542"/>
      <c r="G141" s="558"/>
      <c r="H141" s="544" t="str">
        <f>AZ30</f>
        <v>---</v>
      </c>
      <c r="I141" s="544" t="str">
        <f>AX30</f>
        <v>---</v>
      </c>
      <c r="J141" s="544" t="str">
        <f>BB30</f>
        <v>---</v>
      </c>
      <c r="K141" s="544" t="str">
        <f>RIGHT(BC30,6)</f>
        <v>---</v>
      </c>
      <c r="Q141" s="359"/>
      <c r="R141" s="359"/>
      <c r="S141" s="359"/>
      <c r="T141" s="359"/>
      <c r="U141" s="359"/>
      <c r="V141" s="359"/>
      <c r="W141" s="359"/>
      <c r="X141" s="359"/>
      <c r="Y141" s="359"/>
      <c r="Z141" s="359"/>
      <c r="AB141" s="359"/>
      <c r="AC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c r="BU141" s="359"/>
      <c r="BV141" s="359"/>
      <c r="BW141" s="359"/>
      <c r="BX141" s="359"/>
      <c r="BY141" s="359"/>
      <c r="BZ141" s="359"/>
      <c r="CG141" s="359"/>
      <c r="CI141" s="359"/>
      <c r="CK141" s="359"/>
      <c r="CM141" s="359"/>
    </row>
    <row r="142" spans="2:91" s="360" customFormat="1" ht="16.5" thickBot="1" x14ac:dyDescent="0.4">
      <c r="B142" s="541" t="s">
        <v>164</v>
      </c>
      <c r="C142" s="559"/>
      <c r="D142" s="559"/>
      <c r="E142" s="559"/>
      <c r="F142" s="560"/>
      <c r="G142" s="548"/>
      <c r="H142" s="561">
        <f>AX45</f>
        <v>0</v>
      </c>
      <c r="I142" s="561">
        <f>AX39</f>
        <v>0</v>
      </c>
      <c r="Q142" s="359"/>
      <c r="R142" s="359"/>
      <c r="S142" s="359"/>
      <c r="T142" s="359"/>
      <c r="U142" s="359"/>
      <c r="V142" s="359"/>
      <c r="W142" s="359"/>
      <c r="X142" s="359"/>
      <c r="Y142" s="359"/>
      <c r="Z142" s="359"/>
      <c r="AB142" s="359"/>
      <c r="AC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c r="BR142" s="359"/>
      <c r="BS142" s="359"/>
      <c r="BT142" s="359"/>
      <c r="BU142" s="359"/>
      <c r="BV142" s="359"/>
      <c r="BW142" s="359"/>
      <c r="BX142" s="359"/>
      <c r="BY142" s="359"/>
      <c r="BZ142" s="359"/>
      <c r="CG142" s="359"/>
      <c r="CI142" s="359"/>
      <c r="CK142" s="359"/>
      <c r="CM142" s="359"/>
    </row>
    <row r="143" spans="2:91" s="360" customFormat="1" ht="16.5" thickBot="1" x14ac:dyDescent="0.4">
      <c r="B143" s="541" t="s">
        <v>166</v>
      </c>
      <c r="C143" s="559"/>
      <c r="D143" s="559"/>
      <c r="E143" s="559"/>
      <c r="F143" s="560"/>
      <c r="G143" s="548"/>
      <c r="H143" s="561">
        <f>AY45</f>
        <v>0</v>
      </c>
      <c r="I143" s="561">
        <f>AY39</f>
        <v>0</v>
      </c>
      <c r="Q143" s="359"/>
      <c r="R143" s="359"/>
      <c r="S143" s="359"/>
      <c r="T143" s="359"/>
      <c r="U143" s="359"/>
      <c r="V143" s="359"/>
      <c r="W143" s="359"/>
      <c r="X143" s="359"/>
      <c r="Y143" s="359"/>
      <c r="Z143" s="359"/>
      <c r="AB143" s="359"/>
      <c r="AC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c r="BT143" s="359"/>
      <c r="BU143" s="359"/>
      <c r="BV143" s="359"/>
      <c r="BW143" s="359"/>
      <c r="BX143" s="359"/>
      <c r="BY143" s="359"/>
      <c r="BZ143" s="359"/>
      <c r="CG143" s="359"/>
      <c r="CI143" s="359"/>
      <c r="CK143" s="359"/>
      <c r="CM143" s="359"/>
    </row>
    <row r="144" spans="2:91" s="360" customFormat="1" ht="16.5" thickBot="1" x14ac:dyDescent="0.4">
      <c r="B144" s="541" t="s">
        <v>168</v>
      </c>
      <c r="C144" s="559"/>
      <c r="D144" s="559"/>
      <c r="E144" s="559"/>
      <c r="F144" s="560"/>
      <c r="G144" s="548"/>
      <c r="H144" s="561">
        <f>AZ45</f>
        <v>0</v>
      </c>
      <c r="I144" s="561">
        <f>AZ39</f>
        <v>0</v>
      </c>
      <c r="Q144" s="359"/>
      <c r="R144" s="359"/>
      <c r="S144" s="359"/>
      <c r="T144" s="359"/>
      <c r="U144" s="359"/>
      <c r="V144" s="359"/>
      <c r="W144" s="359"/>
      <c r="X144" s="359"/>
      <c r="Y144" s="359"/>
      <c r="Z144" s="359"/>
      <c r="AB144" s="359"/>
      <c r="AC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c r="BR144" s="359"/>
      <c r="BS144" s="359"/>
      <c r="BT144" s="359"/>
      <c r="BU144" s="359"/>
      <c r="BV144" s="359"/>
      <c r="BW144" s="359"/>
      <c r="BX144" s="359"/>
      <c r="BY144" s="359"/>
      <c r="BZ144" s="359"/>
      <c r="CG144" s="359"/>
      <c r="CI144" s="359"/>
      <c r="CK144" s="359"/>
      <c r="CM144" s="359"/>
    </row>
    <row r="145" spans="2:91" s="360" customFormat="1" ht="16.5" thickBot="1" x14ac:dyDescent="0.45">
      <c r="B145" s="562"/>
      <c r="C145" s="563"/>
      <c r="D145" s="564" t="s">
        <v>170</v>
      </c>
      <c r="E145" s="565"/>
      <c r="F145" s="566"/>
      <c r="G145" s="567"/>
      <c r="H145" s="568" t="str">
        <f>BA46</f>
        <v/>
      </c>
      <c r="I145" s="568" t="str">
        <f>BA40</f>
        <v/>
      </c>
      <c r="Q145" s="359"/>
      <c r="R145" s="359"/>
      <c r="S145" s="359"/>
      <c r="T145" s="359"/>
      <c r="U145" s="359"/>
      <c r="V145" s="359"/>
      <c r="W145" s="359"/>
      <c r="X145" s="359"/>
      <c r="Y145" s="359"/>
      <c r="Z145" s="359"/>
      <c r="AB145" s="359"/>
      <c r="AC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c r="BT145" s="359"/>
      <c r="BU145" s="359"/>
      <c r="BV145" s="359"/>
      <c r="BW145" s="359"/>
      <c r="BX145" s="359"/>
      <c r="BY145" s="359"/>
      <c r="BZ145" s="359"/>
      <c r="CG145" s="359"/>
      <c r="CI145" s="359"/>
      <c r="CK145" s="359"/>
      <c r="CM145" s="359"/>
    </row>
    <row r="146" spans="2:91" s="360" customFormat="1" x14ac:dyDescent="0.35">
      <c r="B146" s="359"/>
      <c r="C146" s="359"/>
      <c r="D146" s="359"/>
      <c r="E146" s="359"/>
      <c r="F146" s="359"/>
      <c r="G146" s="359"/>
      <c r="Q146" s="359"/>
      <c r="R146" s="359"/>
      <c r="S146" s="359"/>
      <c r="T146" s="359"/>
      <c r="U146" s="359"/>
      <c r="V146" s="359"/>
      <c r="W146" s="359"/>
      <c r="X146" s="359"/>
      <c r="Y146" s="359"/>
      <c r="Z146" s="359"/>
      <c r="AB146" s="359"/>
      <c r="AC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c r="BR146" s="359"/>
      <c r="BS146" s="359"/>
      <c r="BT146" s="359"/>
      <c r="BU146" s="359"/>
      <c r="BV146" s="359"/>
      <c r="BW146" s="359"/>
      <c r="BX146" s="359"/>
      <c r="BY146" s="359"/>
      <c r="BZ146" s="359"/>
      <c r="CG146" s="359"/>
      <c r="CI146" s="359"/>
      <c r="CK146" s="359"/>
      <c r="CM146" s="359"/>
    </row>
    <row r="147" spans="2:91" s="360" customFormat="1" ht="13.15" customHeight="1" x14ac:dyDescent="0.35">
      <c r="B147" s="569" t="s">
        <v>217</v>
      </c>
      <c r="C147" s="570"/>
      <c r="D147" s="570"/>
      <c r="E147" s="570"/>
      <c r="F147" s="570"/>
      <c r="G147" s="570"/>
      <c r="H147" s="570"/>
      <c r="I147" s="570"/>
      <c r="J147" s="570"/>
      <c r="K147" s="571"/>
      <c r="Q147" s="359"/>
      <c r="R147" s="359"/>
      <c r="S147" s="359"/>
      <c r="T147" s="359"/>
      <c r="U147" s="359"/>
      <c r="V147" s="359"/>
      <c r="W147" s="359"/>
      <c r="X147" s="359"/>
      <c r="Y147" s="359"/>
      <c r="Z147" s="359"/>
      <c r="AB147" s="359"/>
      <c r="AC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59"/>
      <c r="BV147" s="359"/>
      <c r="BW147" s="359"/>
      <c r="BX147" s="359"/>
      <c r="BY147" s="359"/>
      <c r="BZ147" s="359"/>
      <c r="CG147" s="359"/>
      <c r="CI147" s="359"/>
      <c r="CK147" s="359"/>
      <c r="CM147" s="359"/>
    </row>
    <row r="148" spans="2:91" s="360" customFormat="1" x14ac:dyDescent="0.35">
      <c r="B148" s="572"/>
      <c r="C148" s="573"/>
      <c r="D148" s="573"/>
      <c r="E148" s="573"/>
      <c r="F148" s="573"/>
      <c r="G148" s="573"/>
      <c r="H148" s="573"/>
      <c r="I148" s="573"/>
      <c r="J148" s="573"/>
      <c r="K148" s="574"/>
      <c r="Q148" s="359"/>
      <c r="R148" s="359"/>
      <c r="S148" s="359"/>
      <c r="T148" s="359"/>
      <c r="U148" s="359"/>
      <c r="V148" s="359"/>
      <c r="W148" s="359"/>
      <c r="X148" s="359"/>
      <c r="Y148" s="359"/>
      <c r="Z148" s="359"/>
      <c r="AB148" s="359"/>
      <c r="AC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c r="BR148" s="359"/>
      <c r="BS148" s="359"/>
      <c r="BT148" s="359"/>
      <c r="BU148" s="359"/>
      <c r="BV148" s="359"/>
      <c r="BW148" s="359"/>
      <c r="BX148" s="359"/>
      <c r="BY148" s="359"/>
      <c r="BZ148" s="359"/>
      <c r="CG148" s="359"/>
      <c r="CI148" s="359"/>
      <c r="CK148" s="359"/>
      <c r="CM148" s="359"/>
    </row>
    <row r="149" spans="2:91" s="360" customFormat="1" x14ac:dyDescent="0.35">
      <c r="B149" s="572"/>
      <c r="C149" s="573"/>
      <c r="D149" s="573"/>
      <c r="E149" s="573"/>
      <c r="F149" s="573"/>
      <c r="G149" s="573"/>
      <c r="H149" s="573"/>
      <c r="I149" s="573"/>
      <c r="J149" s="573"/>
      <c r="K149" s="574"/>
      <c r="Q149" s="359"/>
      <c r="R149" s="359"/>
      <c r="S149" s="359"/>
      <c r="T149" s="359"/>
      <c r="U149" s="359"/>
      <c r="V149" s="359"/>
      <c r="W149" s="359"/>
      <c r="X149" s="359"/>
      <c r="Y149" s="359"/>
      <c r="Z149" s="359"/>
      <c r="AB149" s="359"/>
      <c r="AC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c r="BR149" s="359"/>
      <c r="BS149" s="359"/>
      <c r="BT149" s="359"/>
      <c r="BU149" s="359"/>
      <c r="BV149" s="359"/>
      <c r="BW149" s="359"/>
      <c r="BX149" s="359"/>
      <c r="BY149" s="359"/>
      <c r="BZ149" s="359"/>
      <c r="CG149" s="359"/>
      <c r="CI149" s="359"/>
      <c r="CK149" s="359"/>
      <c r="CM149" s="359"/>
    </row>
    <row r="150" spans="2:91" s="360" customFormat="1" x14ac:dyDescent="0.35">
      <c r="B150" s="572"/>
      <c r="C150" s="573"/>
      <c r="D150" s="573"/>
      <c r="E150" s="573"/>
      <c r="F150" s="573"/>
      <c r="G150" s="573"/>
      <c r="H150" s="573"/>
      <c r="I150" s="573"/>
      <c r="J150" s="573"/>
      <c r="K150" s="574"/>
      <c r="Q150" s="359"/>
      <c r="R150" s="359"/>
      <c r="S150" s="359"/>
      <c r="T150" s="359"/>
      <c r="U150" s="359"/>
      <c r="V150" s="359"/>
      <c r="W150" s="359"/>
      <c r="X150" s="359"/>
      <c r="Y150" s="359"/>
      <c r="Z150" s="359"/>
      <c r="AB150" s="359"/>
      <c r="AC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c r="BR150" s="359"/>
      <c r="BS150" s="359"/>
      <c r="BT150" s="359"/>
      <c r="BU150" s="359"/>
      <c r="BV150" s="359"/>
      <c r="BW150" s="359"/>
      <c r="BX150" s="359"/>
      <c r="BY150" s="359"/>
      <c r="BZ150" s="359"/>
      <c r="CG150" s="359"/>
      <c r="CI150" s="359"/>
      <c r="CK150" s="359"/>
      <c r="CM150" s="359"/>
    </row>
    <row r="151" spans="2:91" s="360" customFormat="1" x14ac:dyDescent="0.35">
      <c r="B151" s="572"/>
      <c r="C151" s="573"/>
      <c r="D151" s="573"/>
      <c r="E151" s="573"/>
      <c r="F151" s="573"/>
      <c r="G151" s="573"/>
      <c r="H151" s="573"/>
      <c r="I151" s="573"/>
      <c r="J151" s="573"/>
      <c r="K151" s="574"/>
      <c r="Q151" s="359"/>
      <c r="R151" s="359"/>
      <c r="S151" s="359"/>
      <c r="T151" s="359"/>
      <c r="U151" s="359"/>
      <c r="V151" s="359"/>
      <c r="W151" s="359"/>
      <c r="X151" s="359"/>
      <c r="Y151" s="359"/>
      <c r="Z151" s="359"/>
      <c r="AB151" s="359"/>
      <c r="AC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c r="BT151" s="359"/>
      <c r="BU151" s="359"/>
      <c r="BV151" s="359"/>
      <c r="BW151" s="359"/>
      <c r="BX151" s="359"/>
      <c r="BY151" s="359"/>
      <c r="BZ151" s="359"/>
      <c r="CG151" s="359"/>
      <c r="CI151" s="359"/>
      <c r="CK151" s="359"/>
      <c r="CM151" s="359"/>
    </row>
    <row r="152" spans="2:91" s="360" customFormat="1" x14ac:dyDescent="0.35">
      <c r="B152" s="572"/>
      <c r="C152" s="573"/>
      <c r="D152" s="573"/>
      <c r="E152" s="573"/>
      <c r="F152" s="573"/>
      <c r="G152" s="573"/>
      <c r="H152" s="573"/>
      <c r="I152" s="573"/>
      <c r="J152" s="573"/>
      <c r="K152" s="574"/>
      <c r="Q152" s="359"/>
      <c r="R152" s="359"/>
      <c r="S152" s="359"/>
      <c r="T152" s="359"/>
      <c r="U152" s="359"/>
      <c r="V152" s="359"/>
      <c r="W152" s="359"/>
      <c r="X152" s="359"/>
      <c r="Y152" s="359"/>
      <c r="Z152" s="359"/>
      <c r="AB152" s="359"/>
      <c r="AC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c r="BV152" s="359"/>
      <c r="BW152" s="359"/>
      <c r="BX152" s="359"/>
      <c r="BY152" s="359"/>
      <c r="BZ152" s="359"/>
      <c r="CG152" s="359"/>
      <c r="CI152" s="359"/>
      <c r="CK152" s="359"/>
      <c r="CM152" s="359"/>
    </row>
    <row r="153" spans="2:91" s="360" customFormat="1" x14ac:dyDescent="0.35">
      <c r="B153" s="572"/>
      <c r="C153" s="573"/>
      <c r="D153" s="573"/>
      <c r="E153" s="573"/>
      <c r="F153" s="573"/>
      <c r="G153" s="573"/>
      <c r="H153" s="573"/>
      <c r="I153" s="573"/>
      <c r="J153" s="573"/>
      <c r="K153" s="574"/>
      <c r="Q153" s="359"/>
      <c r="R153" s="359"/>
      <c r="S153" s="359"/>
      <c r="T153" s="359"/>
      <c r="U153" s="359"/>
      <c r="V153" s="359"/>
      <c r="W153" s="359"/>
      <c r="X153" s="359"/>
      <c r="Y153" s="359"/>
      <c r="Z153" s="359"/>
      <c r="AB153" s="359"/>
      <c r="AC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c r="BZ153" s="359"/>
      <c r="CG153" s="359"/>
      <c r="CI153" s="359"/>
      <c r="CK153" s="359"/>
      <c r="CM153" s="359"/>
    </row>
    <row r="154" spans="2:91" s="360" customFormat="1" x14ac:dyDescent="0.35">
      <c r="B154" s="572"/>
      <c r="C154" s="573"/>
      <c r="D154" s="573"/>
      <c r="E154" s="573"/>
      <c r="F154" s="573"/>
      <c r="G154" s="573"/>
      <c r="H154" s="573"/>
      <c r="I154" s="573"/>
      <c r="J154" s="573"/>
      <c r="K154" s="574"/>
      <c r="Q154" s="359"/>
      <c r="R154" s="359"/>
      <c r="S154" s="359"/>
      <c r="T154" s="359"/>
      <c r="U154" s="359"/>
      <c r="V154" s="359"/>
      <c r="W154" s="359"/>
      <c r="X154" s="359"/>
      <c r="Y154" s="359"/>
      <c r="Z154" s="359"/>
      <c r="AB154" s="359"/>
      <c r="AC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c r="BT154" s="359"/>
      <c r="BU154" s="359"/>
      <c r="BV154" s="359"/>
      <c r="BW154" s="359"/>
      <c r="BX154" s="359"/>
      <c r="BY154" s="359"/>
      <c r="BZ154" s="359"/>
      <c r="CG154" s="359"/>
      <c r="CI154" s="359"/>
      <c r="CK154" s="359"/>
      <c r="CM154" s="359"/>
    </row>
    <row r="155" spans="2:91" s="360" customFormat="1" x14ac:dyDescent="0.35">
      <c r="B155" s="572"/>
      <c r="C155" s="573"/>
      <c r="D155" s="573"/>
      <c r="E155" s="573"/>
      <c r="F155" s="573"/>
      <c r="G155" s="573"/>
      <c r="H155" s="573"/>
      <c r="I155" s="573"/>
      <c r="J155" s="573"/>
      <c r="K155" s="574"/>
      <c r="Q155" s="359"/>
      <c r="R155" s="359"/>
      <c r="S155" s="359"/>
      <c r="T155" s="359"/>
      <c r="U155" s="359"/>
      <c r="V155" s="359"/>
      <c r="W155" s="359"/>
      <c r="X155" s="359"/>
      <c r="Y155" s="359"/>
      <c r="Z155" s="359"/>
      <c r="AB155" s="359"/>
      <c r="AC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c r="BR155" s="359"/>
      <c r="BS155" s="359"/>
      <c r="BT155" s="359"/>
      <c r="BU155" s="359"/>
      <c r="BV155" s="359"/>
      <c r="BW155" s="359"/>
      <c r="BX155" s="359"/>
      <c r="BY155" s="359"/>
      <c r="BZ155" s="359"/>
      <c r="CG155" s="359"/>
      <c r="CI155" s="359"/>
      <c r="CK155" s="359"/>
      <c r="CM155" s="359"/>
    </row>
    <row r="156" spans="2:91" s="360" customFormat="1" x14ac:dyDescent="0.35">
      <c r="B156" s="572"/>
      <c r="C156" s="573"/>
      <c r="D156" s="573"/>
      <c r="E156" s="573"/>
      <c r="F156" s="573"/>
      <c r="G156" s="573"/>
      <c r="H156" s="573"/>
      <c r="I156" s="573"/>
      <c r="J156" s="573"/>
      <c r="K156" s="574"/>
      <c r="Q156" s="359"/>
      <c r="R156" s="359"/>
      <c r="S156" s="359"/>
      <c r="T156" s="359"/>
      <c r="U156" s="359"/>
      <c r="V156" s="359"/>
      <c r="W156" s="359"/>
      <c r="X156" s="359"/>
      <c r="Y156" s="359"/>
      <c r="Z156" s="359"/>
      <c r="AB156" s="359"/>
      <c r="AC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c r="BT156" s="359"/>
      <c r="BU156" s="359"/>
      <c r="BV156" s="359"/>
      <c r="BW156" s="359"/>
      <c r="BX156" s="359"/>
      <c r="BY156" s="359"/>
      <c r="BZ156" s="359"/>
      <c r="CG156" s="359"/>
      <c r="CI156" s="359"/>
      <c r="CK156" s="359"/>
      <c r="CM156" s="359"/>
    </row>
    <row r="157" spans="2:91" s="360" customFormat="1" x14ac:dyDescent="0.35">
      <c r="B157" s="572"/>
      <c r="C157" s="573"/>
      <c r="D157" s="573"/>
      <c r="E157" s="573"/>
      <c r="F157" s="573"/>
      <c r="G157" s="573"/>
      <c r="H157" s="573"/>
      <c r="I157" s="573"/>
      <c r="J157" s="573"/>
      <c r="K157" s="574"/>
      <c r="Q157" s="359"/>
      <c r="R157" s="359"/>
      <c r="S157" s="359"/>
      <c r="T157" s="359"/>
      <c r="U157" s="359"/>
      <c r="V157" s="359"/>
      <c r="W157" s="359"/>
      <c r="X157" s="359"/>
      <c r="Y157" s="359"/>
      <c r="Z157" s="359"/>
      <c r="AB157" s="359"/>
      <c r="AC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c r="BT157" s="359"/>
      <c r="BU157" s="359"/>
      <c r="BV157" s="359"/>
      <c r="BW157" s="359"/>
      <c r="BX157" s="359"/>
      <c r="BY157" s="359"/>
      <c r="BZ157" s="359"/>
      <c r="CG157" s="359"/>
      <c r="CI157" s="359"/>
      <c r="CK157" s="359"/>
      <c r="CM157" s="359"/>
    </row>
    <row r="158" spans="2:91" s="360" customFormat="1" x14ac:dyDescent="0.35">
      <c r="B158" s="572"/>
      <c r="C158" s="573"/>
      <c r="D158" s="573"/>
      <c r="E158" s="573"/>
      <c r="F158" s="573"/>
      <c r="G158" s="573"/>
      <c r="H158" s="573"/>
      <c r="I158" s="573"/>
      <c r="J158" s="573"/>
      <c r="K158" s="574"/>
      <c r="Q158" s="359"/>
      <c r="R158" s="359"/>
      <c r="S158" s="359"/>
      <c r="T158" s="359"/>
      <c r="U158" s="359"/>
      <c r="V158" s="359"/>
      <c r="W158" s="359"/>
      <c r="X158" s="359"/>
      <c r="Y158" s="359"/>
      <c r="Z158" s="359"/>
      <c r="AB158" s="359"/>
      <c r="AC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c r="BV158" s="359"/>
      <c r="BW158" s="359"/>
      <c r="BX158" s="359"/>
      <c r="BY158" s="359"/>
      <c r="BZ158" s="359"/>
      <c r="CG158" s="359"/>
      <c r="CI158" s="359"/>
      <c r="CK158" s="359"/>
      <c r="CM158" s="359"/>
    </row>
    <row r="159" spans="2:91" s="360" customFormat="1" x14ac:dyDescent="0.35">
      <c r="B159" s="572"/>
      <c r="C159" s="573"/>
      <c r="D159" s="573"/>
      <c r="E159" s="573"/>
      <c r="F159" s="573"/>
      <c r="G159" s="573"/>
      <c r="H159" s="573"/>
      <c r="I159" s="573"/>
      <c r="J159" s="573"/>
      <c r="K159" s="574"/>
      <c r="Q159" s="359"/>
      <c r="R159" s="359"/>
      <c r="S159" s="359"/>
      <c r="T159" s="359"/>
      <c r="U159" s="359"/>
      <c r="V159" s="359"/>
      <c r="W159" s="359"/>
      <c r="X159" s="359"/>
      <c r="Y159" s="359"/>
      <c r="Z159" s="359"/>
      <c r="AB159" s="359"/>
      <c r="AC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c r="BT159" s="359"/>
      <c r="BU159" s="359"/>
      <c r="BV159" s="359"/>
      <c r="BW159" s="359"/>
      <c r="BX159" s="359"/>
      <c r="BY159" s="359"/>
      <c r="BZ159" s="359"/>
      <c r="CG159" s="359"/>
      <c r="CI159" s="359"/>
      <c r="CK159" s="359"/>
      <c r="CM159" s="359"/>
    </row>
    <row r="160" spans="2:91" s="360" customFormat="1" x14ac:dyDescent="0.35">
      <c r="B160" s="572"/>
      <c r="C160" s="573"/>
      <c r="D160" s="573"/>
      <c r="E160" s="573"/>
      <c r="F160" s="573"/>
      <c r="G160" s="573"/>
      <c r="H160" s="573"/>
      <c r="I160" s="573"/>
      <c r="J160" s="573"/>
      <c r="K160" s="574"/>
      <c r="Q160" s="359"/>
      <c r="R160" s="359"/>
      <c r="S160" s="359"/>
      <c r="T160" s="359"/>
      <c r="U160" s="359"/>
      <c r="V160" s="359"/>
      <c r="W160" s="359"/>
      <c r="X160" s="359"/>
      <c r="Y160" s="359"/>
      <c r="Z160" s="359"/>
      <c r="AB160" s="359"/>
      <c r="AC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c r="BR160" s="359"/>
      <c r="BS160" s="359"/>
      <c r="BT160" s="359"/>
      <c r="BU160" s="359"/>
      <c r="BV160" s="359"/>
      <c r="BW160" s="359"/>
      <c r="BX160" s="359"/>
      <c r="BY160" s="359"/>
      <c r="BZ160" s="359"/>
      <c r="CG160" s="359"/>
      <c r="CI160" s="359"/>
      <c r="CK160" s="359"/>
      <c r="CM160" s="359"/>
    </row>
    <row r="161" spans="2:91" s="360" customFormat="1" x14ac:dyDescent="0.35">
      <c r="B161" s="575"/>
      <c r="C161" s="576"/>
      <c r="D161" s="576"/>
      <c r="E161" s="576"/>
      <c r="F161" s="576"/>
      <c r="G161" s="576"/>
      <c r="H161" s="576"/>
      <c r="I161" s="576"/>
      <c r="J161" s="576"/>
      <c r="K161" s="577"/>
      <c r="Q161" s="359"/>
      <c r="R161" s="359"/>
      <c r="S161" s="359"/>
      <c r="T161" s="359"/>
      <c r="U161" s="359"/>
      <c r="V161" s="359"/>
      <c r="W161" s="359"/>
      <c r="X161" s="359"/>
      <c r="Y161" s="359"/>
      <c r="Z161" s="359"/>
      <c r="AB161" s="359"/>
      <c r="AC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c r="BT161" s="359"/>
      <c r="BU161" s="359"/>
      <c r="BV161" s="359"/>
      <c r="BW161" s="359"/>
      <c r="BX161" s="359"/>
      <c r="BY161" s="359"/>
      <c r="BZ161" s="359"/>
      <c r="CG161" s="359"/>
      <c r="CI161" s="359"/>
      <c r="CK161" s="359"/>
      <c r="CM161" s="359"/>
    </row>
    <row r="162" spans="2:91" s="360" customFormat="1" x14ac:dyDescent="0.35">
      <c r="B162" s="359"/>
      <c r="C162" s="359"/>
      <c r="D162" s="359"/>
      <c r="E162" s="359"/>
      <c r="F162" s="359"/>
      <c r="G162" s="359"/>
      <c r="Q162" s="359"/>
      <c r="R162" s="359"/>
      <c r="S162" s="359"/>
      <c r="T162" s="359"/>
      <c r="U162" s="359"/>
      <c r="V162" s="359"/>
      <c r="W162" s="359"/>
      <c r="X162" s="359"/>
      <c r="Y162" s="359"/>
      <c r="Z162" s="359"/>
      <c r="AB162" s="359"/>
      <c r="AC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c r="BT162" s="359"/>
      <c r="BU162" s="359"/>
      <c r="BV162" s="359"/>
      <c r="BW162" s="359"/>
      <c r="BX162" s="359"/>
      <c r="BY162" s="359"/>
      <c r="BZ162" s="359"/>
      <c r="CG162" s="359"/>
      <c r="CI162" s="359"/>
      <c r="CK162" s="359"/>
      <c r="CM162" s="359"/>
    </row>
    <row r="163" spans="2:91" s="360" customFormat="1" x14ac:dyDescent="0.35">
      <c r="B163" s="359"/>
      <c r="C163" s="359"/>
      <c r="D163" s="359"/>
      <c r="E163" s="359"/>
      <c r="F163" s="359"/>
      <c r="G163" s="359"/>
      <c r="Q163" s="359"/>
      <c r="R163" s="359"/>
      <c r="S163" s="359"/>
      <c r="T163" s="359"/>
      <c r="U163" s="359"/>
      <c r="V163" s="359"/>
      <c r="W163" s="359"/>
      <c r="X163" s="359"/>
      <c r="Y163" s="359"/>
      <c r="Z163" s="359"/>
      <c r="AB163" s="359"/>
      <c r="AC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c r="BT163" s="359"/>
      <c r="BU163" s="359"/>
      <c r="BV163" s="359"/>
      <c r="BW163" s="359"/>
      <c r="BX163" s="359"/>
      <c r="BY163" s="359"/>
      <c r="BZ163" s="359"/>
      <c r="CG163" s="359"/>
      <c r="CI163" s="359"/>
      <c r="CK163" s="359"/>
      <c r="CM163" s="359"/>
    </row>
    <row r="164" spans="2:91" s="360" customFormat="1" x14ac:dyDescent="0.35">
      <c r="B164" s="359"/>
      <c r="C164" s="359"/>
      <c r="D164" s="359"/>
      <c r="E164" s="359"/>
      <c r="F164" s="359"/>
      <c r="G164" s="359"/>
      <c r="Q164" s="359"/>
      <c r="R164" s="359"/>
      <c r="S164" s="359"/>
      <c r="T164" s="359"/>
      <c r="U164" s="359"/>
      <c r="V164" s="359"/>
      <c r="W164" s="359"/>
      <c r="X164" s="359"/>
      <c r="Y164" s="359"/>
      <c r="Z164" s="359"/>
      <c r="AB164" s="359"/>
      <c r="AC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c r="BT164" s="359"/>
      <c r="BU164" s="359"/>
      <c r="BV164" s="359"/>
      <c r="BW164" s="359"/>
      <c r="BX164" s="359"/>
      <c r="BY164" s="359"/>
      <c r="BZ164" s="359"/>
      <c r="CG164" s="359"/>
      <c r="CI164" s="359"/>
      <c r="CK164" s="359"/>
      <c r="CM164" s="359"/>
    </row>
    <row r="165" spans="2:91" s="360" customFormat="1" x14ac:dyDescent="0.35">
      <c r="B165" s="359"/>
      <c r="C165" s="359"/>
      <c r="D165" s="359"/>
      <c r="E165" s="359"/>
      <c r="F165" s="359"/>
      <c r="G165" s="359"/>
      <c r="Q165" s="359"/>
      <c r="R165" s="359"/>
      <c r="S165" s="359"/>
      <c r="T165" s="359"/>
      <c r="U165" s="359"/>
      <c r="V165" s="359"/>
      <c r="W165" s="359"/>
      <c r="X165" s="359"/>
      <c r="Y165" s="359"/>
      <c r="Z165" s="359"/>
      <c r="AB165" s="359"/>
      <c r="AC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c r="BT165" s="359"/>
      <c r="BU165" s="359"/>
      <c r="BV165" s="359"/>
      <c r="BW165" s="359"/>
      <c r="BX165" s="359"/>
      <c r="BY165" s="359"/>
      <c r="BZ165" s="359"/>
      <c r="CG165" s="359"/>
      <c r="CI165" s="359"/>
      <c r="CK165" s="359"/>
      <c r="CM165" s="359"/>
    </row>
    <row r="166" spans="2:91" s="360" customFormat="1" x14ac:dyDescent="0.35">
      <c r="B166" s="359"/>
      <c r="C166" s="359"/>
      <c r="D166" s="359"/>
      <c r="E166" s="359"/>
      <c r="F166" s="359"/>
      <c r="G166" s="359"/>
      <c r="Q166" s="359"/>
      <c r="R166" s="359"/>
      <c r="S166" s="359"/>
      <c r="T166" s="359"/>
      <c r="U166" s="359"/>
      <c r="V166" s="359"/>
      <c r="W166" s="359"/>
      <c r="X166" s="359"/>
      <c r="Y166" s="359"/>
      <c r="Z166" s="359"/>
      <c r="AB166" s="359"/>
      <c r="AC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c r="BR166" s="359"/>
      <c r="BS166" s="359"/>
      <c r="BT166" s="359"/>
      <c r="BU166" s="359"/>
      <c r="BV166" s="359"/>
      <c r="BW166" s="359"/>
      <c r="BX166" s="359"/>
      <c r="BY166" s="359"/>
      <c r="BZ166" s="359"/>
      <c r="CG166" s="359"/>
      <c r="CI166" s="359"/>
      <c r="CK166" s="359"/>
      <c r="CM166" s="359"/>
    </row>
    <row r="167" spans="2:91" s="360" customFormat="1" x14ac:dyDescent="0.35">
      <c r="B167" s="359"/>
      <c r="C167" s="359"/>
      <c r="D167" s="359"/>
      <c r="E167" s="359"/>
      <c r="F167" s="359"/>
      <c r="G167" s="359"/>
      <c r="Q167" s="359"/>
      <c r="R167" s="359"/>
      <c r="S167" s="359"/>
      <c r="T167" s="359"/>
      <c r="U167" s="359"/>
      <c r="V167" s="359"/>
      <c r="W167" s="359"/>
      <c r="X167" s="359"/>
      <c r="Y167" s="359"/>
      <c r="Z167" s="359"/>
      <c r="AB167" s="359"/>
      <c r="AC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c r="BR167" s="359"/>
      <c r="BS167" s="359"/>
      <c r="BT167" s="359"/>
      <c r="BU167" s="359"/>
      <c r="BV167" s="359"/>
      <c r="BW167" s="359"/>
      <c r="BX167" s="359"/>
      <c r="BY167" s="359"/>
      <c r="BZ167" s="359"/>
      <c r="CG167" s="359"/>
      <c r="CI167" s="359"/>
      <c r="CK167" s="359"/>
      <c r="CM167" s="359"/>
    </row>
    <row r="168" spans="2:91" s="360" customFormat="1" x14ac:dyDescent="0.35">
      <c r="B168" s="359"/>
      <c r="C168" s="359"/>
      <c r="D168" s="359"/>
      <c r="E168" s="359"/>
      <c r="F168" s="359"/>
      <c r="G168" s="359"/>
      <c r="Q168" s="359"/>
      <c r="R168" s="359"/>
      <c r="S168" s="359"/>
      <c r="T168" s="359"/>
      <c r="U168" s="359"/>
      <c r="V168" s="359"/>
      <c r="W168" s="359"/>
      <c r="X168" s="359"/>
      <c r="Y168" s="359"/>
      <c r="Z168" s="359"/>
      <c r="AB168" s="359"/>
      <c r="AC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c r="BR168" s="359"/>
      <c r="BS168" s="359"/>
      <c r="BT168" s="359"/>
      <c r="BU168" s="359"/>
      <c r="BV168" s="359"/>
      <c r="BW168" s="359"/>
      <c r="BX168" s="359"/>
      <c r="BY168" s="359"/>
      <c r="BZ168" s="359"/>
      <c r="CG168" s="359"/>
      <c r="CI168" s="359"/>
      <c r="CK168" s="359"/>
      <c r="CM168" s="359"/>
    </row>
    <row r="169" spans="2:91" s="360" customFormat="1" x14ac:dyDescent="0.35">
      <c r="B169" s="359"/>
      <c r="C169" s="359"/>
      <c r="D169" s="359"/>
      <c r="E169" s="359"/>
      <c r="F169" s="359"/>
      <c r="G169" s="359"/>
      <c r="Q169" s="359"/>
      <c r="R169" s="359"/>
      <c r="S169" s="359"/>
      <c r="T169" s="359"/>
      <c r="U169" s="359"/>
      <c r="V169" s="359"/>
      <c r="W169" s="359"/>
      <c r="X169" s="359"/>
      <c r="Y169" s="359"/>
      <c r="Z169" s="359"/>
      <c r="AB169" s="359"/>
      <c r="AC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c r="BV169" s="359"/>
      <c r="BW169" s="359"/>
      <c r="BX169" s="359"/>
      <c r="BY169" s="359"/>
      <c r="BZ169" s="359"/>
      <c r="CG169" s="359"/>
      <c r="CI169" s="359"/>
      <c r="CK169" s="359"/>
      <c r="CM169" s="359"/>
    </row>
    <row r="170" spans="2:91" s="360" customFormat="1" x14ac:dyDescent="0.35">
      <c r="B170" s="359"/>
      <c r="C170" s="359"/>
      <c r="D170" s="359"/>
      <c r="E170" s="359"/>
      <c r="F170" s="359"/>
      <c r="G170" s="359"/>
      <c r="Q170" s="359"/>
      <c r="R170" s="359"/>
      <c r="S170" s="359"/>
      <c r="T170" s="359"/>
      <c r="U170" s="359"/>
      <c r="V170" s="359"/>
      <c r="W170" s="359"/>
      <c r="X170" s="359"/>
      <c r="Y170" s="359"/>
      <c r="Z170" s="359"/>
      <c r="AB170" s="359"/>
      <c r="AC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c r="BT170" s="359"/>
      <c r="BU170" s="359"/>
      <c r="BV170" s="359"/>
      <c r="BW170" s="359"/>
      <c r="BX170" s="359"/>
      <c r="BY170" s="359"/>
      <c r="BZ170" s="359"/>
      <c r="CG170" s="359"/>
      <c r="CI170" s="359"/>
      <c r="CK170" s="359"/>
      <c r="CM170" s="359"/>
    </row>
    <row r="171" spans="2:91" s="360" customFormat="1" x14ac:dyDescent="0.35">
      <c r="B171" s="359"/>
      <c r="C171" s="359"/>
      <c r="D171" s="359"/>
      <c r="E171" s="359"/>
      <c r="F171" s="359"/>
      <c r="G171" s="359"/>
      <c r="Q171" s="359"/>
      <c r="R171" s="359"/>
      <c r="S171" s="359"/>
      <c r="T171" s="359"/>
      <c r="U171" s="359"/>
      <c r="V171" s="359"/>
      <c r="W171" s="359"/>
      <c r="X171" s="359"/>
      <c r="Y171" s="359"/>
      <c r="Z171" s="359"/>
      <c r="AB171" s="359"/>
      <c r="AC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c r="BZ171" s="359"/>
      <c r="CG171" s="359"/>
      <c r="CI171" s="359"/>
      <c r="CK171" s="359"/>
      <c r="CM171" s="359"/>
    </row>
    <row r="172" spans="2:91" s="360" customFormat="1" x14ac:dyDescent="0.35">
      <c r="B172" s="359"/>
      <c r="C172" s="359"/>
      <c r="D172" s="359"/>
      <c r="E172" s="359"/>
      <c r="F172" s="359"/>
      <c r="G172" s="359"/>
      <c r="Q172" s="359"/>
      <c r="R172" s="359"/>
      <c r="S172" s="359"/>
      <c r="T172" s="359"/>
      <c r="U172" s="359"/>
      <c r="V172" s="359"/>
      <c r="W172" s="359"/>
      <c r="X172" s="359"/>
      <c r="Y172" s="359"/>
      <c r="Z172" s="359"/>
      <c r="AB172" s="359"/>
      <c r="AC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c r="BT172" s="359"/>
      <c r="BU172" s="359"/>
      <c r="BV172" s="359"/>
      <c r="BW172" s="359"/>
      <c r="BX172" s="359"/>
      <c r="BY172" s="359"/>
      <c r="BZ172" s="359"/>
      <c r="CG172" s="359"/>
      <c r="CI172" s="359"/>
      <c r="CK172" s="359"/>
      <c r="CM172" s="359"/>
    </row>
    <row r="173" spans="2:91" s="360" customFormat="1" x14ac:dyDescent="0.35">
      <c r="B173" s="359"/>
      <c r="C173" s="359"/>
      <c r="D173" s="359"/>
      <c r="E173" s="359"/>
      <c r="F173" s="359"/>
      <c r="G173" s="359"/>
      <c r="Q173" s="359"/>
      <c r="R173" s="359"/>
      <c r="S173" s="359"/>
      <c r="T173" s="359"/>
      <c r="U173" s="359"/>
      <c r="V173" s="359"/>
      <c r="W173" s="359"/>
      <c r="X173" s="359"/>
      <c r="Y173" s="359"/>
      <c r="Z173" s="359"/>
      <c r="AB173" s="359"/>
      <c r="AC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G173" s="359"/>
      <c r="CI173" s="359"/>
      <c r="CK173" s="359"/>
      <c r="CM173" s="359"/>
    </row>
    <row r="174" spans="2:91" s="360" customFormat="1" x14ac:dyDescent="0.35">
      <c r="B174" s="359"/>
      <c r="C174" s="359"/>
      <c r="D174" s="359"/>
      <c r="E174" s="359"/>
      <c r="F174" s="359"/>
      <c r="G174" s="359"/>
      <c r="Q174" s="359"/>
      <c r="R174" s="359"/>
      <c r="S174" s="359"/>
      <c r="T174" s="359"/>
      <c r="U174" s="359"/>
      <c r="V174" s="359"/>
      <c r="W174" s="359"/>
      <c r="X174" s="359"/>
      <c r="Y174" s="359"/>
      <c r="Z174" s="359"/>
      <c r="AB174" s="359"/>
      <c r="AC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c r="BR174" s="359"/>
      <c r="BS174" s="359"/>
      <c r="BT174" s="359"/>
      <c r="BU174" s="359"/>
      <c r="BV174" s="359"/>
      <c r="BW174" s="359"/>
      <c r="BX174" s="359"/>
      <c r="BY174" s="359"/>
      <c r="BZ174" s="359"/>
      <c r="CG174" s="359"/>
      <c r="CI174" s="359"/>
      <c r="CK174" s="359"/>
      <c r="CM174" s="359"/>
    </row>
    <row r="175" spans="2:91" s="360" customFormat="1" x14ac:dyDescent="0.35">
      <c r="B175" s="359"/>
      <c r="C175" s="359"/>
      <c r="D175" s="359"/>
      <c r="E175" s="359"/>
      <c r="F175" s="359"/>
      <c r="G175" s="359"/>
      <c r="Q175" s="359"/>
      <c r="R175" s="359"/>
      <c r="S175" s="359"/>
      <c r="T175" s="359"/>
      <c r="U175" s="359"/>
      <c r="V175" s="359"/>
      <c r="W175" s="359"/>
      <c r="X175" s="359"/>
      <c r="Y175" s="359"/>
      <c r="Z175" s="359"/>
      <c r="AB175" s="359"/>
      <c r="AC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c r="BT175" s="359"/>
      <c r="BU175" s="359"/>
      <c r="BV175" s="359"/>
      <c r="BW175" s="359"/>
      <c r="BX175" s="359"/>
      <c r="BY175" s="359"/>
      <c r="BZ175" s="359"/>
      <c r="CG175" s="359"/>
      <c r="CI175" s="359"/>
      <c r="CK175" s="359"/>
      <c r="CM175" s="359"/>
    </row>
    <row r="176" spans="2:91" s="360" customFormat="1" x14ac:dyDescent="0.35">
      <c r="B176" s="359"/>
      <c r="C176" s="359"/>
      <c r="D176" s="359"/>
      <c r="E176" s="359"/>
      <c r="F176" s="359"/>
      <c r="G176" s="359"/>
      <c r="Q176" s="359"/>
      <c r="R176" s="359"/>
      <c r="S176" s="359"/>
      <c r="T176" s="359"/>
      <c r="U176" s="359"/>
      <c r="V176" s="359"/>
      <c r="W176" s="359"/>
      <c r="X176" s="359"/>
      <c r="Y176" s="359"/>
      <c r="Z176" s="359"/>
      <c r="AB176" s="359"/>
      <c r="AC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c r="BR176" s="359"/>
      <c r="BS176" s="359"/>
      <c r="BT176" s="359"/>
      <c r="BU176" s="359"/>
      <c r="BV176" s="359"/>
      <c r="BW176" s="359"/>
      <c r="BX176" s="359"/>
      <c r="BY176" s="359"/>
      <c r="BZ176" s="359"/>
      <c r="CG176" s="359"/>
      <c r="CI176" s="359"/>
      <c r="CK176" s="359"/>
      <c r="CM176" s="359"/>
    </row>
    <row r="177" spans="17:91" s="360" customFormat="1" x14ac:dyDescent="0.35">
      <c r="Q177" s="359"/>
      <c r="R177" s="359"/>
      <c r="S177" s="359"/>
      <c r="T177" s="359"/>
      <c r="U177" s="359"/>
      <c r="V177" s="359"/>
      <c r="W177" s="359"/>
      <c r="X177" s="359"/>
      <c r="Y177" s="359"/>
      <c r="Z177" s="359"/>
      <c r="AB177" s="359"/>
      <c r="AC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c r="BR177" s="359"/>
      <c r="BS177" s="359"/>
      <c r="BT177" s="359"/>
      <c r="BU177" s="359"/>
      <c r="BV177" s="359"/>
      <c r="BW177" s="359"/>
      <c r="BX177" s="359"/>
      <c r="BY177" s="359"/>
      <c r="BZ177" s="359"/>
      <c r="CG177" s="359"/>
      <c r="CI177" s="359"/>
      <c r="CK177" s="359"/>
      <c r="CM177" s="359"/>
    </row>
    <row r="178" spans="17:91" s="360" customFormat="1" x14ac:dyDescent="0.35">
      <c r="Q178" s="359"/>
      <c r="R178" s="359"/>
      <c r="S178" s="359"/>
      <c r="T178" s="359"/>
      <c r="U178" s="359"/>
      <c r="V178" s="359"/>
      <c r="W178" s="359"/>
      <c r="X178" s="359"/>
      <c r="Y178" s="359"/>
      <c r="Z178" s="359"/>
      <c r="AB178" s="359"/>
      <c r="AC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c r="BR178" s="359"/>
      <c r="BS178" s="359"/>
      <c r="BT178" s="359"/>
      <c r="BU178" s="359"/>
      <c r="BV178" s="359"/>
      <c r="BW178" s="359"/>
      <c r="BX178" s="359"/>
      <c r="BY178" s="359"/>
      <c r="BZ178" s="359"/>
      <c r="CG178" s="359"/>
      <c r="CI178" s="359"/>
      <c r="CK178" s="359"/>
      <c r="CM178" s="359"/>
    </row>
    <row r="179" spans="17:91" s="360" customFormat="1" x14ac:dyDescent="0.35">
      <c r="Q179" s="359"/>
      <c r="R179" s="359"/>
      <c r="S179" s="359"/>
      <c r="T179" s="359"/>
      <c r="U179" s="359"/>
      <c r="V179" s="359"/>
      <c r="W179" s="359"/>
      <c r="X179" s="359"/>
      <c r="Y179" s="359"/>
      <c r="Z179" s="359"/>
      <c r="AB179" s="359"/>
      <c r="AC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c r="BR179" s="359"/>
      <c r="BS179" s="359"/>
      <c r="BT179" s="359"/>
      <c r="BU179" s="359"/>
      <c r="BV179" s="359"/>
      <c r="BW179" s="359"/>
      <c r="BX179" s="359"/>
      <c r="BY179" s="359"/>
      <c r="BZ179" s="359"/>
      <c r="CG179" s="359"/>
      <c r="CI179" s="359"/>
      <c r="CK179" s="359"/>
      <c r="CM179" s="359"/>
    </row>
  </sheetData>
  <mergeCells count="41">
    <mergeCell ref="B135:B141"/>
    <mergeCell ref="C135:D137"/>
    <mergeCell ref="C138:D141"/>
    <mergeCell ref="B147:K161"/>
    <mergeCell ref="B120:B134"/>
    <mergeCell ref="C120:D122"/>
    <mergeCell ref="C123:D125"/>
    <mergeCell ref="C126:D128"/>
    <mergeCell ref="C129:D131"/>
    <mergeCell ref="C132:D134"/>
    <mergeCell ref="B40:D40"/>
    <mergeCell ref="E40:H40"/>
    <mergeCell ref="I40:K40"/>
    <mergeCell ref="C113:D113"/>
    <mergeCell ref="E113:G113"/>
    <mergeCell ref="B114:B119"/>
    <mergeCell ref="C114:D115"/>
    <mergeCell ref="C116:D119"/>
    <mergeCell ref="B33:G33"/>
    <mergeCell ref="B34:F34"/>
    <mergeCell ref="B36:C37"/>
    <mergeCell ref="B38:K38"/>
    <mergeCell ref="B39:D39"/>
    <mergeCell ref="E39:H39"/>
    <mergeCell ref="I39:K39"/>
    <mergeCell ref="C21:D23"/>
    <mergeCell ref="B24:B30"/>
    <mergeCell ref="C24:D26"/>
    <mergeCell ref="C27:D30"/>
    <mergeCell ref="B31:G31"/>
    <mergeCell ref="B32:G32"/>
    <mergeCell ref="C2:D2"/>
    <mergeCell ref="E2:G2"/>
    <mergeCell ref="B3:B8"/>
    <mergeCell ref="C3:D4"/>
    <mergeCell ref="C5:D8"/>
    <mergeCell ref="B9:B23"/>
    <mergeCell ref="C9:D11"/>
    <mergeCell ref="C12:D14"/>
    <mergeCell ref="C15:D17"/>
    <mergeCell ref="C18:D20"/>
  </mergeCells>
  <conditionalFormatting sqref="BJ3:BT30 BV3:CE30 AK3:AT30 AV3:AV30 L4:L24 H25:L30 H3:K24">
    <cfRule type="containsText" dxfId="39" priority="33" operator="containsText" text="*80">
      <formula>NOT(ISERROR(SEARCH("*80",H3)))</formula>
    </cfRule>
    <cfRule type="containsText" dxfId="38" priority="34" operator="containsText" text="60-79">
      <formula>NOT(ISERROR(SEARCH("60-79",H3)))</formula>
    </cfRule>
    <cfRule type="containsText" dxfId="37" priority="35" operator="containsText" text="&lt;60">
      <formula>NOT(ISERROR(SEARCH("&lt;60",H3)))</formula>
    </cfRule>
  </conditionalFormatting>
  <conditionalFormatting sqref="M4:M30">
    <cfRule type="containsText" dxfId="36" priority="30" operator="containsText" text="*80">
      <formula>NOT(ISERROR(SEARCH("*80",M4)))</formula>
    </cfRule>
    <cfRule type="containsText" dxfId="35" priority="31" operator="containsText" text="60-79">
      <formula>NOT(ISERROR(SEARCH("60-79",M4)))</formula>
    </cfRule>
    <cfRule type="containsText" dxfId="34" priority="32" operator="containsText" text="&lt;60">
      <formula>NOT(ISERROR(SEARCH("&lt;60",M4)))</formula>
    </cfRule>
  </conditionalFormatting>
  <conditionalFormatting sqref="N4:N30">
    <cfRule type="containsText" dxfId="33" priority="27" operator="containsText" text="*80">
      <formula>NOT(ISERROR(SEARCH("*80",N4)))</formula>
    </cfRule>
    <cfRule type="containsText" dxfId="32" priority="28" operator="containsText" text="60-79">
      <formula>NOT(ISERROR(SEARCH("60-79",N4)))</formula>
    </cfRule>
    <cfRule type="containsText" dxfId="31" priority="29" operator="containsText" text="&lt;60">
      <formula>NOT(ISERROR(SEARCH("&lt;60",N4)))</formula>
    </cfRule>
  </conditionalFormatting>
  <conditionalFormatting sqref="O4:O30">
    <cfRule type="containsText" dxfId="30" priority="24" operator="containsText" text="*80">
      <formula>NOT(ISERROR(SEARCH("*80",O4)))</formula>
    </cfRule>
    <cfRule type="containsText" dxfId="29" priority="25" operator="containsText" text="60-79">
      <formula>NOT(ISERROR(SEARCH("60-79",O4)))</formula>
    </cfRule>
    <cfRule type="containsText" dxfId="28" priority="26" operator="containsText" text="&lt;60">
      <formula>NOT(ISERROR(SEARCH("&lt;60",O4)))</formula>
    </cfRule>
  </conditionalFormatting>
  <conditionalFormatting sqref="P4:P30">
    <cfRule type="containsText" dxfId="27" priority="21" operator="containsText" text="*80">
      <formula>NOT(ISERROR(SEARCH("*80",P4)))</formula>
    </cfRule>
    <cfRule type="containsText" dxfId="26" priority="22" operator="containsText" text="60-79">
      <formula>NOT(ISERROR(SEARCH("60-79",P4)))</formula>
    </cfRule>
    <cfRule type="containsText" dxfId="25" priority="23" operator="containsText" text="&lt;60">
      <formula>NOT(ISERROR(SEARCH("&lt;60",P4)))</formula>
    </cfRule>
  </conditionalFormatting>
  <conditionalFormatting sqref="Q4:Q30">
    <cfRule type="containsText" dxfId="24" priority="18" operator="containsText" text="*80">
      <formula>NOT(ISERROR(SEARCH("*80",Q4)))</formula>
    </cfRule>
    <cfRule type="containsText" dxfId="23" priority="19" operator="containsText" text="60-79">
      <formula>NOT(ISERROR(SEARCH("60-79",Q4)))</formula>
    </cfRule>
    <cfRule type="containsText" dxfId="22" priority="20" operator="containsText" text="&lt;60">
      <formula>NOT(ISERROR(SEARCH("&lt;60",Q4)))</formula>
    </cfRule>
  </conditionalFormatting>
  <conditionalFormatting sqref="L3:Q3 R3:R30">
    <cfRule type="containsText" dxfId="21" priority="15" operator="containsText" text="*80">
      <formula>NOT(ISERROR(SEARCH("*80",L3)))</formula>
    </cfRule>
    <cfRule type="containsText" dxfId="20" priority="16" operator="containsText" text="60-79">
      <formula>NOT(ISERROR(SEARCH("60-79",L3)))</formula>
    </cfRule>
    <cfRule type="containsText" dxfId="19" priority="17" operator="containsText" text="&lt;60">
      <formula>NOT(ISERROR(SEARCH("&lt;60",L3)))</formula>
    </cfRule>
  </conditionalFormatting>
  <conditionalFormatting sqref="AD3:AH30">
    <cfRule type="containsText" dxfId="18" priority="12" operator="containsText" text="*80">
      <formula>NOT(ISERROR(SEARCH("*80",AD3)))</formula>
    </cfRule>
    <cfRule type="containsText" dxfId="17" priority="13" operator="containsText" text="60-79">
      <formula>NOT(ISERROR(SEARCH("60-79",AD3)))</formula>
    </cfRule>
    <cfRule type="containsText" dxfId="16" priority="14" operator="containsText" text="&lt;60">
      <formula>NOT(ISERROR(SEARCH("&lt;60",AD3)))</formula>
    </cfRule>
  </conditionalFormatting>
  <conditionalFormatting sqref="H142:H145 I114:K141">
    <cfRule type="containsText" dxfId="15" priority="9" operator="containsText" text="80">
      <formula>NOT(ISERROR(SEARCH("80",H114)))</formula>
    </cfRule>
    <cfRule type="containsText" dxfId="14" priority="10" operator="containsText" text="60-79">
      <formula>NOT(ISERROR(SEARCH("60-79",H114)))</formula>
    </cfRule>
    <cfRule type="containsText" dxfId="13" priority="11" operator="containsText" text="&lt;60">
      <formula>NOT(ISERROR(SEARCH("&lt;60",H114)))</formula>
    </cfRule>
  </conditionalFormatting>
  <conditionalFormatting sqref="I114:I141">
    <cfRule type="containsText" dxfId="12" priority="8" operator="containsText" text="error">
      <formula>NOT(ISERROR(SEARCH("error",I114)))</formula>
    </cfRule>
  </conditionalFormatting>
  <conditionalFormatting sqref="H46:H48 J46:J48 D46:D48 F46:F48">
    <cfRule type="containsErrors" dxfId="11" priority="36">
      <formula>ISERROR(D46)</formula>
    </cfRule>
  </conditionalFormatting>
  <conditionalFormatting sqref="H114:H141">
    <cfRule type="containsText" dxfId="10" priority="5" operator="containsText" text="80">
      <formula>NOT(ISERROR(SEARCH("80",H114)))</formula>
    </cfRule>
    <cfRule type="containsText" dxfId="9" priority="6" operator="containsText" text="60-79">
      <formula>NOT(ISERROR(SEARCH("60-79",H114)))</formula>
    </cfRule>
    <cfRule type="containsText" dxfId="8" priority="7" operator="containsText" text="&lt;60">
      <formula>NOT(ISERROR(SEARCH("&lt;60",H114)))</formula>
    </cfRule>
  </conditionalFormatting>
  <conditionalFormatting sqref="H114:H141">
    <cfRule type="containsText" dxfId="7" priority="4" operator="containsText" text="error">
      <formula>NOT(ISERROR(SEARCH("error",H114)))</formula>
    </cfRule>
  </conditionalFormatting>
  <conditionalFormatting sqref="Y3:AC30">
    <cfRule type="containsText" dxfId="6" priority="1" operator="containsText" text="*80">
      <formula>NOT(ISERROR(SEARCH("*80",Y3)))</formula>
    </cfRule>
    <cfRule type="containsText" dxfId="5" priority="2" operator="containsText" text="60-79">
      <formula>NOT(ISERROR(SEARCH("60-79",Y3)))</formula>
    </cfRule>
    <cfRule type="containsText" dxfId="4" priority="3" operator="containsText" text="&lt;60">
      <formula>NOT(ISERROR(SEARCH("&lt;60",Y3)))</formula>
    </cfRule>
  </conditionalFormatting>
  <dataValidations count="2">
    <dataValidation type="list" allowBlank="1" showInputMessage="1" showErrorMessage="1" errorTitle="Error in entry" error="Please use list items only." sqref="Y3:AH30 H3:R30" xr:uid="{6709D2B1-99C6-455E-BF64-81EA64E27107}">
      <formula1>ValidDepts</formula1>
    </dataValidation>
    <dataValidation allowBlank="1" showInputMessage="1" showErrorMessage="1" errorTitle="Error in entry" error="Please use list items only." sqref="AU116:BE143 AK3:AT33 BL40:BV61 BJ38:BT38 BJ31:BT34 BV31:CE34" xr:uid="{1CD68C12-FCDE-4AA8-9D84-3378BECE17AF}"/>
  </dataValidations>
  <pageMargins left="0.70866141732283472" right="0.70866141732283472" top="0.74803149606299213" bottom="0.74803149606299213" header="0.31496062992125984" footer="0.31496062992125984"/>
  <pageSetup paperSize="9" scale="67" fitToHeight="0" orientation="portrait" r:id="rId1"/>
  <rowBreaks count="1" manualBreakCount="1">
    <brk id="111" max="12"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1C3C-C8BD-49B4-80DC-F269E289C942}">
  <sheetPr>
    <pageSetUpPr fitToPage="1"/>
  </sheetPr>
  <dimension ref="A1:CN179"/>
  <sheetViews>
    <sheetView showGridLines="0" tabSelected="1" topLeftCell="B52" zoomScale="80" zoomScaleNormal="80" zoomScaleSheetLayoutView="80" zoomScalePageLayoutView="25" workbookViewId="0">
      <selection activeCell="Z43" sqref="Z43"/>
    </sheetView>
  </sheetViews>
  <sheetFormatPr defaultColWidth="0" defaultRowHeight="13.5" x14ac:dyDescent="0.35"/>
  <cols>
    <col min="1" max="1" width="8.81640625" style="1" hidden="1" customWidth="1"/>
    <col min="2" max="7" width="10.7265625" style="1" customWidth="1"/>
    <col min="8" max="13" width="10.7265625" style="13" customWidth="1"/>
    <col min="14" max="16" width="10.7265625" style="13" hidden="1" customWidth="1"/>
    <col min="17" max="23" width="10.7265625" style="1" hidden="1" customWidth="1"/>
    <col min="24" max="24" width="3" style="1" customWidth="1"/>
    <col min="25" max="26" width="10.7265625" style="1" customWidth="1"/>
    <col min="27" max="27" width="10.7265625" style="13" customWidth="1"/>
    <col min="28" max="28" width="10.7265625" style="1" customWidth="1"/>
    <col min="29" max="29" width="11.7265625" style="1" customWidth="1"/>
    <col min="30" max="34" width="10.7265625" style="13" hidden="1" customWidth="1"/>
    <col min="35" max="35" width="2.81640625" style="13" customWidth="1"/>
    <col min="36" max="36" width="5.453125" style="13" hidden="1" customWidth="1"/>
    <col min="37" max="37" width="12.26953125" style="1" hidden="1" customWidth="1"/>
    <col min="38" max="38" width="9.1796875" style="1" hidden="1" customWidth="1"/>
    <col min="39" max="39" width="15.1796875" style="1" hidden="1" customWidth="1"/>
    <col min="40" max="40" width="10" style="1" hidden="1" customWidth="1"/>
    <col min="41" max="41" width="13.453125" style="1" hidden="1" customWidth="1"/>
    <col min="42" max="42" width="15.7265625" style="1" hidden="1" customWidth="1"/>
    <col min="43" max="43" width="13.81640625" style="1" hidden="1" customWidth="1"/>
    <col min="44" max="44" width="12.7265625" style="1" hidden="1" customWidth="1"/>
    <col min="45" max="49" width="8.81640625" style="1" hidden="1" customWidth="1"/>
    <col min="50" max="50" width="16.7265625" style="1" hidden="1" customWidth="1"/>
    <col min="51" max="51" width="8.81640625" style="1" hidden="1" customWidth="1"/>
    <col min="52" max="53" width="11.7265625" style="1" hidden="1" customWidth="1"/>
    <col min="54" max="63" width="8.81640625" style="1" hidden="1" customWidth="1"/>
    <col min="64" max="64" width="13" style="13" hidden="1" customWidth="1"/>
    <col min="65" max="65" width="11.26953125" style="13" hidden="1" customWidth="1"/>
    <col min="66" max="68" width="8.7265625" style="13" hidden="1" customWidth="1"/>
    <col min="69" max="71" width="13" style="13" hidden="1" customWidth="1"/>
    <col min="72" max="72" width="11.81640625" style="13" hidden="1" customWidth="1"/>
    <col min="73" max="73" width="7.453125" style="13" hidden="1" customWidth="1"/>
    <col min="74" max="74" width="13.1796875" style="13" hidden="1" customWidth="1"/>
    <col min="75" max="82" width="7.453125" style="13" hidden="1" customWidth="1"/>
    <col min="83" max="84" width="6.81640625" style="13" hidden="1" customWidth="1"/>
    <col min="85" max="85" width="8.81640625" style="1" hidden="1" customWidth="1"/>
    <col min="86" max="86" width="11.26953125" style="13" hidden="1" customWidth="1"/>
    <col min="87" max="87" width="8.81640625" style="1" hidden="1" customWidth="1"/>
    <col min="88" max="88" width="8.7265625" style="13" hidden="1" customWidth="1"/>
    <col min="89" max="89" width="8.81640625" style="1" hidden="1" customWidth="1"/>
    <col min="90" max="90" width="8.7265625" style="13" hidden="1" customWidth="1"/>
    <col min="91" max="91" width="8.81640625" style="1" hidden="1" customWidth="1"/>
    <col min="92" max="92" width="8.7265625" style="13" hidden="1" customWidth="1"/>
    <col min="93" max="16384" width="8.81640625" style="1" hidden="1"/>
  </cols>
  <sheetData>
    <row r="1" spans="2:92" ht="7.15" customHeight="1" thickBot="1" x14ac:dyDescent="0.4">
      <c r="B1" s="2"/>
      <c r="C1" s="2"/>
      <c r="D1" s="2"/>
      <c r="E1" s="2"/>
      <c r="F1" s="2"/>
      <c r="G1" s="2"/>
      <c r="H1" s="3"/>
      <c r="I1" s="4"/>
      <c r="J1" s="4"/>
      <c r="K1" s="4"/>
      <c r="L1" s="4"/>
      <c r="M1" s="5"/>
      <c r="N1" s="5"/>
      <c r="O1" s="5"/>
      <c r="P1" s="5"/>
      <c r="AA1" s="4"/>
      <c r="AD1" s="4"/>
      <c r="AE1" s="4"/>
      <c r="AF1" s="4"/>
      <c r="AG1" s="4"/>
      <c r="AH1" s="4"/>
      <c r="AI1" s="4"/>
      <c r="AJ1" s="4"/>
      <c r="AW1" s="6" t="s">
        <v>27</v>
      </c>
      <c r="AX1" s="6"/>
      <c r="BE1" s="1" t="s">
        <v>28</v>
      </c>
      <c r="BJ1" s="6" t="s">
        <v>29</v>
      </c>
      <c r="BK1" s="6"/>
      <c r="BL1" s="7"/>
      <c r="BM1" s="8"/>
      <c r="BN1" s="4"/>
      <c r="BO1" s="4"/>
      <c r="BP1" s="4"/>
      <c r="BQ1" s="9"/>
      <c r="BR1" s="9"/>
      <c r="BS1" s="9"/>
      <c r="BT1" s="5"/>
      <c r="BU1" s="5"/>
      <c r="BV1" s="10" t="s">
        <v>30</v>
      </c>
      <c r="BW1" s="11"/>
      <c r="BX1" s="11"/>
      <c r="BY1" s="11"/>
      <c r="BZ1" s="12"/>
      <c r="CF1" s="9"/>
      <c r="CH1" s="4"/>
      <c r="CJ1" s="4"/>
      <c r="CL1" s="4"/>
      <c r="CN1" s="4"/>
    </row>
    <row r="2" spans="2:92" ht="41.5" customHeight="1" thickBot="1" x14ac:dyDescent="0.4">
      <c r="B2" s="14" t="s">
        <v>31</v>
      </c>
      <c r="C2" s="348" t="s">
        <v>32</v>
      </c>
      <c r="D2" s="349"/>
      <c r="E2" s="348" t="s">
        <v>33</v>
      </c>
      <c r="F2" s="350"/>
      <c r="G2" s="349"/>
      <c r="H2" s="163" t="s">
        <v>34</v>
      </c>
      <c r="I2" s="156" t="s">
        <v>35</v>
      </c>
      <c r="J2" s="158" t="s">
        <v>36</v>
      </c>
      <c r="K2" s="164" t="s">
        <v>37</v>
      </c>
      <c r="L2" s="159" t="s">
        <v>38</v>
      </c>
      <c r="M2" s="15" t="s">
        <v>39</v>
      </c>
      <c r="N2" s="15" t="s">
        <v>40</v>
      </c>
      <c r="O2" s="15" t="s">
        <v>41</v>
      </c>
      <c r="P2" s="15" t="s">
        <v>42</v>
      </c>
      <c r="Q2" s="15" t="s">
        <v>43</v>
      </c>
      <c r="R2" s="16" t="s">
        <v>44</v>
      </c>
      <c r="Y2" s="157" t="s">
        <v>45</v>
      </c>
      <c r="Z2" s="161" t="s">
        <v>46</v>
      </c>
      <c r="AA2" s="165" t="s">
        <v>47</v>
      </c>
      <c r="AB2" s="160" t="s">
        <v>48</v>
      </c>
      <c r="AC2" s="162" t="s">
        <v>49</v>
      </c>
      <c r="AD2" s="17" t="s">
        <v>50</v>
      </c>
      <c r="AE2" s="17" t="s">
        <v>51</v>
      </c>
      <c r="AF2" s="17" t="s">
        <v>52</v>
      </c>
      <c r="AG2" s="17" t="s">
        <v>53</v>
      </c>
      <c r="AH2" s="17" t="s">
        <v>54</v>
      </c>
      <c r="AK2" s="18" t="s">
        <v>55</v>
      </c>
      <c r="AL2" s="18" t="s">
        <v>56</v>
      </c>
      <c r="AM2" s="18" t="s">
        <v>57</v>
      </c>
      <c r="AN2" s="18" t="s">
        <v>58</v>
      </c>
      <c r="AO2" s="18" t="s">
        <v>59</v>
      </c>
      <c r="AP2" s="18" t="s">
        <v>60</v>
      </c>
      <c r="AQ2" s="18" t="s">
        <v>61</v>
      </c>
      <c r="AR2" s="18" t="s">
        <v>62</v>
      </c>
      <c r="AS2" s="18" t="s">
        <v>63</v>
      </c>
      <c r="AT2" s="18" t="s">
        <v>64</v>
      </c>
      <c r="AV2" s="2"/>
      <c r="AW2" s="19" t="s">
        <v>65</v>
      </c>
      <c r="AX2" s="19" t="s">
        <v>66</v>
      </c>
      <c r="AY2" s="19" t="s">
        <v>67</v>
      </c>
      <c r="AZ2" s="19" t="s">
        <v>68</v>
      </c>
      <c r="BA2" s="19" t="s">
        <v>69</v>
      </c>
      <c r="BB2" s="19" t="s">
        <v>70</v>
      </c>
      <c r="BC2" s="19" t="s">
        <v>71</v>
      </c>
      <c r="BE2" s="1" t="s">
        <v>72</v>
      </c>
      <c r="BF2" s="1" t="s">
        <v>73</v>
      </c>
      <c r="BJ2" s="20" t="s">
        <v>74</v>
      </c>
      <c r="BK2" s="20" t="s">
        <v>75</v>
      </c>
      <c r="BL2" s="20" t="s">
        <v>76</v>
      </c>
      <c r="BM2" s="20" t="s">
        <v>77</v>
      </c>
      <c r="BN2" s="20" t="s">
        <v>78</v>
      </c>
      <c r="BO2" s="20" t="s">
        <v>79</v>
      </c>
      <c r="BP2" s="20" t="s">
        <v>80</v>
      </c>
      <c r="BQ2" s="20" t="s">
        <v>81</v>
      </c>
      <c r="BR2" s="20" t="s">
        <v>82</v>
      </c>
      <c r="BS2" s="20" t="s">
        <v>83</v>
      </c>
      <c r="BT2" s="20" t="s">
        <v>84</v>
      </c>
      <c r="BV2" s="21" t="s">
        <v>85</v>
      </c>
      <c r="BW2" s="21" t="s">
        <v>86</v>
      </c>
      <c r="BX2" s="21" t="s">
        <v>87</v>
      </c>
      <c r="BY2" s="21" t="s">
        <v>88</v>
      </c>
      <c r="BZ2" s="21" t="s">
        <v>89</v>
      </c>
      <c r="CA2" s="21" t="s">
        <v>90</v>
      </c>
      <c r="CB2" s="21" t="s">
        <v>91</v>
      </c>
      <c r="CC2" s="21" t="s">
        <v>92</v>
      </c>
      <c r="CD2" s="21" t="s">
        <v>93</v>
      </c>
      <c r="CE2" s="21" t="s">
        <v>94</v>
      </c>
    </row>
    <row r="3" spans="2:92" ht="13.5" customHeight="1" thickBot="1" x14ac:dyDescent="0.4">
      <c r="B3" s="354">
        <v>1</v>
      </c>
      <c r="C3" s="318" t="s">
        <v>95</v>
      </c>
      <c r="D3" s="319"/>
      <c r="E3" s="22" t="s">
        <v>96</v>
      </c>
      <c r="F3" s="23"/>
      <c r="G3" s="24"/>
      <c r="H3" s="179" t="s">
        <v>105</v>
      </c>
      <c r="I3" s="27" t="s">
        <v>105</v>
      </c>
      <c r="J3" s="27" t="s">
        <v>105</v>
      </c>
      <c r="K3" s="27" t="s">
        <v>97</v>
      </c>
      <c r="L3" s="26" t="s">
        <v>97</v>
      </c>
      <c r="M3" s="26" t="s">
        <v>97</v>
      </c>
      <c r="N3" s="26" t="s">
        <v>97</v>
      </c>
      <c r="O3" s="26" t="s">
        <v>97</v>
      </c>
      <c r="P3" s="26" t="s">
        <v>97</v>
      </c>
      <c r="Q3" s="26" t="s">
        <v>97</v>
      </c>
      <c r="R3" s="28" t="s">
        <v>97</v>
      </c>
      <c r="Y3" s="27" t="s">
        <v>105</v>
      </c>
      <c r="Z3" s="27" t="s">
        <v>105</v>
      </c>
      <c r="AA3" s="27" t="s">
        <v>105</v>
      </c>
      <c r="AB3" s="27" t="s">
        <v>105</v>
      </c>
      <c r="AC3" s="179" t="s">
        <v>101</v>
      </c>
      <c r="AD3" s="25" t="s">
        <v>97</v>
      </c>
      <c r="AE3" s="25" t="s">
        <v>97</v>
      </c>
      <c r="AF3" s="25" t="s">
        <v>97</v>
      </c>
      <c r="AG3" s="25" t="s">
        <v>97</v>
      </c>
      <c r="AH3" s="25" t="s">
        <v>97</v>
      </c>
      <c r="AK3" s="29" t="str">
        <f t="shared" ref="AK3:AT28" si="0">IFERROR(IF(I3="---","",IF(Y3="---","No Target Set",IF(BV3=BK3,"On Target",IF(BV3&gt;BK3,"Behind",IF(BV3&lt;BK3,"Ahead"))))),"")</f>
        <v>On Target</v>
      </c>
      <c r="AL3" s="29" t="str">
        <f t="shared" si="0"/>
        <v>On Target</v>
      </c>
      <c r="AM3" s="29" t="str">
        <f t="shared" si="0"/>
        <v/>
      </c>
      <c r="AN3" s="29" t="str">
        <f t="shared" si="0"/>
        <v/>
      </c>
      <c r="AO3" s="29" t="str">
        <f t="shared" si="0"/>
        <v/>
      </c>
      <c r="AP3" s="29" t="str">
        <f t="shared" si="0"/>
        <v/>
      </c>
      <c r="AQ3" s="29" t="str">
        <f t="shared" si="0"/>
        <v/>
      </c>
      <c r="AR3" s="29" t="str">
        <f t="shared" si="0"/>
        <v/>
      </c>
      <c r="AS3" s="29" t="str">
        <f t="shared" si="0"/>
        <v/>
      </c>
      <c r="AT3" s="29" t="str">
        <f t="shared" si="0"/>
        <v/>
      </c>
      <c r="AV3" s="30"/>
      <c r="AW3" s="31" t="s">
        <v>98</v>
      </c>
      <c r="AX3" s="32" t="str">
        <f t="shared" ref="AX3:AX30" si="1">_xlfn.IFNA(LOOKUP(2,1/(H3:R3&lt;&gt;"---"),H3:R3),"---")</f>
        <v>60-79</v>
      </c>
      <c r="AY3" s="57">
        <f>VALUE(IF(AX3="---","",VLOOKUP(AX3,List1678345679[],2,FALSE)))</f>
        <v>0.5</v>
      </c>
      <c r="AZ3" s="1" t="str">
        <f t="shared" ref="AZ3:AZ30" si="2">_xlfn.IFNA(LOOKUP(2,1/(H3:Q3&lt;&gt;"---"),X3:AF3),"---")</f>
        <v>60-79</v>
      </c>
      <c r="BA3" s="178">
        <f>VALUE(IF(AZ3="---","",VLOOKUP(AZ3,List1678345679[],2,FALSE)))</f>
        <v>0.5</v>
      </c>
      <c r="BB3" s="1" t="str">
        <f t="shared" ref="BB3:BB30" si="3">_xlfn.IFNA(LOOKUP(2,1/(AK3:AT3&lt;&gt;""),AK3:AT3),"---")</f>
        <v>On Target</v>
      </c>
      <c r="BC3" s="1" t="str">
        <f t="shared" ref="BC3:BC30" si="4">_xlfn.IFNA(LOOKUP(2,1/(H3:R3&lt;&gt;"---"),H$2:R$2),"---")</f>
        <v>Actual Year 2</v>
      </c>
      <c r="BE3" s="33" t="s">
        <v>97</v>
      </c>
      <c r="BI3" s="31" t="s">
        <v>98</v>
      </c>
      <c r="BJ3" s="175">
        <f>IF(H3="---","",VLOOKUP(H3,List1678345679[],2,FALSE))</f>
        <v>0.5</v>
      </c>
      <c r="BK3" s="175">
        <f>IF(I3="---","",VLOOKUP(I3,List1678345679[],2,FALSE))</f>
        <v>0.5</v>
      </c>
      <c r="BL3" s="175">
        <f>IF(J3="---","",VLOOKUP(J3,List1678345679[],2,FALSE))</f>
        <v>0.5</v>
      </c>
      <c r="BM3" s="175" t="str">
        <f>IF(K3="---","",VLOOKUP(K3,List1678345679[],2,FALSE))</f>
        <v/>
      </c>
      <c r="BN3" s="175" t="str">
        <f>IF(L3="---","",VLOOKUP(L3,List1678345679[],2,FALSE))</f>
        <v/>
      </c>
      <c r="BO3" s="175" t="str">
        <f>IF(M3="---","",VLOOKUP(M3,List1678345679[],2,FALSE))</f>
        <v/>
      </c>
      <c r="BP3" s="175" t="str">
        <f>IF(N3="---","",VLOOKUP(N3,List1678345679[],2,FALSE))</f>
        <v/>
      </c>
      <c r="BQ3" s="175" t="str">
        <f>IF(O3="---","",VLOOKUP(O3,List1678345679[],2,FALSE))</f>
        <v/>
      </c>
      <c r="BR3" s="175" t="str">
        <f>IF(P3="---","",VLOOKUP(P3,List1678345679[],2,FALSE))</f>
        <v/>
      </c>
      <c r="BS3" s="175" t="str">
        <f>IF(Q3="---","",VLOOKUP(Q3,List1678345679[],2,FALSE))</f>
        <v/>
      </c>
      <c r="BT3" s="175" t="str">
        <f>IF(R3="---","",VLOOKUP(R3,List1678345679[],2,FALSE))</f>
        <v/>
      </c>
      <c r="BU3" s="31" t="s">
        <v>98</v>
      </c>
      <c r="BV3" s="175">
        <f>IF(Y3="---","",VLOOKUP(Y3,List1678345679[],2,FALSE))</f>
        <v>0.5</v>
      </c>
      <c r="BW3" s="175">
        <f>IF(Z3="---","",VLOOKUP(Z3,List1678345679[],2,FALSE))</f>
        <v>0.5</v>
      </c>
      <c r="BX3" s="175">
        <f>IF(AA3="---","",VLOOKUP(AA3,List1678345679[],2,FALSE))</f>
        <v>0.5</v>
      </c>
      <c r="BY3" s="175">
        <f>IF(AB3="---","",VLOOKUP(AB3,List1678345679[],2,FALSE))</f>
        <v>0.5</v>
      </c>
      <c r="BZ3" s="175">
        <f>IF(AC3="---","",VLOOKUP(AC3,List1678345679[],2,FALSE))</f>
        <v>1</v>
      </c>
      <c r="CA3" s="175" t="str">
        <f>IF(AD3="---","",VLOOKUP(AD3,List1678345679[],2,FALSE))</f>
        <v/>
      </c>
      <c r="CB3" s="175" t="str">
        <f>IF(AE3="---","",VLOOKUP(AE3,List1678345679[],2,FALSE))</f>
        <v/>
      </c>
      <c r="CC3" s="175" t="str">
        <f>IF(AF3="---","",VLOOKUP(AF3,List1678345679[],2,FALSE))</f>
        <v/>
      </c>
      <c r="CD3" s="175" t="str">
        <f>IF(AG3="---","",VLOOKUP(AG3,List1678345679[],2,FALSE))</f>
        <v/>
      </c>
      <c r="CE3" s="175" t="str">
        <f>IF(AH3="---","",VLOOKUP(AH3,List1678345679[],2,FALSE))</f>
        <v/>
      </c>
    </row>
    <row r="4" spans="2:92" ht="13.5" customHeight="1" thickBot="1" x14ac:dyDescent="0.4">
      <c r="B4" s="355"/>
      <c r="C4" s="318"/>
      <c r="D4" s="319"/>
      <c r="E4" s="22" t="s">
        <v>99</v>
      </c>
      <c r="F4" s="23"/>
      <c r="G4" s="24"/>
      <c r="H4" s="27" t="s">
        <v>105</v>
      </c>
      <c r="I4" s="27" t="s">
        <v>105</v>
      </c>
      <c r="J4" s="27" t="s">
        <v>105</v>
      </c>
      <c r="K4" s="27" t="s">
        <v>97</v>
      </c>
      <c r="L4" s="27" t="s">
        <v>97</v>
      </c>
      <c r="M4" s="27" t="s">
        <v>97</v>
      </c>
      <c r="N4" s="27" t="s">
        <v>97</v>
      </c>
      <c r="O4" s="27" t="s">
        <v>97</v>
      </c>
      <c r="P4" s="27" t="s">
        <v>97</v>
      </c>
      <c r="Q4" s="27" t="s">
        <v>97</v>
      </c>
      <c r="R4" s="34" t="s">
        <v>97</v>
      </c>
      <c r="Y4" s="27" t="s">
        <v>105</v>
      </c>
      <c r="Z4" s="27" t="s">
        <v>105</v>
      </c>
      <c r="AA4" s="27" t="s">
        <v>101</v>
      </c>
      <c r="AB4" s="27" t="s">
        <v>101</v>
      </c>
      <c r="AC4" s="34" t="s">
        <v>101</v>
      </c>
      <c r="AD4" s="25" t="s">
        <v>97</v>
      </c>
      <c r="AE4" s="25" t="s">
        <v>97</v>
      </c>
      <c r="AF4" s="25" t="s">
        <v>97</v>
      </c>
      <c r="AG4" s="25" t="s">
        <v>97</v>
      </c>
      <c r="AH4" s="25" t="s">
        <v>97</v>
      </c>
      <c r="AK4" s="29" t="str">
        <f t="shared" si="0"/>
        <v>On Target</v>
      </c>
      <c r="AL4" s="29" t="str">
        <f t="shared" si="0"/>
        <v>On Target</v>
      </c>
      <c r="AM4" s="29" t="str">
        <f t="shared" si="0"/>
        <v/>
      </c>
      <c r="AN4" s="29" t="str">
        <f t="shared" si="0"/>
        <v/>
      </c>
      <c r="AO4" s="29" t="str">
        <f t="shared" si="0"/>
        <v/>
      </c>
      <c r="AP4" s="29" t="str">
        <f t="shared" si="0"/>
        <v/>
      </c>
      <c r="AQ4" s="29" t="str">
        <f t="shared" si="0"/>
        <v/>
      </c>
      <c r="AR4" s="29" t="str">
        <f t="shared" si="0"/>
        <v/>
      </c>
      <c r="AS4" s="29" t="str">
        <f t="shared" si="0"/>
        <v/>
      </c>
      <c r="AT4" s="29" t="str">
        <f t="shared" si="0"/>
        <v/>
      </c>
      <c r="AV4" s="30"/>
      <c r="AW4" s="31" t="s">
        <v>100</v>
      </c>
      <c r="AX4" s="32" t="str">
        <f t="shared" si="1"/>
        <v>60-79</v>
      </c>
      <c r="AY4" s="57">
        <f>VALUE(IF(AX4="---","",VLOOKUP(AX4,List1678345679[],2,FALSE)))</f>
        <v>0.5</v>
      </c>
      <c r="AZ4" s="1" t="str">
        <f t="shared" si="2"/>
        <v>60-79</v>
      </c>
      <c r="BA4" s="178">
        <f>VALUE(IF(AZ4="---","",VLOOKUP(AZ4,List1678345679[],2,FALSE)))</f>
        <v>0.5</v>
      </c>
      <c r="BB4" s="1" t="str">
        <f t="shared" si="3"/>
        <v>On Target</v>
      </c>
      <c r="BC4" s="1" t="str">
        <f t="shared" si="4"/>
        <v>Actual Year 2</v>
      </c>
      <c r="BE4" s="35" t="s">
        <v>101</v>
      </c>
      <c r="BF4" s="1">
        <v>1</v>
      </c>
      <c r="BI4" s="31" t="s">
        <v>100</v>
      </c>
      <c r="BJ4" s="175">
        <f>IF(H4="---","",VLOOKUP(H4,List1678345679[],2,FALSE))</f>
        <v>0.5</v>
      </c>
      <c r="BK4" s="175">
        <f>IF(I4="---","",VLOOKUP(I4,List1678345679[],2,FALSE))</f>
        <v>0.5</v>
      </c>
      <c r="BL4" s="175">
        <f>IF(J4="---","",VLOOKUP(J4,List1678345679[],2,FALSE))</f>
        <v>0.5</v>
      </c>
      <c r="BM4" s="175" t="str">
        <f>IF(K4="---","",VLOOKUP(K4,List1678345679[],2,FALSE))</f>
        <v/>
      </c>
      <c r="BN4" s="175" t="str">
        <f>IF(L4="---","",VLOOKUP(L4,List1678345679[],2,FALSE))</f>
        <v/>
      </c>
      <c r="BO4" s="175" t="str">
        <f>IF(M4="---","",VLOOKUP(M4,List1678345679[],2,FALSE))</f>
        <v/>
      </c>
      <c r="BP4" s="175" t="str">
        <f>IF(N4="---","",VLOOKUP(N4,List1678345679[],2,FALSE))</f>
        <v/>
      </c>
      <c r="BQ4" s="175" t="str">
        <f>IF(O4="---","",VLOOKUP(O4,List1678345679[],2,FALSE))</f>
        <v/>
      </c>
      <c r="BR4" s="175" t="str">
        <f>IF(P4="---","",VLOOKUP(P4,List1678345679[],2,FALSE))</f>
        <v/>
      </c>
      <c r="BS4" s="175" t="str">
        <f>IF(Q4="---","",VLOOKUP(Q4,List1678345679[],2,FALSE))</f>
        <v/>
      </c>
      <c r="BT4" s="175" t="str">
        <f>IF(R4="---","",VLOOKUP(R4,List1678345679[],2,FALSE))</f>
        <v/>
      </c>
      <c r="BU4" s="31" t="s">
        <v>100</v>
      </c>
      <c r="BV4" s="175">
        <f>IF(Y4="---","",VLOOKUP(Y4,List1678345679[],2,FALSE))</f>
        <v>0.5</v>
      </c>
      <c r="BW4" s="175">
        <f>IF(Z4="---","",VLOOKUP(Z4,List1678345679[],2,FALSE))</f>
        <v>0.5</v>
      </c>
      <c r="BX4" s="175">
        <f>IF(AA4="---","",VLOOKUP(AA4,List1678345679[],2,FALSE))</f>
        <v>1</v>
      </c>
      <c r="BY4" s="175">
        <f>IF(AB4="---","",VLOOKUP(AB4,List1678345679[],2,FALSE))</f>
        <v>1</v>
      </c>
      <c r="BZ4" s="175">
        <f>IF(AC4="---","",VLOOKUP(AC4,List1678345679[],2,FALSE))</f>
        <v>1</v>
      </c>
      <c r="CA4" s="175" t="str">
        <f>IF(AD4="---","",VLOOKUP(AD4,List1678345679[],2,FALSE))</f>
        <v/>
      </c>
      <c r="CB4" s="175" t="str">
        <f>IF(AE4="---","",VLOOKUP(AE4,List1678345679[],2,FALSE))</f>
        <v/>
      </c>
      <c r="CC4" s="175" t="str">
        <f>IF(AF4="---","",VLOOKUP(AF4,List1678345679[],2,FALSE))</f>
        <v/>
      </c>
      <c r="CD4" s="175" t="str">
        <f>IF(AG4="---","",VLOOKUP(AG4,List1678345679[],2,FALSE))</f>
        <v/>
      </c>
      <c r="CE4" s="175" t="str">
        <f>IF(AH4="---","",VLOOKUP(AH4,List1678345679[],2,FALSE))</f>
        <v/>
      </c>
    </row>
    <row r="5" spans="2:92" ht="13.5" customHeight="1" thickBot="1" x14ac:dyDescent="0.4">
      <c r="B5" s="355"/>
      <c r="C5" s="318" t="s">
        <v>102</v>
      </c>
      <c r="D5" s="319"/>
      <c r="E5" s="22" t="s">
        <v>103</v>
      </c>
      <c r="F5" s="23"/>
      <c r="G5" s="24"/>
      <c r="H5" s="27" t="s">
        <v>108</v>
      </c>
      <c r="I5" s="27" t="s">
        <v>105</v>
      </c>
      <c r="J5" s="27" t="s">
        <v>105</v>
      </c>
      <c r="K5" s="27" t="s">
        <v>97</v>
      </c>
      <c r="L5" s="27" t="s">
        <v>97</v>
      </c>
      <c r="M5" s="27" t="s">
        <v>97</v>
      </c>
      <c r="N5" s="27" t="s">
        <v>97</v>
      </c>
      <c r="O5" s="27" t="s">
        <v>97</v>
      </c>
      <c r="P5" s="27" t="s">
        <v>97</v>
      </c>
      <c r="Q5" s="27" t="s">
        <v>97</v>
      </c>
      <c r="R5" s="34" t="s">
        <v>97</v>
      </c>
      <c r="Y5" s="27" t="s">
        <v>108</v>
      </c>
      <c r="Z5" s="27" t="s">
        <v>105</v>
      </c>
      <c r="AA5" s="27" t="s">
        <v>101</v>
      </c>
      <c r="AB5" s="27" t="s">
        <v>101</v>
      </c>
      <c r="AC5" s="34" t="s">
        <v>101</v>
      </c>
      <c r="AD5" s="25" t="s">
        <v>97</v>
      </c>
      <c r="AE5" s="25" t="s">
        <v>97</v>
      </c>
      <c r="AF5" s="25" t="s">
        <v>97</v>
      </c>
      <c r="AG5" s="25" t="s">
        <v>97</v>
      </c>
      <c r="AH5" s="25" t="s">
        <v>97</v>
      </c>
      <c r="AK5" s="29" t="str">
        <f t="shared" si="0"/>
        <v>Ahead</v>
      </c>
      <c r="AL5" s="29" t="str">
        <f t="shared" si="0"/>
        <v>On Target</v>
      </c>
      <c r="AM5" s="29" t="str">
        <f t="shared" si="0"/>
        <v/>
      </c>
      <c r="AN5" s="29" t="str">
        <f t="shared" si="0"/>
        <v/>
      </c>
      <c r="AO5" s="29" t="str">
        <f t="shared" si="0"/>
        <v/>
      </c>
      <c r="AP5" s="29" t="str">
        <f t="shared" si="0"/>
        <v/>
      </c>
      <c r="AQ5" s="29" t="str">
        <f t="shared" si="0"/>
        <v/>
      </c>
      <c r="AR5" s="29" t="str">
        <f t="shared" si="0"/>
        <v/>
      </c>
      <c r="AS5" s="29" t="str">
        <f t="shared" si="0"/>
        <v/>
      </c>
      <c r="AT5" s="29" t="str">
        <f t="shared" si="0"/>
        <v/>
      </c>
      <c r="AV5" s="30"/>
      <c r="AW5" s="31" t="s">
        <v>104</v>
      </c>
      <c r="AX5" s="32" t="str">
        <f t="shared" si="1"/>
        <v>60-79</v>
      </c>
      <c r="AY5" s="57">
        <f>VALUE(IF(AX5="---","",VLOOKUP(AX5,List1678345679[],2,FALSE)))</f>
        <v>0.5</v>
      </c>
      <c r="AZ5" s="1" t="str">
        <f t="shared" si="2"/>
        <v>60-79</v>
      </c>
      <c r="BA5" s="178">
        <f>VALUE(IF(AZ5="---","",VLOOKUP(AZ5,List1678345679[],2,FALSE)))</f>
        <v>0.5</v>
      </c>
      <c r="BB5" s="1" t="str">
        <f t="shared" si="3"/>
        <v>On Target</v>
      </c>
      <c r="BC5" s="1" t="str">
        <f t="shared" si="4"/>
        <v>Actual Year 2</v>
      </c>
      <c r="BE5" s="36" t="s">
        <v>105</v>
      </c>
      <c r="BF5" s="1">
        <v>0.5</v>
      </c>
      <c r="BI5" s="31" t="s">
        <v>104</v>
      </c>
      <c r="BJ5" s="175">
        <f>IF(H5="---","",VLOOKUP(H5,List1678345679[],2,FALSE))</f>
        <v>0</v>
      </c>
      <c r="BK5" s="175">
        <f>IF(I5="---","",VLOOKUP(I5,List1678345679[],2,FALSE))</f>
        <v>0.5</v>
      </c>
      <c r="BL5" s="175">
        <f>IF(J5="---","",VLOOKUP(J5,List1678345679[],2,FALSE))</f>
        <v>0.5</v>
      </c>
      <c r="BM5" s="175" t="str">
        <f>IF(K5="---","",VLOOKUP(K5,List1678345679[],2,FALSE))</f>
        <v/>
      </c>
      <c r="BN5" s="175" t="str">
        <f>IF(L5="---","",VLOOKUP(L5,List1678345679[],2,FALSE))</f>
        <v/>
      </c>
      <c r="BO5" s="175" t="str">
        <f>IF(M5="---","",VLOOKUP(M5,List1678345679[],2,FALSE))</f>
        <v/>
      </c>
      <c r="BP5" s="175" t="str">
        <f>IF(N5="---","",VLOOKUP(N5,List1678345679[],2,FALSE))</f>
        <v/>
      </c>
      <c r="BQ5" s="175" t="str">
        <f>IF(O5="---","",VLOOKUP(O5,List1678345679[],2,FALSE))</f>
        <v/>
      </c>
      <c r="BR5" s="175" t="str">
        <f>IF(P5="---","",VLOOKUP(P5,List1678345679[],2,FALSE))</f>
        <v/>
      </c>
      <c r="BS5" s="175" t="str">
        <f>IF(Q5="---","",VLOOKUP(Q5,List1678345679[],2,FALSE))</f>
        <v/>
      </c>
      <c r="BT5" s="175" t="str">
        <f>IF(R5="---","",VLOOKUP(R5,List1678345679[],2,FALSE))</f>
        <v/>
      </c>
      <c r="BU5" s="31" t="s">
        <v>104</v>
      </c>
      <c r="BV5" s="175">
        <f>IF(Y5="---","",VLOOKUP(Y5,List1678345679[],2,FALSE))</f>
        <v>0</v>
      </c>
      <c r="BW5" s="175">
        <f>IF(Z5="---","",VLOOKUP(Z5,List1678345679[],2,FALSE))</f>
        <v>0.5</v>
      </c>
      <c r="BX5" s="175">
        <f>IF(AA5="---","",VLOOKUP(AA5,List1678345679[],2,FALSE))</f>
        <v>1</v>
      </c>
      <c r="BY5" s="175">
        <f>IF(AB5="---","",VLOOKUP(AB5,List1678345679[],2,FALSE))</f>
        <v>1</v>
      </c>
      <c r="BZ5" s="175">
        <f>IF(AC5="---","",VLOOKUP(AC5,List1678345679[],2,FALSE))</f>
        <v>1</v>
      </c>
      <c r="CA5" s="175" t="str">
        <f>IF(AD5="---","",VLOOKUP(AD5,List1678345679[],2,FALSE))</f>
        <v/>
      </c>
      <c r="CB5" s="175" t="str">
        <f>IF(AE5="---","",VLOOKUP(AE5,List1678345679[],2,FALSE))</f>
        <v/>
      </c>
      <c r="CC5" s="175" t="str">
        <f>IF(AF5="---","",VLOOKUP(AF5,List1678345679[],2,FALSE))</f>
        <v/>
      </c>
      <c r="CD5" s="175" t="str">
        <f>IF(AG5="---","",VLOOKUP(AG5,List1678345679[],2,FALSE))</f>
        <v/>
      </c>
      <c r="CE5" s="175" t="str">
        <f>IF(AH5="---","",VLOOKUP(AH5,List1678345679[],2,FALSE))</f>
        <v/>
      </c>
    </row>
    <row r="6" spans="2:92" ht="13.5" customHeight="1" thickBot="1" x14ac:dyDescent="0.4">
      <c r="B6" s="355"/>
      <c r="C6" s="318"/>
      <c r="D6" s="319"/>
      <c r="E6" s="22" t="s">
        <v>106</v>
      </c>
      <c r="F6" s="23"/>
      <c r="G6" s="24"/>
      <c r="H6" s="27" t="s">
        <v>108</v>
      </c>
      <c r="I6" s="27" t="s">
        <v>108</v>
      </c>
      <c r="J6" s="27" t="s">
        <v>105</v>
      </c>
      <c r="K6" s="27" t="s">
        <v>97</v>
      </c>
      <c r="L6" s="27" t="s">
        <v>97</v>
      </c>
      <c r="M6" s="27" t="s">
        <v>97</v>
      </c>
      <c r="N6" s="27" t="s">
        <v>97</v>
      </c>
      <c r="O6" s="27" t="s">
        <v>97</v>
      </c>
      <c r="P6" s="27" t="s">
        <v>97</v>
      </c>
      <c r="Q6" s="27" t="s">
        <v>97</v>
      </c>
      <c r="R6" s="34" t="s">
        <v>97</v>
      </c>
      <c r="Y6" s="27" t="s">
        <v>108</v>
      </c>
      <c r="Z6" s="27" t="s">
        <v>108</v>
      </c>
      <c r="AA6" s="27" t="s">
        <v>105</v>
      </c>
      <c r="AB6" s="27" t="s">
        <v>105</v>
      </c>
      <c r="AC6" s="34" t="s">
        <v>101</v>
      </c>
      <c r="AD6" s="25" t="s">
        <v>97</v>
      </c>
      <c r="AE6" s="25" t="s">
        <v>97</v>
      </c>
      <c r="AF6" s="25" t="s">
        <v>97</v>
      </c>
      <c r="AG6" s="25" t="s">
        <v>97</v>
      </c>
      <c r="AH6" s="25" t="s">
        <v>97</v>
      </c>
      <c r="AK6" s="29" t="str">
        <f t="shared" si="0"/>
        <v>On Target</v>
      </c>
      <c r="AL6" s="29" t="str">
        <f t="shared" si="0"/>
        <v>Ahead</v>
      </c>
      <c r="AM6" s="29" t="str">
        <f t="shared" si="0"/>
        <v/>
      </c>
      <c r="AN6" s="29" t="str">
        <f t="shared" si="0"/>
        <v/>
      </c>
      <c r="AO6" s="29" t="str">
        <f t="shared" si="0"/>
        <v/>
      </c>
      <c r="AP6" s="29" t="str">
        <f t="shared" si="0"/>
        <v/>
      </c>
      <c r="AQ6" s="29" t="str">
        <f t="shared" si="0"/>
        <v/>
      </c>
      <c r="AR6" s="29" t="str">
        <f t="shared" si="0"/>
        <v/>
      </c>
      <c r="AS6" s="29" t="str">
        <f t="shared" si="0"/>
        <v/>
      </c>
      <c r="AT6" s="29" t="str">
        <f t="shared" si="0"/>
        <v/>
      </c>
      <c r="AV6" s="30"/>
      <c r="AW6" s="31" t="s">
        <v>107</v>
      </c>
      <c r="AX6" s="32" t="str">
        <f t="shared" si="1"/>
        <v>60-79</v>
      </c>
      <c r="AY6" s="57">
        <f>VALUE(IF(AX6="---","",VLOOKUP(AX6,List1678345679[],2,FALSE)))</f>
        <v>0.5</v>
      </c>
      <c r="AZ6" s="1" t="str">
        <f t="shared" si="2"/>
        <v>&lt;60</v>
      </c>
      <c r="BA6" s="178">
        <f>VALUE(IF(AZ6="---","",VLOOKUP(AZ6,List1678345679[],2,FALSE)))</f>
        <v>0</v>
      </c>
      <c r="BB6" s="1" t="str">
        <f t="shared" si="3"/>
        <v>Ahead</v>
      </c>
      <c r="BC6" s="1" t="str">
        <f t="shared" si="4"/>
        <v>Actual Year 2</v>
      </c>
      <c r="BE6" s="37" t="s">
        <v>108</v>
      </c>
      <c r="BF6" s="1">
        <v>0</v>
      </c>
      <c r="BI6" s="31" t="s">
        <v>107</v>
      </c>
      <c r="BJ6" s="175">
        <f>IF(H6="---","",VLOOKUP(H6,List1678345679[],2,FALSE))</f>
        <v>0</v>
      </c>
      <c r="BK6" s="175">
        <f>IF(I6="---","",VLOOKUP(I6,List1678345679[],2,FALSE))</f>
        <v>0</v>
      </c>
      <c r="BL6" s="175">
        <f>IF(J6="---","",VLOOKUP(J6,List1678345679[],2,FALSE))</f>
        <v>0.5</v>
      </c>
      <c r="BM6" s="175" t="str">
        <f>IF(K6="---","",VLOOKUP(K6,List1678345679[],2,FALSE))</f>
        <v/>
      </c>
      <c r="BN6" s="175" t="str">
        <f>IF(L6="---","",VLOOKUP(L6,List1678345679[],2,FALSE))</f>
        <v/>
      </c>
      <c r="BO6" s="175" t="str">
        <f>IF(M6="---","",VLOOKUP(M6,List1678345679[],2,FALSE))</f>
        <v/>
      </c>
      <c r="BP6" s="175" t="str">
        <f>IF(N6="---","",VLOOKUP(N6,List1678345679[],2,FALSE))</f>
        <v/>
      </c>
      <c r="BQ6" s="175" t="str">
        <f>IF(O6="---","",VLOOKUP(O6,List1678345679[],2,FALSE))</f>
        <v/>
      </c>
      <c r="BR6" s="175" t="str">
        <f>IF(P6="---","",VLOOKUP(P6,List1678345679[],2,FALSE))</f>
        <v/>
      </c>
      <c r="BS6" s="175" t="str">
        <f>IF(Q6="---","",VLOOKUP(Q6,List1678345679[],2,FALSE))</f>
        <v/>
      </c>
      <c r="BT6" s="175" t="str">
        <f>IF(R6="---","",VLOOKUP(R6,List1678345679[],2,FALSE))</f>
        <v/>
      </c>
      <c r="BU6" s="31" t="s">
        <v>107</v>
      </c>
      <c r="BV6" s="175">
        <f>IF(Y6="---","",VLOOKUP(Y6,List1678345679[],2,FALSE))</f>
        <v>0</v>
      </c>
      <c r="BW6" s="175">
        <f>IF(Z6="---","",VLOOKUP(Z6,List1678345679[],2,FALSE))</f>
        <v>0</v>
      </c>
      <c r="BX6" s="175">
        <f>IF(AA6="---","",VLOOKUP(AA6,List1678345679[],2,FALSE))</f>
        <v>0.5</v>
      </c>
      <c r="BY6" s="175">
        <f>IF(AB6="---","",VLOOKUP(AB6,List1678345679[],2,FALSE))</f>
        <v>0.5</v>
      </c>
      <c r="BZ6" s="175">
        <f>IF(AC6="---","",VLOOKUP(AC6,List1678345679[],2,FALSE))</f>
        <v>1</v>
      </c>
      <c r="CA6" s="175" t="str">
        <f>IF(AD6="---","",VLOOKUP(AD6,List1678345679[],2,FALSE))</f>
        <v/>
      </c>
      <c r="CB6" s="175" t="str">
        <f>IF(AE6="---","",VLOOKUP(AE6,List1678345679[],2,FALSE))</f>
        <v/>
      </c>
      <c r="CC6" s="175" t="str">
        <f>IF(AF6="---","",VLOOKUP(AF6,List1678345679[],2,FALSE))</f>
        <v/>
      </c>
      <c r="CD6" s="175" t="str">
        <f>IF(AG6="---","",VLOOKUP(AG6,List1678345679[],2,FALSE))</f>
        <v/>
      </c>
      <c r="CE6" s="175" t="str">
        <f>IF(AH6="---","",VLOOKUP(AH6,List1678345679[],2,FALSE))</f>
        <v/>
      </c>
    </row>
    <row r="7" spans="2:92" ht="13.5" customHeight="1" thickBot="1" x14ac:dyDescent="0.4">
      <c r="B7" s="355"/>
      <c r="C7" s="318"/>
      <c r="D7" s="319"/>
      <c r="E7" s="22" t="s">
        <v>109</v>
      </c>
      <c r="F7" s="23"/>
      <c r="G7" s="24"/>
      <c r="H7" s="27" t="s">
        <v>108</v>
      </c>
      <c r="I7" s="27" t="s">
        <v>105</v>
      </c>
      <c r="J7" s="27" t="s">
        <v>105</v>
      </c>
      <c r="K7" s="27" t="s">
        <v>97</v>
      </c>
      <c r="L7" s="27" t="s">
        <v>97</v>
      </c>
      <c r="M7" s="27" t="s">
        <v>97</v>
      </c>
      <c r="N7" s="27" t="s">
        <v>97</v>
      </c>
      <c r="O7" s="27" t="s">
        <v>97</v>
      </c>
      <c r="P7" s="27" t="s">
        <v>97</v>
      </c>
      <c r="Q7" s="27" t="s">
        <v>97</v>
      </c>
      <c r="R7" s="34" t="s">
        <v>97</v>
      </c>
      <c r="Y7" s="27" t="s">
        <v>108</v>
      </c>
      <c r="Z7" s="27" t="s">
        <v>101</v>
      </c>
      <c r="AA7" s="27" t="s">
        <v>101</v>
      </c>
      <c r="AB7" s="27" t="s">
        <v>101</v>
      </c>
      <c r="AC7" s="34" t="s">
        <v>101</v>
      </c>
      <c r="AD7" s="25" t="s">
        <v>97</v>
      </c>
      <c r="AE7" s="25" t="s">
        <v>97</v>
      </c>
      <c r="AF7" s="25" t="s">
        <v>97</v>
      </c>
      <c r="AG7" s="25" t="s">
        <v>97</v>
      </c>
      <c r="AH7" s="25" t="s">
        <v>97</v>
      </c>
      <c r="AK7" s="29" t="str">
        <f t="shared" si="0"/>
        <v>Ahead</v>
      </c>
      <c r="AL7" s="29" t="str">
        <f t="shared" si="0"/>
        <v>Behind</v>
      </c>
      <c r="AM7" s="29" t="str">
        <f t="shared" si="0"/>
        <v/>
      </c>
      <c r="AN7" s="29" t="str">
        <f t="shared" si="0"/>
        <v/>
      </c>
      <c r="AO7" s="29" t="str">
        <f t="shared" si="0"/>
        <v/>
      </c>
      <c r="AP7" s="29" t="str">
        <f t="shared" si="0"/>
        <v/>
      </c>
      <c r="AQ7" s="29" t="str">
        <f t="shared" si="0"/>
        <v/>
      </c>
      <c r="AR7" s="29" t="str">
        <f t="shared" si="0"/>
        <v/>
      </c>
      <c r="AS7" s="29" t="str">
        <f t="shared" si="0"/>
        <v/>
      </c>
      <c r="AT7" s="29" t="str">
        <f t="shared" si="0"/>
        <v/>
      </c>
      <c r="AV7" s="30"/>
      <c r="AW7" s="31" t="s">
        <v>110</v>
      </c>
      <c r="AX7" s="32" t="str">
        <f t="shared" si="1"/>
        <v>60-79</v>
      </c>
      <c r="AY7" s="57">
        <f>VALUE(IF(AX7="---","",VLOOKUP(AX7,List1678345679[],2,FALSE)))</f>
        <v>0.5</v>
      </c>
      <c r="AZ7" s="1" t="str">
        <f t="shared" si="2"/>
        <v>≥80</v>
      </c>
      <c r="BA7" s="178">
        <f>VALUE(IF(AZ7="---","",VLOOKUP(AZ7,List1678345679[],2,FALSE)))</f>
        <v>1</v>
      </c>
      <c r="BB7" s="1" t="str">
        <f t="shared" si="3"/>
        <v>Behind</v>
      </c>
      <c r="BC7" s="1" t="str">
        <f t="shared" si="4"/>
        <v>Actual Year 2</v>
      </c>
      <c r="BI7" s="31" t="s">
        <v>110</v>
      </c>
      <c r="BJ7" s="175">
        <f>IF(H7="---","",VLOOKUP(H7,List1678345679[],2,FALSE))</f>
        <v>0</v>
      </c>
      <c r="BK7" s="175">
        <f>IF(I7="---","",VLOOKUP(I7,List1678345679[],2,FALSE))</f>
        <v>0.5</v>
      </c>
      <c r="BL7" s="175">
        <f>IF(J7="---","",VLOOKUP(J7,List1678345679[],2,FALSE))</f>
        <v>0.5</v>
      </c>
      <c r="BM7" s="175" t="str">
        <f>IF(K7="---","",VLOOKUP(K7,List1678345679[],2,FALSE))</f>
        <v/>
      </c>
      <c r="BN7" s="175" t="str">
        <f>IF(L7="---","",VLOOKUP(L7,List1678345679[],2,FALSE))</f>
        <v/>
      </c>
      <c r="BO7" s="175" t="str">
        <f>IF(M7="---","",VLOOKUP(M7,List1678345679[],2,FALSE))</f>
        <v/>
      </c>
      <c r="BP7" s="175" t="str">
        <f>IF(N7="---","",VLOOKUP(N7,List1678345679[],2,FALSE))</f>
        <v/>
      </c>
      <c r="BQ7" s="175" t="str">
        <f>IF(O7="---","",VLOOKUP(O7,List1678345679[],2,FALSE))</f>
        <v/>
      </c>
      <c r="BR7" s="175" t="str">
        <f>IF(P7="---","",VLOOKUP(P7,List1678345679[],2,FALSE))</f>
        <v/>
      </c>
      <c r="BS7" s="175" t="str">
        <f>IF(Q7="---","",VLOOKUP(Q7,List1678345679[],2,FALSE))</f>
        <v/>
      </c>
      <c r="BT7" s="175" t="str">
        <f>IF(R7="---","",VLOOKUP(R7,List1678345679[],2,FALSE))</f>
        <v/>
      </c>
      <c r="BU7" s="31" t="s">
        <v>110</v>
      </c>
      <c r="BV7" s="175">
        <f>IF(Y7="---","",VLOOKUP(Y7,List1678345679[],2,FALSE))</f>
        <v>0</v>
      </c>
      <c r="BW7" s="175">
        <f>IF(Z7="---","",VLOOKUP(Z7,List1678345679[],2,FALSE))</f>
        <v>1</v>
      </c>
      <c r="BX7" s="175">
        <f>IF(AA7="---","",VLOOKUP(AA7,List1678345679[],2,FALSE))</f>
        <v>1</v>
      </c>
      <c r="BY7" s="175">
        <f>IF(AB7="---","",VLOOKUP(AB7,List1678345679[],2,FALSE))</f>
        <v>1</v>
      </c>
      <c r="BZ7" s="175">
        <f>IF(AC7="---","",VLOOKUP(AC7,List1678345679[],2,FALSE))</f>
        <v>1</v>
      </c>
      <c r="CA7" s="175" t="str">
        <f>IF(AD7="---","",VLOOKUP(AD7,List1678345679[],2,FALSE))</f>
        <v/>
      </c>
      <c r="CB7" s="175" t="str">
        <f>IF(AE7="---","",VLOOKUP(AE7,List1678345679[],2,FALSE))</f>
        <v/>
      </c>
      <c r="CC7" s="175" t="str">
        <f>IF(AF7="---","",VLOOKUP(AF7,List1678345679[],2,FALSE))</f>
        <v/>
      </c>
      <c r="CD7" s="175" t="str">
        <f>IF(AG7="---","",VLOOKUP(AG7,List1678345679[],2,FALSE))</f>
        <v/>
      </c>
      <c r="CE7" s="175" t="str">
        <f>IF(AH7="---","",VLOOKUP(AH7,List1678345679[],2,FALSE))</f>
        <v/>
      </c>
    </row>
    <row r="8" spans="2:92" ht="13.5" customHeight="1" thickBot="1" x14ac:dyDescent="0.4">
      <c r="B8" s="356"/>
      <c r="C8" s="318"/>
      <c r="D8" s="319"/>
      <c r="E8" s="22" t="s">
        <v>111</v>
      </c>
      <c r="F8" s="23"/>
      <c r="G8" s="24"/>
      <c r="H8" s="27" t="s">
        <v>108</v>
      </c>
      <c r="I8" s="27" t="s">
        <v>108</v>
      </c>
      <c r="J8" s="27" t="s">
        <v>108</v>
      </c>
      <c r="K8" s="27" t="s">
        <v>97</v>
      </c>
      <c r="L8" s="27" t="s">
        <v>97</v>
      </c>
      <c r="M8" s="27" t="s">
        <v>97</v>
      </c>
      <c r="N8" s="27" t="s">
        <v>97</v>
      </c>
      <c r="O8" s="27" t="s">
        <v>97</v>
      </c>
      <c r="P8" s="27" t="s">
        <v>97</v>
      </c>
      <c r="Q8" s="27" t="s">
        <v>97</v>
      </c>
      <c r="R8" s="34" t="s">
        <v>97</v>
      </c>
      <c r="Y8" s="27" t="s">
        <v>108</v>
      </c>
      <c r="Z8" s="27" t="s">
        <v>108</v>
      </c>
      <c r="AA8" s="27" t="s">
        <v>108</v>
      </c>
      <c r="AB8" s="27" t="s">
        <v>105</v>
      </c>
      <c r="AC8" s="34" t="s">
        <v>105</v>
      </c>
      <c r="AD8" s="25" t="s">
        <v>97</v>
      </c>
      <c r="AE8" s="25" t="s">
        <v>97</v>
      </c>
      <c r="AF8" s="25" t="s">
        <v>97</v>
      </c>
      <c r="AG8" s="25" t="s">
        <v>97</v>
      </c>
      <c r="AH8" s="25" t="s">
        <v>97</v>
      </c>
      <c r="AK8" s="29" t="str">
        <f t="shared" si="0"/>
        <v>On Target</v>
      </c>
      <c r="AL8" s="29" t="str">
        <f t="shared" si="0"/>
        <v>On Target</v>
      </c>
      <c r="AM8" s="29" t="str">
        <f t="shared" si="0"/>
        <v/>
      </c>
      <c r="AN8" s="29" t="str">
        <f t="shared" si="0"/>
        <v/>
      </c>
      <c r="AO8" s="29" t="str">
        <f t="shared" si="0"/>
        <v/>
      </c>
      <c r="AP8" s="29" t="str">
        <f t="shared" si="0"/>
        <v/>
      </c>
      <c r="AQ8" s="29" t="str">
        <f t="shared" si="0"/>
        <v/>
      </c>
      <c r="AR8" s="29" t="str">
        <f t="shared" si="0"/>
        <v/>
      </c>
      <c r="AS8" s="29" t="str">
        <f t="shared" si="0"/>
        <v/>
      </c>
      <c r="AT8" s="29" t="str">
        <f t="shared" si="0"/>
        <v/>
      </c>
      <c r="AV8" s="30"/>
      <c r="AW8" s="31" t="s">
        <v>112</v>
      </c>
      <c r="AX8" s="32" t="str">
        <f t="shared" si="1"/>
        <v>&lt;60</v>
      </c>
      <c r="AY8" s="57">
        <f>VALUE(IF(AX8="---","",VLOOKUP(AX8,List1678345679[],2,FALSE)))</f>
        <v>0</v>
      </c>
      <c r="AZ8" s="1" t="str">
        <f t="shared" si="2"/>
        <v>&lt;60</v>
      </c>
      <c r="BA8" s="178">
        <f>VALUE(IF(AZ8="---","",VLOOKUP(AZ8,List1678345679[],2,FALSE)))</f>
        <v>0</v>
      </c>
      <c r="BB8" s="1" t="str">
        <f t="shared" si="3"/>
        <v>On Target</v>
      </c>
      <c r="BC8" s="1" t="str">
        <f t="shared" si="4"/>
        <v>Actual Year 2</v>
      </c>
      <c r="BI8" s="31" t="s">
        <v>112</v>
      </c>
      <c r="BJ8" s="175">
        <f>IF(H8="---","",VLOOKUP(H8,List1678345679[],2,FALSE))</f>
        <v>0</v>
      </c>
      <c r="BK8" s="175">
        <f>IF(I8="---","",VLOOKUP(I8,List1678345679[],2,FALSE))</f>
        <v>0</v>
      </c>
      <c r="BL8" s="175">
        <f>IF(J8="---","",VLOOKUP(J8,List1678345679[],2,FALSE))</f>
        <v>0</v>
      </c>
      <c r="BM8" s="175" t="str">
        <f>IF(K8="---","",VLOOKUP(K8,List1678345679[],2,FALSE))</f>
        <v/>
      </c>
      <c r="BN8" s="175" t="str">
        <f>IF(L8="---","",VLOOKUP(L8,List1678345679[],2,FALSE))</f>
        <v/>
      </c>
      <c r="BO8" s="175" t="str">
        <f>IF(M8="---","",VLOOKUP(M8,List1678345679[],2,FALSE))</f>
        <v/>
      </c>
      <c r="BP8" s="175" t="str">
        <f>IF(N8="---","",VLOOKUP(N8,List1678345679[],2,FALSE))</f>
        <v/>
      </c>
      <c r="BQ8" s="175" t="str">
        <f>IF(O8="---","",VLOOKUP(O8,List1678345679[],2,FALSE))</f>
        <v/>
      </c>
      <c r="BR8" s="175" t="str">
        <f>IF(P8="---","",VLOOKUP(P8,List1678345679[],2,FALSE))</f>
        <v/>
      </c>
      <c r="BS8" s="175" t="str">
        <f>IF(Q8="---","",VLOOKUP(Q8,List1678345679[],2,FALSE))</f>
        <v/>
      </c>
      <c r="BT8" s="175" t="str">
        <f>IF(R8="---","",VLOOKUP(R8,List1678345679[],2,FALSE))</f>
        <v/>
      </c>
      <c r="BU8" s="31" t="s">
        <v>112</v>
      </c>
      <c r="BV8" s="175">
        <f>IF(Y8="---","",VLOOKUP(Y8,List1678345679[],2,FALSE))</f>
        <v>0</v>
      </c>
      <c r="BW8" s="175">
        <f>IF(Z8="---","",VLOOKUP(Z8,List1678345679[],2,FALSE))</f>
        <v>0</v>
      </c>
      <c r="BX8" s="175">
        <f>IF(AA8="---","",VLOOKUP(AA8,List1678345679[],2,FALSE))</f>
        <v>0</v>
      </c>
      <c r="BY8" s="175">
        <f>IF(AB8="---","",VLOOKUP(AB8,List1678345679[],2,FALSE))</f>
        <v>0.5</v>
      </c>
      <c r="BZ8" s="175">
        <f>IF(AC8="---","",VLOOKUP(AC8,List1678345679[],2,FALSE))</f>
        <v>0.5</v>
      </c>
      <c r="CA8" s="175" t="str">
        <f>IF(AD8="---","",VLOOKUP(AD8,List1678345679[],2,FALSE))</f>
        <v/>
      </c>
      <c r="CB8" s="175" t="str">
        <f>IF(AE8="---","",VLOOKUP(AE8,List1678345679[],2,FALSE))</f>
        <v/>
      </c>
      <c r="CC8" s="175" t="str">
        <f>IF(AF8="---","",VLOOKUP(AF8,List1678345679[],2,FALSE))</f>
        <v/>
      </c>
      <c r="CD8" s="175" t="str">
        <f>IF(AG8="---","",VLOOKUP(AG8,List1678345679[],2,FALSE))</f>
        <v/>
      </c>
      <c r="CE8" s="175" t="str">
        <f>IF(AH8="---","",VLOOKUP(AH8,List1678345679[],2,FALSE))</f>
        <v/>
      </c>
    </row>
    <row r="9" spans="2:92" ht="13.5" customHeight="1" thickBot="1" x14ac:dyDescent="0.4">
      <c r="B9" s="354">
        <v>2</v>
      </c>
      <c r="C9" s="318" t="s">
        <v>113</v>
      </c>
      <c r="D9" s="319"/>
      <c r="E9" s="22" t="s">
        <v>114</v>
      </c>
      <c r="F9" s="23"/>
      <c r="G9" s="24"/>
      <c r="H9" s="27" t="s">
        <v>105</v>
      </c>
      <c r="I9" s="27" t="s">
        <v>105</v>
      </c>
      <c r="J9" s="27" t="s">
        <v>105</v>
      </c>
      <c r="K9" s="27" t="s">
        <v>97</v>
      </c>
      <c r="L9" s="27" t="s">
        <v>97</v>
      </c>
      <c r="M9" s="27" t="s">
        <v>97</v>
      </c>
      <c r="N9" s="27" t="s">
        <v>97</v>
      </c>
      <c r="O9" s="27" t="s">
        <v>97</v>
      </c>
      <c r="P9" s="27" t="s">
        <v>97</v>
      </c>
      <c r="Q9" s="27" t="s">
        <v>97</v>
      </c>
      <c r="R9" s="34" t="s">
        <v>97</v>
      </c>
      <c r="Y9" s="27" t="s">
        <v>105</v>
      </c>
      <c r="Z9" s="27" t="s">
        <v>105</v>
      </c>
      <c r="AA9" s="27" t="s">
        <v>105</v>
      </c>
      <c r="AB9" s="27" t="s">
        <v>101</v>
      </c>
      <c r="AC9" s="34" t="s">
        <v>101</v>
      </c>
      <c r="AD9" s="25" t="s">
        <v>97</v>
      </c>
      <c r="AE9" s="25" t="s">
        <v>97</v>
      </c>
      <c r="AF9" s="25" t="s">
        <v>97</v>
      </c>
      <c r="AG9" s="25" t="s">
        <v>97</v>
      </c>
      <c r="AH9" s="25" t="s">
        <v>97</v>
      </c>
      <c r="AK9" s="29" t="str">
        <f t="shared" si="0"/>
        <v>On Target</v>
      </c>
      <c r="AL9" s="29" t="str">
        <f t="shared" si="0"/>
        <v>On Target</v>
      </c>
      <c r="AM9" s="29" t="str">
        <f t="shared" si="0"/>
        <v/>
      </c>
      <c r="AN9" s="29" t="str">
        <f t="shared" si="0"/>
        <v/>
      </c>
      <c r="AO9" s="29" t="str">
        <f t="shared" si="0"/>
        <v/>
      </c>
      <c r="AP9" s="29" t="str">
        <f t="shared" si="0"/>
        <v/>
      </c>
      <c r="AQ9" s="29" t="str">
        <f t="shared" si="0"/>
        <v/>
      </c>
      <c r="AR9" s="29" t="str">
        <f t="shared" si="0"/>
        <v/>
      </c>
      <c r="AS9" s="29" t="str">
        <f t="shared" si="0"/>
        <v/>
      </c>
      <c r="AT9" s="29" t="str">
        <f t="shared" si="0"/>
        <v/>
      </c>
      <c r="AV9" s="30"/>
      <c r="AW9" s="31" t="s">
        <v>115</v>
      </c>
      <c r="AX9" s="32" t="str">
        <f t="shared" si="1"/>
        <v>60-79</v>
      </c>
      <c r="AY9" s="57">
        <f>VALUE(IF(AX9="---","",VLOOKUP(AX9,List1678345679[],2,FALSE)))</f>
        <v>0.5</v>
      </c>
      <c r="AZ9" s="1" t="str">
        <f t="shared" si="2"/>
        <v>60-79</v>
      </c>
      <c r="BA9" s="178">
        <f>VALUE(IF(AZ9="---","",VLOOKUP(AZ9,List1678345679[],2,FALSE)))</f>
        <v>0.5</v>
      </c>
      <c r="BB9" s="1" t="str">
        <f t="shared" si="3"/>
        <v>On Target</v>
      </c>
      <c r="BC9" s="1" t="str">
        <f t="shared" si="4"/>
        <v>Actual Year 2</v>
      </c>
      <c r="BI9" s="31" t="s">
        <v>115</v>
      </c>
      <c r="BJ9" s="175">
        <f>IF(H9="---","",VLOOKUP(H9,List1678345679[],2,FALSE))</f>
        <v>0.5</v>
      </c>
      <c r="BK9" s="175">
        <f>IF(I9="---","",VLOOKUP(I9,List1678345679[],2,FALSE))</f>
        <v>0.5</v>
      </c>
      <c r="BL9" s="175">
        <f>IF(J9="---","",VLOOKUP(J9,List1678345679[],2,FALSE))</f>
        <v>0.5</v>
      </c>
      <c r="BM9" s="175" t="str">
        <f>IF(K9="---","",VLOOKUP(K9,List1678345679[],2,FALSE))</f>
        <v/>
      </c>
      <c r="BN9" s="175" t="str">
        <f>IF(L9="---","",VLOOKUP(L9,List1678345679[],2,FALSE))</f>
        <v/>
      </c>
      <c r="BO9" s="175" t="str">
        <f>IF(M9="---","",VLOOKUP(M9,List1678345679[],2,FALSE))</f>
        <v/>
      </c>
      <c r="BP9" s="175" t="str">
        <f>IF(N9="---","",VLOOKUP(N9,List1678345679[],2,FALSE))</f>
        <v/>
      </c>
      <c r="BQ9" s="175" t="str">
        <f>IF(O9="---","",VLOOKUP(O9,List1678345679[],2,FALSE))</f>
        <v/>
      </c>
      <c r="BR9" s="175" t="str">
        <f>IF(P9="---","",VLOOKUP(P9,List1678345679[],2,FALSE))</f>
        <v/>
      </c>
      <c r="BS9" s="175" t="str">
        <f>IF(Q9="---","",VLOOKUP(Q9,List1678345679[],2,FALSE))</f>
        <v/>
      </c>
      <c r="BT9" s="175" t="str">
        <f>IF(R9="---","",VLOOKUP(R9,List1678345679[],2,FALSE))</f>
        <v/>
      </c>
      <c r="BU9" s="31" t="s">
        <v>115</v>
      </c>
      <c r="BV9" s="175">
        <f>IF(Y9="---","",VLOOKUP(Y9,List1678345679[],2,FALSE))</f>
        <v>0.5</v>
      </c>
      <c r="BW9" s="175">
        <f>IF(Z9="---","",VLOOKUP(Z9,List1678345679[],2,FALSE))</f>
        <v>0.5</v>
      </c>
      <c r="BX9" s="175">
        <f>IF(AA9="---","",VLOOKUP(AA9,List1678345679[],2,FALSE))</f>
        <v>0.5</v>
      </c>
      <c r="BY9" s="175">
        <f>IF(AB9="---","",VLOOKUP(AB9,List1678345679[],2,FALSE))</f>
        <v>1</v>
      </c>
      <c r="BZ9" s="175">
        <f>IF(AC9="---","",VLOOKUP(AC9,List1678345679[],2,FALSE))</f>
        <v>1</v>
      </c>
      <c r="CA9" s="175" t="str">
        <f>IF(AD9="---","",VLOOKUP(AD9,List1678345679[],2,FALSE))</f>
        <v/>
      </c>
      <c r="CB9" s="175" t="str">
        <f>IF(AE9="---","",VLOOKUP(AE9,List1678345679[],2,FALSE))</f>
        <v/>
      </c>
      <c r="CC9" s="175" t="str">
        <f>IF(AF9="---","",VLOOKUP(AF9,List1678345679[],2,FALSE))</f>
        <v/>
      </c>
      <c r="CD9" s="175" t="str">
        <f>IF(AG9="---","",VLOOKUP(AG9,List1678345679[],2,FALSE))</f>
        <v/>
      </c>
      <c r="CE9" s="175" t="str">
        <f>IF(AH9="---","",VLOOKUP(AH9,List1678345679[],2,FALSE))</f>
        <v/>
      </c>
    </row>
    <row r="10" spans="2:92" ht="13.5" customHeight="1" thickBot="1" x14ac:dyDescent="0.4">
      <c r="B10" s="355"/>
      <c r="C10" s="318"/>
      <c r="D10" s="319"/>
      <c r="E10" s="22" t="s">
        <v>116</v>
      </c>
      <c r="F10" s="23"/>
      <c r="G10" s="24"/>
      <c r="H10" s="27" t="s">
        <v>105</v>
      </c>
      <c r="I10" s="27" t="s">
        <v>105</v>
      </c>
      <c r="J10" s="27" t="s">
        <v>105</v>
      </c>
      <c r="K10" s="27" t="s">
        <v>97</v>
      </c>
      <c r="L10" s="27" t="s">
        <v>97</v>
      </c>
      <c r="M10" s="27" t="s">
        <v>97</v>
      </c>
      <c r="N10" s="27" t="s">
        <v>97</v>
      </c>
      <c r="O10" s="27" t="s">
        <v>97</v>
      </c>
      <c r="P10" s="27" t="s">
        <v>97</v>
      </c>
      <c r="Q10" s="27" t="s">
        <v>97</v>
      </c>
      <c r="R10" s="34" t="s">
        <v>97</v>
      </c>
      <c r="Y10" s="27" t="s">
        <v>105</v>
      </c>
      <c r="Z10" s="27" t="s">
        <v>105</v>
      </c>
      <c r="AA10" s="27" t="s">
        <v>105</v>
      </c>
      <c r="AB10" s="27" t="s">
        <v>105</v>
      </c>
      <c r="AC10" s="34" t="s">
        <v>101</v>
      </c>
      <c r="AD10" s="25" t="s">
        <v>97</v>
      </c>
      <c r="AE10" s="25" t="s">
        <v>97</v>
      </c>
      <c r="AF10" s="25" t="s">
        <v>97</v>
      </c>
      <c r="AG10" s="25" t="s">
        <v>97</v>
      </c>
      <c r="AH10" s="25" t="s">
        <v>97</v>
      </c>
      <c r="AK10" s="29" t="str">
        <f t="shared" si="0"/>
        <v>On Target</v>
      </c>
      <c r="AL10" s="29" t="str">
        <f t="shared" si="0"/>
        <v>On Target</v>
      </c>
      <c r="AM10" s="29" t="str">
        <f t="shared" si="0"/>
        <v/>
      </c>
      <c r="AN10" s="29" t="str">
        <f t="shared" si="0"/>
        <v/>
      </c>
      <c r="AO10" s="29" t="str">
        <f t="shared" si="0"/>
        <v/>
      </c>
      <c r="AP10" s="29" t="str">
        <f t="shared" si="0"/>
        <v/>
      </c>
      <c r="AQ10" s="29" t="str">
        <f t="shared" si="0"/>
        <v/>
      </c>
      <c r="AR10" s="29" t="str">
        <f t="shared" si="0"/>
        <v/>
      </c>
      <c r="AS10" s="29" t="str">
        <f t="shared" si="0"/>
        <v/>
      </c>
      <c r="AT10" s="29" t="str">
        <f t="shared" si="0"/>
        <v/>
      </c>
      <c r="AV10" s="30"/>
      <c r="AW10" s="31" t="s">
        <v>117</v>
      </c>
      <c r="AX10" s="32" t="str">
        <f t="shared" si="1"/>
        <v>60-79</v>
      </c>
      <c r="AY10" s="57">
        <f>VALUE(IF(AX10="---","",VLOOKUP(AX10,List1678345679[],2,FALSE)))</f>
        <v>0.5</v>
      </c>
      <c r="AZ10" s="1" t="str">
        <f t="shared" si="2"/>
        <v>60-79</v>
      </c>
      <c r="BA10" s="178">
        <f>VALUE(IF(AZ10="---","",VLOOKUP(AZ10,List1678345679[],2,FALSE)))</f>
        <v>0.5</v>
      </c>
      <c r="BB10" s="1" t="str">
        <f t="shared" si="3"/>
        <v>On Target</v>
      </c>
      <c r="BC10" s="1" t="str">
        <f t="shared" si="4"/>
        <v>Actual Year 2</v>
      </c>
      <c r="BI10" s="31" t="s">
        <v>117</v>
      </c>
      <c r="BJ10" s="175">
        <f>IF(H10="---","",VLOOKUP(H10,List1678345679[],2,FALSE))</f>
        <v>0.5</v>
      </c>
      <c r="BK10" s="175">
        <f>IF(I10="---","",VLOOKUP(I10,List1678345679[],2,FALSE))</f>
        <v>0.5</v>
      </c>
      <c r="BL10" s="175">
        <f>IF(J10="---","",VLOOKUP(J10,List1678345679[],2,FALSE))</f>
        <v>0.5</v>
      </c>
      <c r="BM10" s="175" t="str">
        <f>IF(K10="---","",VLOOKUP(K10,List1678345679[],2,FALSE))</f>
        <v/>
      </c>
      <c r="BN10" s="175" t="str">
        <f>IF(L10="---","",VLOOKUP(L10,List1678345679[],2,FALSE))</f>
        <v/>
      </c>
      <c r="BO10" s="175" t="str">
        <f>IF(M10="---","",VLOOKUP(M10,List1678345679[],2,FALSE))</f>
        <v/>
      </c>
      <c r="BP10" s="175" t="str">
        <f>IF(N10="---","",VLOOKUP(N10,List1678345679[],2,FALSE))</f>
        <v/>
      </c>
      <c r="BQ10" s="175" t="str">
        <f>IF(O10="---","",VLOOKUP(O10,List1678345679[],2,FALSE))</f>
        <v/>
      </c>
      <c r="BR10" s="175" t="str">
        <f>IF(P10="---","",VLOOKUP(P10,List1678345679[],2,FALSE))</f>
        <v/>
      </c>
      <c r="BS10" s="175" t="str">
        <f>IF(Q10="---","",VLOOKUP(Q10,List1678345679[],2,FALSE))</f>
        <v/>
      </c>
      <c r="BT10" s="175" t="str">
        <f>IF(R10="---","",VLOOKUP(R10,List1678345679[],2,FALSE))</f>
        <v/>
      </c>
      <c r="BU10" s="31" t="s">
        <v>117</v>
      </c>
      <c r="BV10" s="175">
        <f>IF(Y10="---","",VLOOKUP(Y10,List1678345679[],2,FALSE))</f>
        <v>0.5</v>
      </c>
      <c r="BW10" s="175">
        <f>IF(Z10="---","",VLOOKUP(Z10,List1678345679[],2,FALSE))</f>
        <v>0.5</v>
      </c>
      <c r="BX10" s="175">
        <f>IF(AA10="---","",VLOOKUP(AA10,List1678345679[],2,FALSE))</f>
        <v>0.5</v>
      </c>
      <c r="BY10" s="175">
        <f>IF(AB10="---","",VLOOKUP(AB10,List1678345679[],2,FALSE))</f>
        <v>0.5</v>
      </c>
      <c r="BZ10" s="175">
        <f>IF(AC10="---","",VLOOKUP(AC10,List1678345679[],2,FALSE))</f>
        <v>1</v>
      </c>
      <c r="CA10" s="175" t="str">
        <f>IF(AD10="---","",VLOOKUP(AD10,List1678345679[],2,FALSE))</f>
        <v/>
      </c>
      <c r="CB10" s="175" t="str">
        <f>IF(AE10="---","",VLOOKUP(AE10,List1678345679[],2,FALSE))</f>
        <v/>
      </c>
      <c r="CC10" s="175" t="str">
        <f>IF(AF10="---","",VLOOKUP(AF10,List1678345679[],2,FALSE))</f>
        <v/>
      </c>
      <c r="CD10" s="175" t="str">
        <f>IF(AG10="---","",VLOOKUP(AG10,List1678345679[],2,FALSE))</f>
        <v/>
      </c>
      <c r="CE10" s="175" t="str">
        <f>IF(AH10="---","",VLOOKUP(AH10,List1678345679[],2,FALSE))</f>
        <v/>
      </c>
    </row>
    <row r="11" spans="2:92" ht="13.5" customHeight="1" thickBot="1" x14ac:dyDescent="0.4">
      <c r="B11" s="355"/>
      <c r="C11" s="318"/>
      <c r="D11" s="319"/>
      <c r="E11" s="22" t="s">
        <v>118</v>
      </c>
      <c r="F11" s="23"/>
      <c r="G11" s="24"/>
      <c r="H11" s="27" t="s">
        <v>105</v>
      </c>
      <c r="I11" s="27" t="s">
        <v>105</v>
      </c>
      <c r="J11" s="27" t="s">
        <v>105</v>
      </c>
      <c r="K11" s="27" t="s">
        <v>97</v>
      </c>
      <c r="L11" s="27" t="s">
        <v>97</v>
      </c>
      <c r="M11" s="27" t="s">
        <v>97</v>
      </c>
      <c r="N11" s="27" t="s">
        <v>97</v>
      </c>
      <c r="O11" s="27" t="s">
        <v>97</v>
      </c>
      <c r="P11" s="27" t="s">
        <v>97</v>
      </c>
      <c r="Q11" s="27" t="s">
        <v>97</v>
      </c>
      <c r="R11" s="34" t="s">
        <v>97</v>
      </c>
      <c r="Y11" s="27" t="s">
        <v>105</v>
      </c>
      <c r="Z11" s="27" t="s">
        <v>105</v>
      </c>
      <c r="AA11" s="27" t="s">
        <v>105</v>
      </c>
      <c r="AB11" s="27" t="s">
        <v>101</v>
      </c>
      <c r="AC11" s="34" t="s">
        <v>101</v>
      </c>
      <c r="AD11" s="25" t="s">
        <v>97</v>
      </c>
      <c r="AE11" s="25" t="s">
        <v>97</v>
      </c>
      <c r="AF11" s="25" t="s">
        <v>97</v>
      </c>
      <c r="AG11" s="25" t="s">
        <v>97</v>
      </c>
      <c r="AH11" s="25" t="s">
        <v>97</v>
      </c>
      <c r="AK11" s="29" t="str">
        <f t="shared" si="0"/>
        <v>On Target</v>
      </c>
      <c r="AL11" s="29" t="str">
        <f t="shared" si="0"/>
        <v>On Target</v>
      </c>
      <c r="AM11" s="29" t="str">
        <f t="shared" si="0"/>
        <v/>
      </c>
      <c r="AN11" s="29" t="str">
        <f t="shared" si="0"/>
        <v/>
      </c>
      <c r="AO11" s="29" t="str">
        <f t="shared" si="0"/>
        <v/>
      </c>
      <c r="AP11" s="29" t="str">
        <f t="shared" si="0"/>
        <v/>
      </c>
      <c r="AQ11" s="29" t="str">
        <f t="shared" si="0"/>
        <v/>
      </c>
      <c r="AR11" s="29" t="str">
        <f t="shared" si="0"/>
        <v/>
      </c>
      <c r="AS11" s="29" t="str">
        <f t="shared" si="0"/>
        <v/>
      </c>
      <c r="AT11" s="29" t="str">
        <f t="shared" si="0"/>
        <v/>
      </c>
      <c r="AV11" s="30"/>
      <c r="AW11" s="31" t="s">
        <v>119</v>
      </c>
      <c r="AX11" s="32" t="str">
        <f t="shared" si="1"/>
        <v>60-79</v>
      </c>
      <c r="AY11" s="57">
        <f>VALUE(IF(AX11="---","",VLOOKUP(AX11,List1678345679[],2,FALSE)))</f>
        <v>0.5</v>
      </c>
      <c r="AZ11" s="1" t="str">
        <f t="shared" si="2"/>
        <v>60-79</v>
      </c>
      <c r="BA11" s="178">
        <f>VALUE(IF(AZ11="---","",VLOOKUP(AZ11,List1678345679[],2,FALSE)))</f>
        <v>0.5</v>
      </c>
      <c r="BB11" s="1" t="str">
        <f t="shared" si="3"/>
        <v>On Target</v>
      </c>
      <c r="BC11" s="1" t="str">
        <f t="shared" si="4"/>
        <v>Actual Year 2</v>
      </c>
      <c r="BI11" s="31" t="s">
        <v>119</v>
      </c>
      <c r="BJ11" s="175">
        <f>IF(H11="---","",VLOOKUP(H11,List1678345679[],2,FALSE))</f>
        <v>0.5</v>
      </c>
      <c r="BK11" s="175">
        <f>IF(I11="---","",VLOOKUP(I11,List1678345679[],2,FALSE))</f>
        <v>0.5</v>
      </c>
      <c r="BL11" s="175">
        <f>IF(J11="---","",VLOOKUP(J11,List1678345679[],2,FALSE))</f>
        <v>0.5</v>
      </c>
      <c r="BM11" s="175" t="str">
        <f>IF(K11="---","",VLOOKUP(K11,List1678345679[],2,FALSE))</f>
        <v/>
      </c>
      <c r="BN11" s="175" t="str">
        <f>IF(L11="---","",VLOOKUP(L11,List1678345679[],2,FALSE))</f>
        <v/>
      </c>
      <c r="BO11" s="175" t="str">
        <f>IF(M11="---","",VLOOKUP(M11,List1678345679[],2,FALSE))</f>
        <v/>
      </c>
      <c r="BP11" s="175" t="str">
        <f>IF(N11="---","",VLOOKUP(N11,List1678345679[],2,FALSE))</f>
        <v/>
      </c>
      <c r="BQ11" s="175" t="str">
        <f>IF(O11="---","",VLOOKUP(O11,List1678345679[],2,FALSE))</f>
        <v/>
      </c>
      <c r="BR11" s="175" t="str">
        <f>IF(P11="---","",VLOOKUP(P11,List1678345679[],2,FALSE))</f>
        <v/>
      </c>
      <c r="BS11" s="175" t="str">
        <f>IF(Q11="---","",VLOOKUP(Q11,List1678345679[],2,FALSE))</f>
        <v/>
      </c>
      <c r="BT11" s="175" t="str">
        <f>IF(R11="---","",VLOOKUP(R11,List1678345679[],2,FALSE))</f>
        <v/>
      </c>
      <c r="BU11" s="31" t="s">
        <v>119</v>
      </c>
      <c r="BV11" s="175">
        <f>IF(Y11="---","",VLOOKUP(Y11,List1678345679[],2,FALSE))</f>
        <v>0.5</v>
      </c>
      <c r="BW11" s="175">
        <f>IF(Z11="---","",VLOOKUP(Z11,List1678345679[],2,FALSE))</f>
        <v>0.5</v>
      </c>
      <c r="BX11" s="175">
        <f>IF(AA11="---","",VLOOKUP(AA11,List1678345679[],2,FALSE))</f>
        <v>0.5</v>
      </c>
      <c r="BY11" s="175">
        <f>IF(AB11="---","",VLOOKUP(AB11,List1678345679[],2,FALSE))</f>
        <v>1</v>
      </c>
      <c r="BZ11" s="175">
        <f>IF(AC11="---","",VLOOKUP(AC11,List1678345679[],2,FALSE))</f>
        <v>1</v>
      </c>
      <c r="CA11" s="175" t="str">
        <f>IF(AD11="---","",VLOOKUP(AD11,List1678345679[],2,FALSE))</f>
        <v/>
      </c>
      <c r="CB11" s="175" t="str">
        <f>IF(AE11="---","",VLOOKUP(AE11,List1678345679[],2,FALSE))</f>
        <v/>
      </c>
      <c r="CC11" s="175" t="str">
        <f>IF(AF11="---","",VLOOKUP(AF11,List1678345679[],2,FALSE))</f>
        <v/>
      </c>
      <c r="CD11" s="175" t="str">
        <f>IF(AG11="---","",VLOOKUP(AG11,List1678345679[],2,FALSE))</f>
        <v/>
      </c>
      <c r="CE11" s="175" t="str">
        <f>IF(AH11="---","",VLOOKUP(AH11,List1678345679[],2,FALSE))</f>
        <v/>
      </c>
    </row>
    <row r="12" spans="2:92" ht="13.5" customHeight="1" thickBot="1" x14ac:dyDescent="0.4">
      <c r="B12" s="355"/>
      <c r="C12" s="318" t="s">
        <v>120</v>
      </c>
      <c r="D12" s="319"/>
      <c r="E12" s="22" t="s">
        <v>121</v>
      </c>
      <c r="F12" s="23"/>
      <c r="G12" s="24"/>
      <c r="H12" s="27" t="s">
        <v>105</v>
      </c>
      <c r="I12" s="27" t="s">
        <v>105</v>
      </c>
      <c r="J12" s="27" t="s">
        <v>105</v>
      </c>
      <c r="K12" s="27" t="s">
        <v>97</v>
      </c>
      <c r="L12" s="27" t="s">
        <v>97</v>
      </c>
      <c r="M12" s="27" t="s">
        <v>97</v>
      </c>
      <c r="N12" s="27" t="s">
        <v>97</v>
      </c>
      <c r="O12" s="27" t="s">
        <v>97</v>
      </c>
      <c r="P12" s="27" t="s">
        <v>97</v>
      </c>
      <c r="Q12" s="27" t="s">
        <v>97</v>
      </c>
      <c r="R12" s="34" t="s">
        <v>97</v>
      </c>
      <c r="Y12" s="27" t="s">
        <v>105</v>
      </c>
      <c r="Z12" s="27" t="s">
        <v>105</v>
      </c>
      <c r="AA12" s="27" t="s">
        <v>105</v>
      </c>
      <c r="AB12" s="27" t="s">
        <v>101</v>
      </c>
      <c r="AC12" s="34" t="s">
        <v>101</v>
      </c>
      <c r="AD12" s="25" t="s">
        <v>97</v>
      </c>
      <c r="AE12" s="25" t="s">
        <v>97</v>
      </c>
      <c r="AF12" s="25" t="s">
        <v>97</v>
      </c>
      <c r="AG12" s="25" t="s">
        <v>97</v>
      </c>
      <c r="AH12" s="25" t="s">
        <v>97</v>
      </c>
      <c r="AK12" s="29" t="str">
        <f t="shared" si="0"/>
        <v>On Target</v>
      </c>
      <c r="AL12" s="29" t="str">
        <f t="shared" si="0"/>
        <v>On Target</v>
      </c>
      <c r="AM12" s="29" t="str">
        <f t="shared" si="0"/>
        <v/>
      </c>
      <c r="AN12" s="29" t="str">
        <f t="shared" si="0"/>
        <v/>
      </c>
      <c r="AO12" s="29" t="str">
        <f t="shared" si="0"/>
        <v/>
      </c>
      <c r="AP12" s="29" t="str">
        <f t="shared" si="0"/>
        <v/>
      </c>
      <c r="AQ12" s="29" t="str">
        <f t="shared" si="0"/>
        <v/>
      </c>
      <c r="AR12" s="29" t="str">
        <f t="shared" si="0"/>
        <v/>
      </c>
      <c r="AS12" s="29" t="str">
        <f t="shared" si="0"/>
        <v/>
      </c>
      <c r="AT12" s="29" t="str">
        <f t="shared" si="0"/>
        <v/>
      </c>
      <c r="AV12" s="30"/>
      <c r="AW12" s="31" t="s">
        <v>122</v>
      </c>
      <c r="AX12" s="32" t="str">
        <f t="shared" si="1"/>
        <v>60-79</v>
      </c>
      <c r="AY12" s="57">
        <f>VALUE(IF(AX12="---","",VLOOKUP(AX12,List1678345679[],2,FALSE)))</f>
        <v>0.5</v>
      </c>
      <c r="AZ12" s="1" t="str">
        <f t="shared" si="2"/>
        <v>60-79</v>
      </c>
      <c r="BA12" s="178">
        <f>VALUE(IF(AZ12="---","",VLOOKUP(AZ12,List1678345679[],2,FALSE)))</f>
        <v>0.5</v>
      </c>
      <c r="BB12" s="1" t="str">
        <f t="shared" si="3"/>
        <v>On Target</v>
      </c>
      <c r="BC12" s="1" t="str">
        <f t="shared" si="4"/>
        <v>Actual Year 2</v>
      </c>
      <c r="BI12" s="31" t="s">
        <v>122</v>
      </c>
      <c r="BJ12" s="175">
        <f>IF(H12="---","",VLOOKUP(H12,List1678345679[],2,FALSE))</f>
        <v>0.5</v>
      </c>
      <c r="BK12" s="175">
        <f>IF(I12="---","",VLOOKUP(I12,List1678345679[],2,FALSE))</f>
        <v>0.5</v>
      </c>
      <c r="BL12" s="175">
        <f>IF(J12="---","",VLOOKUP(J12,List1678345679[],2,FALSE))</f>
        <v>0.5</v>
      </c>
      <c r="BM12" s="175" t="str">
        <f>IF(K12="---","",VLOOKUP(K12,List1678345679[],2,FALSE))</f>
        <v/>
      </c>
      <c r="BN12" s="175" t="str">
        <f>IF(L12="---","",VLOOKUP(L12,List1678345679[],2,FALSE))</f>
        <v/>
      </c>
      <c r="BO12" s="175" t="str">
        <f>IF(M12="---","",VLOOKUP(M12,List1678345679[],2,FALSE))</f>
        <v/>
      </c>
      <c r="BP12" s="175" t="str">
        <f>IF(N12="---","",VLOOKUP(N12,List1678345679[],2,FALSE))</f>
        <v/>
      </c>
      <c r="BQ12" s="175" t="str">
        <f>IF(O12="---","",VLOOKUP(O12,List1678345679[],2,FALSE))</f>
        <v/>
      </c>
      <c r="BR12" s="175" t="str">
        <f>IF(P12="---","",VLOOKUP(P12,List1678345679[],2,FALSE))</f>
        <v/>
      </c>
      <c r="BS12" s="175" t="str">
        <f>IF(Q12="---","",VLOOKUP(Q12,List1678345679[],2,FALSE))</f>
        <v/>
      </c>
      <c r="BT12" s="175" t="str">
        <f>IF(R12="---","",VLOOKUP(R12,List1678345679[],2,FALSE))</f>
        <v/>
      </c>
      <c r="BU12" s="31" t="s">
        <v>122</v>
      </c>
      <c r="BV12" s="175">
        <f>IF(Y12="---","",VLOOKUP(Y12,List1678345679[],2,FALSE))</f>
        <v>0.5</v>
      </c>
      <c r="BW12" s="175">
        <f>IF(Z12="---","",VLOOKUP(Z12,List1678345679[],2,FALSE))</f>
        <v>0.5</v>
      </c>
      <c r="BX12" s="175">
        <f>IF(AA12="---","",VLOOKUP(AA12,List1678345679[],2,FALSE))</f>
        <v>0.5</v>
      </c>
      <c r="BY12" s="175">
        <f>IF(AB12="---","",VLOOKUP(AB12,List1678345679[],2,FALSE))</f>
        <v>1</v>
      </c>
      <c r="BZ12" s="175">
        <f>IF(AC12="---","",VLOOKUP(AC12,List1678345679[],2,FALSE))</f>
        <v>1</v>
      </c>
      <c r="CA12" s="175" t="str">
        <f>IF(AD12="---","",VLOOKUP(AD12,List1678345679[],2,FALSE))</f>
        <v/>
      </c>
      <c r="CB12" s="175" t="str">
        <f>IF(AE12="---","",VLOOKUP(AE12,List1678345679[],2,FALSE))</f>
        <v/>
      </c>
      <c r="CC12" s="175" t="str">
        <f>IF(AF12="---","",VLOOKUP(AF12,List1678345679[],2,FALSE))</f>
        <v/>
      </c>
      <c r="CD12" s="175" t="str">
        <f>IF(AG12="---","",VLOOKUP(AG12,List1678345679[],2,FALSE))</f>
        <v/>
      </c>
      <c r="CE12" s="175" t="str">
        <f>IF(AH12="---","",VLOOKUP(AH12,List1678345679[],2,FALSE))</f>
        <v/>
      </c>
    </row>
    <row r="13" spans="2:92" ht="13.5" customHeight="1" thickBot="1" x14ac:dyDescent="0.4">
      <c r="B13" s="355"/>
      <c r="C13" s="318"/>
      <c r="D13" s="319"/>
      <c r="E13" s="22" t="s">
        <v>123</v>
      </c>
      <c r="F13" s="23"/>
      <c r="G13" s="24"/>
      <c r="H13" s="27" t="s">
        <v>105</v>
      </c>
      <c r="I13" s="27" t="s">
        <v>105</v>
      </c>
      <c r="J13" s="27" t="s">
        <v>105</v>
      </c>
      <c r="K13" s="27" t="s">
        <v>97</v>
      </c>
      <c r="L13" s="27" t="s">
        <v>97</v>
      </c>
      <c r="M13" s="27" t="s">
        <v>97</v>
      </c>
      <c r="N13" s="27" t="s">
        <v>97</v>
      </c>
      <c r="O13" s="27" t="s">
        <v>97</v>
      </c>
      <c r="P13" s="27" t="s">
        <v>97</v>
      </c>
      <c r="Q13" s="27" t="s">
        <v>97</v>
      </c>
      <c r="R13" s="34" t="s">
        <v>97</v>
      </c>
      <c r="Y13" s="27" t="s">
        <v>105</v>
      </c>
      <c r="Z13" s="27" t="s">
        <v>105</v>
      </c>
      <c r="AA13" s="27" t="s">
        <v>105</v>
      </c>
      <c r="AB13" s="27" t="s">
        <v>101</v>
      </c>
      <c r="AC13" s="34" t="s">
        <v>101</v>
      </c>
      <c r="AD13" s="25" t="s">
        <v>97</v>
      </c>
      <c r="AE13" s="25" t="s">
        <v>97</v>
      </c>
      <c r="AF13" s="25" t="s">
        <v>97</v>
      </c>
      <c r="AG13" s="25" t="s">
        <v>97</v>
      </c>
      <c r="AH13" s="25" t="s">
        <v>97</v>
      </c>
      <c r="AK13" s="29" t="str">
        <f t="shared" si="0"/>
        <v>On Target</v>
      </c>
      <c r="AL13" s="29" t="str">
        <f t="shared" si="0"/>
        <v>On Target</v>
      </c>
      <c r="AM13" s="29" t="str">
        <f t="shared" si="0"/>
        <v/>
      </c>
      <c r="AN13" s="29" t="str">
        <f t="shared" si="0"/>
        <v/>
      </c>
      <c r="AO13" s="29" t="str">
        <f t="shared" si="0"/>
        <v/>
      </c>
      <c r="AP13" s="29" t="str">
        <f t="shared" si="0"/>
        <v/>
      </c>
      <c r="AQ13" s="29" t="str">
        <f t="shared" si="0"/>
        <v/>
      </c>
      <c r="AR13" s="29" t="str">
        <f t="shared" si="0"/>
        <v/>
      </c>
      <c r="AS13" s="29" t="str">
        <f t="shared" si="0"/>
        <v/>
      </c>
      <c r="AT13" s="29" t="str">
        <f t="shared" si="0"/>
        <v/>
      </c>
      <c r="AV13" s="30"/>
      <c r="AW13" s="31" t="s">
        <v>124</v>
      </c>
      <c r="AX13" s="32" t="str">
        <f t="shared" si="1"/>
        <v>60-79</v>
      </c>
      <c r="AY13" s="57">
        <f>VALUE(IF(AX13="---","",VLOOKUP(AX13,List1678345679[],2,FALSE)))</f>
        <v>0.5</v>
      </c>
      <c r="AZ13" s="1" t="str">
        <f t="shared" si="2"/>
        <v>60-79</v>
      </c>
      <c r="BA13" s="178">
        <f>VALUE(IF(AZ13="---","",VLOOKUP(AZ13,List1678345679[],2,FALSE)))</f>
        <v>0.5</v>
      </c>
      <c r="BB13" s="1" t="str">
        <f t="shared" si="3"/>
        <v>On Target</v>
      </c>
      <c r="BC13" s="1" t="str">
        <f t="shared" si="4"/>
        <v>Actual Year 2</v>
      </c>
      <c r="BI13" s="31" t="s">
        <v>124</v>
      </c>
      <c r="BJ13" s="175">
        <f>IF(H13="---","",VLOOKUP(H13,List1678345679[],2,FALSE))</f>
        <v>0.5</v>
      </c>
      <c r="BK13" s="175">
        <f>IF(I13="---","",VLOOKUP(I13,List1678345679[],2,FALSE))</f>
        <v>0.5</v>
      </c>
      <c r="BL13" s="175">
        <f>IF(J13="---","",VLOOKUP(J13,List1678345679[],2,FALSE))</f>
        <v>0.5</v>
      </c>
      <c r="BM13" s="175" t="str">
        <f>IF(K13="---","",VLOOKUP(K13,List1678345679[],2,FALSE))</f>
        <v/>
      </c>
      <c r="BN13" s="175" t="str">
        <f>IF(L13="---","",VLOOKUP(L13,List1678345679[],2,FALSE))</f>
        <v/>
      </c>
      <c r="BO13" s="175" t="str">
        <f>IF(M13="---","",VLOOKUP(M13,List1678345679[],2,FALSE))</f>
        <v/>
      </c>
      <c r="BP13" s="175" t="str">
        <f>IF(N13="---","",VLOOKUP(N13,List1678345679[],2,FALSE))</f>
        <v/>
      </c>
      <c r="BQ13" s="175" t="str">
        <f>IF(O13="---","",VLOOKUP(O13,List1678345679[],2,FALSE))</f>
        <v/>
      </c>
      <c r="BR13" s="175" t="str">
        <f>IF(P13="---","",VLOOKUP(P13,List1678345679[],2,FALSE))</f>
        <v/>
      </c>
      <c r="BS13" s="175" t="str">
        <f>IF(Q13="---","",VLOOKUP(Q13,List1678345679[],2,FALSE))</f>
        <v/>
      </c>
      <c r="BT13" s="175" t="str">
        <f>IF(R13="---","",VLOOKUP(R13,List1678345679[],2,FALSE))</f>
        <v/>
      </c>
      <c r="BU13" s="31" t="s">
        <v>124</v>
      </c>
      <c r="BV13" s="175">
        <f>IF(Y13="---","",VLOOKUP(Y13,List1678345679[],2,FALSE))</f>
        <v>0.5</v>
      </c>
      <c r="BW13" s="175">
        <f>IF(Z13="---","",VLOOKUP(Z13,List1678345679[],2,FALSE))</f>
        <v>0.5</v>
      </c>
      <c r="BX13" s="175">
        <f>IF(AA13="---","",VLOOKUP(AA13,List1678345679[],2,FALSE))</f>
        <v>0.5</v>
      </c>
      <c r="BY13" s="175">
        <f>IF(AB13="---","",VLOOKUP(AB13,List1678345679[],2,FALSE))</f>
        <v>1</v>
      </c>
      <c r="BZ13" s="175">
        <f>IF(AC13="---","",VLOOKUP(AC13,List1678345679[],2,FALSE))</f>
        <v>1</v>
      </c>
      <c r="CA13" s="175" t="str">
        <f>IF(AD13="---","",VLOOKUP(AD13,List1678345679[],2,FALSE))</f>
        <v/>
      </c>
      <c r="CB13" s="175" t="str">
        <f>IF(AE13="---","",VLOOKUP(AE13,List1678345679[],2,FALSE))</f>
        <v/>
      </c>
      <c r="CC13" s="175" t="str">
        <f>IF(AF13="---","",VLOOKUP(AF13,List1678345679[],2,FALSE))</f>
        <v/>
      </c>
      <c r="CD13" s="175" t="str">
        <f>IF(AG13="---","",VLOOKUP(AG13,List1678345679[],2,FALSE))</f>
        <v/>
      </c>
      <c r="CE13" s="175" t="str">
        <f>IF(AH13="---","",VLOOKUP(AH13,List1678345679[],2,FALSE))</f>
        <v/>
      </c>
    </row>
    <row r="14" spans="2:92" ht="13.5" customHeight="1" thickBot="1" x14ac:dyDescent="0.4">
      <c r="B14" s="355"/>
      <c r="C14" s="318"/>
      <c r="D14" s="319"/>
      <c r="E14" s="22" t="s">
        <v>125</v>
      </c>
      <c r="F14" s="23"/>
      <c r="G14" s="24"/>
      <c r="H14" s="27" t="s">
        <v>105</v>
      </c>
      <c r="I14" s="27" t="s">
        <v>105</v>
      </c>
      <c r="J14" s="27" t="s">
        <v>105</v>
      </c>
      <c r="K14" s="27" t="s">
        <v>97</v>
      </c>
      <c r="L14" s="27" t="s">
        <v>97</v>
      </c>
      <c r="M14" s="27" t="s">
        <v>97</v>
      </c>
      <c r="N14" s="27" t="s">
        <v>97</v>
      </c>
      <c r="O14" s="27" t="s">
        <v>97</v>
      </c>
      <c r="P14" s="27" t="s">
        <v>97</v>
      </c>
      <c r="Q14" s="27" t="s">
        <v>97</v>
      </c>
      <c r="R14" s="34" t="s">
        <v>97</v>
      </c>
      <c r="Y14" s="27" t="s">
        <v>105</v>
      </c>
      <c r="Z14" s="27" t="s">
        <v>105</v>
      </c>
      <c r="AA14" s="27" t="s">
        <v>105</v>
      </c>
      <c r="AB14" s="27" t="s">
        <v>105</v>
      </c>
      <c r="AC14" s="34" t="s">
        <v>101</v>
      </c>
      <c r="AD14" s="25" t="s">
        <v>97</v>
      </c>
      <c r="AE14" s="25" t="s">
        <v>97</v>
      </c>
      <c r="AF14" s="25" t="s">
        <v>97</v>
      </c>
      <c r="AG14" s="25" t="s">
        <v>97</v>
      </c>
      <c r="AH14" s="25" t="s">
        <v>97</v>
      </c>
      <c r="AK14" s="29" t="str">
        <f t="shared" si="0"/>
        <v>On Target</v>
      </c>
      <c r="AL14" s="29" t="str">
        <f t="shared" si="0"/>
        <v>On Target</v>
      </c>
      <c r="AM14" s="29" t="str">
        <f t="shared" si="0"/>
        <v/>
      </c>
      <c r="AN14" s="29" t="str">
        <f t="shared" si="0"/>
        <v/>
      </c>
      <c r="AO14" s="29" t="str">
        <f t="shared" si="0"/>
        <v/>
      </c>
      <c r="AP14" s="29" t="str">
        <f t="shared" si="0"/>
        <v/>
      </c>
      <c r="AQ14" s="29" t="str">
        <f t="shared" si="0"/>
        <v/>
      </c>
      <c r="AR14" s="29" t="str">
        <f t="shared" si="0"/>
        <v/>
      </c>
      <c r="AS14" s="29" t="str">
        <f t="shared" si="0"/>
        <v/>
      </c>
      <c r="AT14" s="29" t="str">
        <f t="shared" si="0"/>
        <v/>
      </c>
      <c r="AV14" s="30"/>
      <c r="AW14" s="31" t="s">
        <v>126</v>
      </c>
      <c r="AX14" s="32" t="str">
        <f t="shared" si="1"/>
        <v>60-79</v>
      </c>
      <c r="AY14" s="57">
        <f>VALUE(IF(AX14="---","",VLOOKUP(AX14,List1678345679[],2,FALSE)))</f>
        <v>0.5</v>
      </c>
      <c r="AZ14" s="1" t="str">
        <f t="shared" si="2"/>
        <v>60-79</v>
      </c>
      <c r="BA14" s="178">
        <f>VALUE(IF(AZ14="---","",VLOOKUP(AZ14,List1678345679[],2,FALSE)))</f>
        <v>0.5</v>
      </c>
      <c r="BB14" s="1" t="str">
        <f t="shared" si="3"/>
        <v>On Target</v>
      </c>
      <c r="BC14" s="1" t="str">
        <f t="shared" si="4"/>
        <v>Actual Year 2</v>
      </c>
      <c r="BI14" s="31" t="s">
        <v>126</v>
      </c>
      <c r="BJ14" s="175">
        <f>IF(H14="---","",VLOOKUP(H14,List1678345679[],2,FALSE))</f>
        <v>0.5</v>
      </c>
      <c r="BK14" s="175">
        <f>IF(I14="---","",VLOOKUP(I14,List1678345679[],2,FALSE))</f>
        <v>0.5</v>
      </c>
      <c r="BL14" s="175">
        <f>IF(J14="---","",VLOOKUP(J14,List1678345679[],2,FALSE))</f>
        <v>0.5</v>
      </c>
      <c r="BM14" s="175" t="str">
        <f>IF(K14="---","",VLOOKUP(K14,List1678345679[],2,FALSE))</f>
        <v/>
      </c>
      <c r="BN14" s="175" t="str">
        <f>IF(L14="---","",VLOOKUP(L14,List1678345679[],2,FALSE))</f>
        <v/>
      </c>
      <c r="BO14" s="175" t="str">
        <f>IF(M14="---","",VLOOKUP(M14,List1678345679[],2,FALSE))</f>
        <v/>
      </c>
      <c r="BP14" s="175" t="str">
        <f>IF(N14="---","",VLOOKUP(N14,List1678345679[],2,FALSE))</f>
        <v/>
      </c>
      <c r="BQ14" s="175" t="str">
        <f>IF(O14="---","",VLOOKUP(O14,List1678345679[],2,FALSE))</f>
        <v/>
      </c>
      <c r="BR14" s="175" t="str">
        <f>IF(P14="---","",VLOOKUP(P14,List1678345679[],2,FALSE))</f>
        <v/>
      </c>
      <c r="BS14" s="175" t="str">
        <f>IF(Q14="---","",VLOOKUP(Q14,List1678345679[],2,FALSE))</f>
        <v/>
      </c>
      <c r="BT14" s="175" t="str">
        <f>IF(R14="---","",VLOOKUP(R14,List1678345679[],2,FALSE))</f>
        <v/>
      </c>
      <c r="BU14" s="31" t="s">
        <v>126</v>
      </c>
      <c r="BV14" s="175">
        <f>IF(Y14="---","",VLOOKUP(Y14,List1678345679[],2,FALSE))</f>
        <v>0.5</v>
      </c>
      <c r="BW14" s="175">
        <f>IF(Z14="---","",VLOOKUP(Z14,List1678345679[],2,FALSE))</f>
        <v>0.5</v>
      </c>
      <c r="BX14" s="175">
        <f>IF(AA14="---","",VLOOKUP(AA14,List1678345679[],2,FALSE))</f>
        <v>0.5</v>
      </c>
      <c r="BY14" s="175">
        <f>IF(AB14="---","",VLOOKUP(AB14,List1678345679[],2,FALSE))</f>
        <v>0.5</v>
      </c>
      <c r="BZ14" s="175">
        <f>IF(AC14="---","",VLOOKUP(AC14,List1678345679[],2,FALSE))</f>
        <v>1</v>
      </c>
      <c r="CA14" s="175" t="str">
        <f>IF(AD14="---","",VLOOKUP(AD14,List1678345679[],2,FALSE))</f>
        <v/>
      </c>
      <c r="CB14" s="175" t="str">
        <f>IF(AE14="---","",VLOOKUP(AE14,List1678345679[],2,FALSE))</f>
        <v/>
      </c>
      <c r="CC14" s="175" t="str">
        <f>IF(AF14="---","",VLOOKUP(AF14,List1678345679[],2,FALSE))</f>
        <v/>
      </c>
      <c r="CD14" s="175" t="str">
        <f>IF(AG14="---","",VLOOKUP(AG14,List1678345679[],2,FALSE))</f>
        <v/>
      </c>
      <c r="CE14" s="175" t="str">
        <f>IF(AH14="---","",VLOOKUP(AH14,List1678345679[],2,FALSE))</f>
        <v/>
      </c>
    </row>
    <row r="15" spans="2:92" ht="13.5" customHeight="1" thickBot="1" x14ac:dyDescent="0.4">
      <c r="B15" s="355"/>
      <c r="C15" s="318" t="s">
        <v>127</v>
      </c>
      <c r="D15" s="319"/>
      <c r="E15" s="22" t="s">
        <v>128</v>
      </c>
      <c r="F15" s="23"/>
      <c r="G15" s="24"/>
      <c r="H15" s="27" t="s">
        <v>108</v>
      </c>
      <c r="I15" s="27" t="s">
        <v>108</v>
      </c>
      <c r="J15" s="27" t="s">
        <v>105</v>
      </c>
      <c r="K15" s="27" t="s">
        <v>97</v>
      </c>
      <c r="L15" s="27" t="s">
        <v>97</v>
      </c>
      <c r="M15" s="27" t="s">
        <v>97</v>
      </c>
      <c r="N15" s="27" t="s">
        <v>97</v>
      </c>
      <c r="O15" s="27" t="s">
        <v>97</v>
      </c>
      <c r="P15" s="27" t="s">
        <v>97</v>
      </c>
      <c r="Q15" s="27" t="s">
        <v>97</v>
      </c>
      <c r="R15" s="34" t="s">
        <v>97</v>
      </c>
      <c r="Y15" s="27" t="s">
        <v>105</v>
      </c>
      <c r="Z15" s="27" t="s">
        <v>105</v>
      </c>
      <c r="AA15" s="27" t="s">
        <v>105</v>
      </c>
      <c r="AB15" s="27" t="s">
        <v>105</v>
      </c>
      <c r="AC15" s="34" t="s">
        <v>101</v>
      </c>
      <c r="AD15" s="25" t="s">
        <v>97</v>
      </c>
      <c r="AE15" s="25" t="s">
        <v>97</v>
      </c>
      <c r="AF15" s="25" t="s">
        <v>97</v>
      </c>
      <c r="AG15" s="25" t="s">
        <v>97</v>
      </c>
      <c r="AH15" s="25" t="s">
        <v>97</v>
      </c>
      <c r="AK15" s="29" t="str">
        <f t="shared" si="0"/>
        <v>Behind</v>
      </c>
      <c r="AL15" s="29" t="str">
        <f t="shared" si="0"/>
        <v>On Target</v>
      </c>
      <c r="AM15" s="29" t="str">
        <f t="shared" si="0"/>
        <v/>
      </c>
      <c r="AN15" s="29" t="str">
        <f t="shared" si="0"/>
        <v/>
      </c>
      <c r="AO15" s="29" t="str">
        <f t="shared" si="0"/>
        <v/>
      </c>
      <c r="AP15" s="29" t="str">
        <f t="shared" si="0"/>
        <v/>
      </c>
      <c r="AQ15" s="29" t="str">
        <f t="shared" si="0"/>
        <v/>
      </c>
      <c r="AR15" s="29" t="str">
        <f t="shared" si="0"/>
        <v/>
      </c>
      <c r="AS15" s="29" t="str">
        <f t="shared" si="0"/>
        <v/>
      </c>
      <c r="AT15" s="29" t="str">
        <f t="shared" si="0"/>
        <v/>
      </c>
      <c r="AV15" s="30"/>
      <c r="AW15" s="31" t="s">
        <v>129</v>
      </c>
      <c r="AX15" s="32" t="str">
        <f t="shared" si="1"/>
        <v>60-79</v>
      </c>
      <c r="AY15" s="57">
        <f>VALUE(IF(AX15="---","",VLOOKUP(AX15,List1678345679[],2,FALSE)))</f>
        <v>0.5</v>
      </c>
      <c r="AZ15" s="1" t="str">
        <f t="shared" si="2"/>
        <v>60-79</v>
      </c>
      <c r="BA15" s="178">
        <f>VALUE(IF(AZ15="---","",VLOOKUP(AZ15,List1678345679[],2,FALSE)))</f>
        <v>0.5</v>
      </c>
      <c r="BB15" s="1" t="str">
        <f t="shared" si="3"/>
        <v>On Target</v>
      </c>
      <c r="BC15" s="1" t="str">
        <f t="shared" si="4"/>
        <v>Actual Year 2</v>
      </c>
      <c r="BI15" s="31" t="s">
        <v>129</v>
      </c>
      <c r="BJ15" s="175">
        <f>IF(H15="---","",VLOOKUP(H15,List1678345679[],2,FALSE))</f>
        <v>0</v>
      </c>
      <c r="BK15" s="175">
        <f>IF(I15="---","",VLOOKUP(I15,List1678345679[],2,FALSE))</f>
        <v>0</v>
      </c>
      <c r="BL15" s="175">
        <f>IF(J15="---","",VLOOKUP(J15,List1678345679[],2,FALSE))</f>
        <v>0.5</v>
      </c>
      <c r="BM15" s="175" t="str">
        <f>IF(K15="---","",VLOOKUP(K15,List1678345679[],2,FALSE))</f>
        <v/>
      </c>
      <c r="BN15" s="175" t="str">
        <f>IF(L15="---","",VLOOKUP(L15,List1678345679[],2,FALSE))</f>
        <v/>
      </c>
      <c r="BO15" s="175" t="str">
        <f>IF(M15="---","",VLOOKUP(M15,List1678345679[],2,FALSE))</f>
        <v/>
      </c>
      <c r="BP15" s="175" t="str">
        <f>IF(N15="---","",VLOOKUP(N15,List1678345679[],2,FALSE))</f>
        <v/>
      </c>
      <c r="BQ15" s="175" t="str">
        <f>IF(O15="---","",VLOOKUP(O15,List1678345679[],2,FALSE))</f>
        <v/>
      </c>
      <c r="BR15" s="175" t="str">
        <f>IF(P15="---","",VLOOKUP(P15,List1678345679[],2,FALSE))</f>
        <v/>
      </c>
      <c r="BS15" s="175" t="str">
        <f>IF(Q15="---","",VLOOKUP(Q15,List1678345679[],2,FALSE))</f>
        <v/>
      </c>
      <c r="BT15" s="175" t="str">
        <f>IF(R15="---","",VLOOKUP(R15,List1678345679[],2,FALSE))</f>
        <v/>
      </c>
      <c r="BU15" s="31" t="s">
        <v>129</v>
      </c>
      <c r="BV15" s="175">
        <f>IF(Y15="---","",VLOOKUP(Y15,List1678345679[],2,FALSE))</f>
        <v>0.5</v>
      </c>
      <c r="BW15" s="175">
        <f>IF(Z15="---","",VLOOKUP(Z15,List1678345679[],2,FALSE))</f>
        <v>0.5</v>
      </c>
      <c r="BX15" s="175">
        <f>IF(AA15="---","",VLOOKUP(AA15,List1678345679[],2,FALSE))</f>
        <v>0.5</v>
      </c>
      <c r="BY15" s="175">
        <f>IF(AB15="---","",VLOOKUP(AB15,List1678345679[],2,FALSE))</f>
        <v>0.5</v>
      </c>
      <c r="BZ15" s="175">
        <f>IF(AC15="---","",VLOOKUP(AC15,List1678345679[],2,FALSE))</f>
        <v>1</v>
      </c>
      <c r="CA15" s="175" t="str">
        <f>IF(AD15="---","",VLOOKUP(AD15,List1678345679[],2,FALSE))</f>
        <v/>
      </c>
      <c r="CB15" s="175" t="str">
        <f>IF(AE15="---","",VLOOKUP(AE15,List1678345679[],2,FALSE))</f>
        <v/>
      </c>
      <c r="CC15" s="175" t="str">
        <f>IF(AF15="---","",VLOOKUP(AF15,List1678345679[],2,FALSE))</f>
        <v/>
      </c>
      <c r="CD15" s="175" t="str">
        <f>IF(AG15="---","",VLOOKUP(AG15,List1678345679[],2,FALSE))</f>
        <v/>
      </c>
      <c r="CE15" s="175" t="str">
        <f>IF(AH15="---","",VLOOKUP(AH15,List1678345679[],2,FALSE))</f>
        <v/>
      </c>
    </row>
    <row r="16" spans="2:92" ht="13.5" customHeight="1" thickBot="1" x14ac:dyDescent="0.4">
      <c r="B16" s="355"/>
      <c r="C16" s="318"/>
      <c r="D16" s="319"/>
      <c r="E16" s="22" t="s">
        <v>130</v>
      </c>
      <c r="F16" s="23"/>
      <c r="G16" s="24"/>
      <c r="H16" s="27" t="s">
        <v>105</v>
      </c>
      <c r="I16" s="27" t="s">
        <v>101</v>
      </c>
      <c r="J16" s="27" t="s">
        <v>101</v>
      </c>
      <c r="K16" s="27" t="s">
        <v>97</v>
      </c>
      <c r="L16" s="27" t="s">
        <v>97</v>
      </c>
      <c r="M16" s="27" t="s">
        <v>97</v>
      </c>
      <c r="N16" s="27" t="s">
        <v>97</v>
      </c>
      <c r="O16" s="27" t="s">
        <v>97</v>
      </c>
      <c r="P16" s="27" t="s">
        <v>97</v>
      </c>
      <c r="Q16" s="27" t="s">
        <v>97</v>
      </c>
      <c r="R16" s="34" t="s">
        <v>97</v>
      </c>
      <c r="Y16" s="27" t="s">
        <v>101</v>
      </c>
      <c r="Z16" s="27" t="s">
        <v>101</v>
      </c>
      <c r="AA16" s="27" t="s">
        <v>101</v>
      </c>
      <c r="AB16" s="27" t="s">
        <v>101</v>
      </c>
      <c r="AC16" s="34" t="s">
        <v>101</v>
      </c>
      <c r="AD16" s="25" t="s">
        <v>97</v>
      </c>
      <c r="AE16" s="25" t="s">
        <v>97</v>
      </c>
      <c r="AF16" s="25" t="s">
        <v>97</v>
      </c>
      <c r="AG16" s="25" t="s">
        <v>97</v>
      </c>
      <c r="AH16" s="25" t="s">
        <v>97</v>
      </c>
      <c r="AK16" s="29" t="str">
        <f t="shared" si="0"/>
        <v>On Target</v>
      </c>
      <c r="AL16" s="29" t="str">
        <f t="shared" si="0"/>
        <v>On Target</v>
      </c>
      <c r="AM16" s="29" t="str">
        <f t="shared" si="0"/>
        <v/>
      </c>
      <c r="AN16" s="29" t="str">
        <f t="shared" si="0"/>
        <v/>
      </c>
      <c r="AO16" s="29" t="str">
        <f t="shared" si="0"/>
        <v/>
      </c>
      <c r="AP16" s="29" t="str">
        <f t="shared" si="0"/>
        <v/>
      </c>
      <c r="AQ16" s="29" t="str">
        <f t="shared" si="0"/>
        <v/>
      </c>
      <c r="AR16" s="29" t="str">
        <f t="shared" si="0"/>
        <v/>
      </c>
      <c r="AS16" s="29" t="str">
        <f t="shared" si="0"/>
        <v/>
      </c>
      <c r="AT16" s="29" t="str">
        <f t="shared" si="0"/>
        <v/>
      </c>
      <c r="AV16" s="30"/>
      <c r="AW16" s="31" t="s">
        <v>131</v>
      </c>
      <c r="AX16" s="32" t="str">
        <f t="shared" si="1"/>
        <v>≥80</v>
      </c>
      <c r="AY16" s="57">
        <f>VALUE(IF(AX16="---","",VLOOKUP(AX16,List1678345679[],2,FALSE)))</f>
        <v>1</v>
      </c>
      <c r="AZ16" s="1" t="str">
        <f t="shared" si="2"/>
        <v>≥80</v>
      </c>
      <c r="BA16" s="178">
        <f>VALUE(IF(AZ16="---","",VLOOKUP(AZ16,List1678345679[],2,FALSE)))</f>
        <v>1</v>
      </c>
      <c r="BB16" s="1" t="str">
        <f t="shared" si="3"/>
        <v>On Target</v>
      </c>
      <c r="BC16" s="1" t="str">
        <f t="shared" si="4"/>
        <v>Actual Year 2</v>
      </c>
      <c r="BI16" s="31" t="s">
        <v>131</v>
      </c>
      <c r="BJ16" s="175">
        <f>IF(H16="---","",VLOOKUP(H16,List1678345679[],2,FALSE))</f>
        <v>0.5</v>
      </c>
      <c r="BK16" s="175">
        <f>IF(I16="---","",VLOOKUP(I16,List1678345679[],2,FALSE))</f>
        <v>1</v>
      </c>
      <c r="BL16" s="175">
        <f>IF(J16="---","",VLOOKUP(J16,List1678345679[],2,FALSE))</f>
        <v>1</v>
      </c>
      <c r="BM16" s="175" t="str">
        <f>IF(K16="---","",VLOOKUP(K16,List1678345679[],2,FALSE))</f>
        <v/>
      </c>
      <c r="BN16" s="175" t="str">
        <f>IF(L16="---","",VLOOKUP(L16,List1678345679[],2,FALSE))</f>
        <v/>
      </c>
      <c r="BO16" s="175" t="str">
        <f>IF(M16="---","",VLOOKUP(M16,List1678345679[],2,FALSE))</f>
        <v/>
      </c>
      <c r="BP16" s="175" t="str">
        <f>IF(N16="---","",VLOOKUP(N16,List1678345679[],2,FALSE))</f>
        <v/>
      </c>
      <c r="BQ16" s="175" t="str">
        <f>IF(O16="---","",VLOOKUP(O16,List1678345679[],2,FALSE))</f>
        <v/>
      </c>
      <c r="BR16" s="175" t="str">
        <f>IF(P16="---","",VLOOKUP(P16,List1678345679[],2,FALSE))</f>
        <v/>
      </c>
      <c r="BS16" s="175" t="str">
        <f>IF(Q16="---","",VLOOKUP(Q16,List1678345679[],2,FALSE))</f>
        <v/>
      </c>
      <c r="BT16" s="175" t="str">
        <f>IF(R16="---","",VLOOKUP(R16,List1678345679[],2,FALSE))</f>
        <v/>
      </c>
      <c r="BU16" s="31" t="s">
        <v>131</v>
      </c>
      <c r="BV16" s="175">
        <f>IF(Y16="---","",VLOOKUP(Y16,List1678345679[],2,FALSE))</f>
        <v>1</v>
      </c>
      <c r="BW16" s="175">
        <f>IF(Z16="---","",VLOOKUP(Z16,List1678345679[],2,FALSE))</f>
        <v>1</v>
      </c>
      <c r="BX16" s="175">
        <f>IF(AA16="---","",VLOOKUP(AA16,List1678345679[],2,FALSE))</f>
        <v>1</v>
      </c>
      <c r="BY16" s="175">
        <f>IF(AB16="---","",VLOOKUP(AB16,List1678345679[],2,FALSE))</f>
        <v>1</v>
      </c>
      <c r="BZ16" s="175">
        <f>IF(AC16="---","",VLOOKUP(AC16,List1678345679[],2,FALSE))</f>
        <v>1</v>
      </c>
      <c r="CA16" s="175" t="str">
        <f>IF(AD16="---","",VLOOKUP(AD16,List1678345679[],2,FALSE))</f>
        <v/>
      </c>
      <c r="CB16" s="175" t="str">
        <f>IF(AE16="---","",VLOOKUP(AE16,List1678345679[],2,FALSE))</f>
        <v/>
      </c>
      <c r="CC16" s="175" t="str">
        <f>IF(AF16="---","",VLOOKUP(AF16,List1678345679[],2,FALSE))</f>
        <v/>
      </c>
      <c r="CD16" s="175" t="str">
        <f>IF(AG16="---","",VLOOKUP(AG16,List1678345679[],2,FALSE))</f>
        <v/>
      </c>
      <c r="CE16" s="175" t="str">
        <f>IF(AH16="---","",VLOOKUP(AH16,List1678345679[],2,FALSE))</f>
        <v/>
      </c>
    </row>
    <row r="17" spans="2:91" s="13" customFormat="1" ht="13.5" customHeight="1" thickBot="1" x14ac:dyDescent="0.4">
      <c r="B17" s="355"/>
      <c r="C17" s="318"/>
      <c r="D17" s="319"/>
      <c r="E17" s="22" t="s">
        <v>132</v>
      </c>
      <c r="F17" s="23"/>
      <c r="G17" s="24"/>
      <c r="H17" s="27" t="s">
        <v>105</v>
      </c>
      <c r="I17" s="27" t="s">
        <v>101</v>
      </c>
      <c r="J17" s="27" t="s">
        <v>101</v>
      </c>
      <c r="K17" s="27" t="s">
        <v>97</v>
      </c>
      <c r="L17" s="27" t="s">
        <v>97</v>
      </c>
      <c r="M17" s="27" t="s">
        <v>97</v>
      </c>
      <c r="N17" s="27" t="s">
        <v>97</v>
      </c>
      <c r="O17" s="27" t="s">
        <v>97</v>
      </c>
      <c r="P17" s="27" t="s">
        <v>97</v>
      </c>
      <c r="Q17" s="27" t="s">
        <v>97</v>
      </c>
      <c r="R17" s="34" t="s">
        <v>97</v>
      </c>
      <c r="S17" s="1"/>
      <c r="T17" s="1"/>
      <c r="U17" s="1"/>
      <c r="V17" s="1"/>
      <c r="W17" s="1"/>
      <c r="X17" s="1"/>
      <c r="Y17" s="27" t="s">
        <v>101</v>
      </c>
      <c r="Z17" s="27" t="s">
        <v>101</v>
      </c>
      <c r="AA17" s="27" t="s">
        <v>101</v>
      </c>
      <c r="AB17" s="27" t="s">
        <v>101</v>
      </c>
      <c r="AC17" s="34" t="s">
        <v>101</v>
      </c>
      <c r="AD17" s="25" t="s">
        <v>97</v>
      </c>
      <c r="AE17" s="25" t="s">
        <v>97</v>
      </c>
      <c r="AF17" s="25" t="s">
        <v>97</v>
      </c>
      <c r="AG17" s="25" t="s">
        <v>97</v>
      </c>
      <c r="AH17" s="25" t="s">
        <v>97</v>
      </c>
      <c r="AK17" s="29" t="str">
        <f t="shared" si="0"/>
        <v>On Target</v>
      </c>
      <c r="AL17" s="29" t="str">
        <f t="shared" si="0"/>
        <v>On Target</v>
      </c>
      <c r="AM17" s="29" t="str">
        <f t="shared" si="0"/>
        <v/>
      </c>
      <c r="AN17" s="29" t="str">
        <f t="shared" si="0"/>
        <v/>
      </c>
      <c r="AO17" s="29" t="str">
        <f t="shared" si="0"/>
        <v/>
      </c>
      <c r="AP17" s="29" t="str">
        <f t="shared" si="0"/>
        <v/>
      </c>
      <c r="AQ17" s="29" t="str">
        <f t="shared" si="0"/>
        <v/>
      </c>
      <c r="AR17" s="29" t="str">
        <f t="shared" si="0"/>
        <v/>
      </c>
      <c r="AS17" s="29" t="str">
        <f t="shared" si="0"/>
        <v/>
      </c>
      <c r="AT17" s="29" t="str">
        <f t="shared" si="0"/>
        <v/>
      </c>
      <c r="AU17" s="1"/>
      <c r="AV17" s="30"/>
      <c r="AW17" s="31" t="s">
        <v>133</v>
      </c>
      <c r="AX17" s="32" t="str">
        <f t="shared" si="1"/>
        <v>≥80</v>
      </c>
      <c r="AY17" s="57">
        <f>VALUE(IF(AX17="---","",VLOOKUP(AX17,List1678345679[],2,FALSE)))</f>
        <v>1</v>
      </c>
      <c r="AZ17" s="1" t="str">
        <f t="shared" si="2"/>
        <v>≥80</v>
      </c>
      <c r="BA17" s="178">
        <f>VALUE(IF(AZ17="---","",VLOOKUP(AZ17,List1678345679[],2,FALSE)))</f>
        <v>1</v>
      </c>
      <c r="BB17" s="1" t="str">
        <f t="shared" si="3"/>
        <v>On Target</v>
      </c>
      <c r="BC17" s="1" t="str">
        <f t="shared" si="4"/>
        <v>Actual Year 2</v>
      </c>
      <c r="BD17" s="1"/>
      <c r="BE17" s="1"/>
      <c r="BF17" s="1"/>
      <c r="BG17" s="1"/>
      <c r="BH17" s="1"/>
      <c r="BI17" s="31" t="s">
        <v>133</v>
      </c>
      <c r="BJ17" s="175">
        <f>IF(H17="---","",VLOOKUP(H17,List1678345679[],2,FALSE))</f>
        <v>0.5</v>
      </c>
      <c r="BK17" s="175">
        <f>IF(I17="---","",VLOOKUP(I17,List1678345679[],2,FALSE))</f>
        <v>1</v>
      </c>
      <c r="BL17" s="175">
        <f>IF(J17="---","",VLOOKUP(J17,List1678345679[],2,FALSE))</f>
        <v>1</v>
      </c>
      <c r="BM17" s="175" t="str">
        <f>IF(K17="---","",VLOOKUP(K17,List1678345679[],2,FALSE))</f>
        <v/>
      </c>
      <c r="BN17" s="175" t="str">
        <f>IF(L17="---","",VLOOKUP(L17,List1678345679[],2,FALSE))</f>
        <v/>
      </c>
      <c r="BO17" s="175" t="str">
        <f>IF(M17="---","",VLOOKUP(M17,List1678345679[],2,FALSE))</f>
        <v/>
      </c>
      <c r="BP17" s="175" t="str">
        <f>IF(N17="---","",VLOOKUP(N17,List1678345679[],2,FALSE))</f>
        <v/>
      </c>
      <c r="BQ17" s="175" t="str">
        <f>IF(O17="---","",VLOOKUP(O17,List1678345679[],2,FALSE))</f>
        <v/>
      </c>
      <c r="BR17" s="175" t="str">
        <f>IF(P17="---","",VLOOKUP(P17,List1678345679[],2,FALSE))</f>
        <v/>
      </c>
      <c r="BS17" s="175" t="str">
        <f>IF(Q17="---","",VLOOKUP(Q17,List1678345679[],2,FALSE))</f>
        <v/>
      </c>
      <c r="BT17" s="175" t="str">
        <f>IF(R17="---","",VLOOKUP(R17,List1678345679[],2,FALSE))</f>
        <v/>
      </c>
      <c r="BU17" s="31" t="s">
        <v>133</v>
      </c>
      <c r="BV17" s="175">
        <f>IF(Y17="---","",VLOOKUP(Y17,List1678345679[],2,FALSE))</f>
        <v>1</v>
      </c>
      <c r="BW17" s="175">
        <f>IF(Z17="---","",VLOOKUP(Z17,List1678345679[],2,FALSE))</f>
        <v>1</v>
      </c>
      <c r="BX17" s="175">
        <f>IF(AA17="---","",VLOOKUP(AA17,List1678345679[],2,FALSE))</f>
        <v>1</v>
      </c>
      <c r="BY17" s="175">
        <f>IF(AB17="---","",VLOOKUP(AB17,List1678345679[],2,FALSE))</f>
        <v>1</v>
      </c>
      <c r="BZ17" s="175">
        <f>IF(AC17="---","",VLOOKUP(AC17,List1678345679[],2,FALSE))</f>
        <v>1</v>
      </c>
      <c r="CA17" s="175" t="str">
        <f>IF(AD17="---","",VLOOKUP(AD17,List1678345679[],2,FALSE))</f>
        <v/>
      </c>
      <c r="CB17" s="175" t="str">
        <f>IF(AE17="---","",VLOOKUP(AE17,List1678345679[],2,FALSE))</f>
        <v/>
      </c>
      <c r="CC17" s="175" t="str">
        <f>IF(AF17="---","",VLOOKUP(AF17,List1678345679[],2,FALSE))</f>
        <v/>
      </c>
      <c r="CD17" s="175" t="str">
        <f>IF(AG17="---","",VLOOKUP(AG17,List1678345679[],2,FALSE))</f>
        <v/>
      </c>
      <c r="CE17" s="175" t="str">
        <f>IF(AH17="---","",VLOOKUP(AH17,List1678345679[],2,FALSE))</f>
        <v/>
      </c>
      <c r="CG17" s="1"/>
      <c r="CI17" s="1"/>
      <c r="CK17" s="1"/>
      <c r="CM17" s="1"/>
    </row>
    <row r="18" spans="2:91" s="13" customFormat="1" ht="13.5" customHeight="1" thickBot="1" x14ac:dyDescent="0.4">
      <c r="B18" s="355"/>
      <c r="C18" s="318" t="s">
        <v>134</v>
      </c>
      <c r="D18" s="319"/>
      <c r="E18" s="22" t="s">
        <v>135</v>
      </c>
      <c r="F18" s="23"/>
      <c r="G18" s="24"/>
      <c r="H18" s="27" t="s">
        <v>105</v>
      </c>
      <c r="I18" s="27" t="s">
        <v>101</v>
      </c>
      <c r="J18" s="27" t="s">
        <v>101</v>
      </c>
      <c r="K18" s="27" t="s">
        <v>97</v>
      </c>
      <c r="L18" s="27" t="s">
        <v>97</v>
      </c>
      <c r="M18" s="27" t="s">
        <v>97</v>
      </c>
      <c r="N18" s="27" t="s">
        <v>97</v>
      </c>
      <c r="O18" s="27" t="s">
        <v>97</v>
      </c>
      <c r="P18" s="27" t="s">
        <v>97</v>
      </c>
      <c r="Q18" s="27" t="s">
        <v>97</v>
      </c>
      <c r="R18" s="34" t="s">
        <v>97</v>
      </c>
      <c r="S18" s="1"/>
      <c r="T18" s="1"/>
      <c r="U18" s="1"/>
      <c r="V18" s="1"/>
      <c r="W18" s="1"/>
      <c r="X18" s="1"/>
      <c r="Y18" s="27" t="s">
        <v>105</v>
      </c>
      <c r="Z18" s="27" t="s">
        <v>105</v>
      </c>
      <c r="AA18" s="27" t="s">
        <v>105</v>
      </c>
      <c r="AB18" s="27" t="s">
        <v>105</v>
      </c>
      <c r="AC18" s="34" t="s">
        <v>105</v>
      </c>
      <c r="AD18" s="25" t="s">
        <v>97</v>
      </c>
      <c r="AE18" s="25" t="s">
        <v>97</v>
      </c>
      <c r="AF18" s="25" t="s">
        <v>97</v>
      </c>
      <c r="AG18" s="25" t="s">
        <v>97</v>
      </c>
      <c r="AH18" s="25" t="s">
        <v>97</v>
      </c>
      <c r="AK18" s="29" t="str">
        <f t="shared" si="0"/>
        <v>Ahead</v>
      </c>
      <c r="AL18" s="29" t="str">
        <f t="shared" si="0"/>
        <v>Ahead</v>
      </c>
      <c r="AM18" s="29" t="str">
        <f t="shared" si="0"/>
        <v/>
      </c>
      <c r="AN18" s="29" t="str">
        <f t="shared" si="0"/>
        <v/>
      </c>
      <c r="AO18" s="29" t="str">
        <f t="shared" si="0"/>
        <v/>
      </c>
      <c r="AP18" s="29" t="str">
        <f t="shared" si="0"/>
        <v/>
      </c>
      <c r="AQ18" s="29" t="str">
        <f t="shared" si="0"/>
        <v/>
      </c>
      <c r="AR18" s="29" t="str">
        <f t="shared" si="0"/>
        <v/>
      </c>
      <c r="AS18" s="29" t="str">
        <f t="shared" si="0"/>
        <v/>
      </c>
      <c r="AT18" s="29" t="str">
        <f t="shared" si="0"/>
        <v/>
      </c>
      <c r="AU18" s="1"/>
      <c r="AV18" s="30"/>
      <c r="AW18" s="31" t="s">
        <v>136</v>
      </c>
      <c r="AX18" s="32" t="str">
        <f t="shared" si="1"/>
        <v>≥80</v>
      </c>
      <c r="AY18" s="57">
        <f>VALUE(IF(AX18="---","",VLOOKUP(AX18,List1678345679[],2,FALSE)))</f>
        <v>1</v>
      </c>
      <c r="AZ18" s="1" t="str">
        <f t="shared" si="2"/>
        <v>60-79</v>
      </c>
      <c r="BA18" s="178">
        <f>VALUE(IF(AZ18="---","",VLOOKUP(AZ18,List1678345679[],2,FALSE)))</f>
        <v>0.5</v>
      </c>
      <c r="BB18" s="1" t="str">
        <f t="shared" si="3"/>
        <v>Ahead</v>
      </c>
      <c r="BC18" s="1" t="str">
        <f t="shared" si="4"/>
        <v>Actual Year 2</v>
      </c>
      <c r="BD18" s="1"/>
      <c r="BE18" s="1"/>
      <c r="BF18" s="1"/>
      <c r="BG18" s="1"/>
      <c r="BH18" s="1"/>
      <c r="BI18" s="31" t="s">
        <v>136</v>
      </c>
      <c r="BJ18" s="175">
        <f>IF(H18="---","",VLOOKUP(H18,List1678345679[],2,FALSE))</f>
        <v>0.5</v>
      </c>
      <c r="BK18" s="175">
        <f>IF(I18="---","",VLOOKUP(I18,List1678345679[],2,FALSE))</f>
        <v>1</v>
      </c>
      <c r="BL18" s="175">
        <f>IF(J18="---","",VLOOKUP(J18,List1678345679[],2,FALSE))</f>
        <v>1</v>
      </c>
      <c r="BM18" s="175" t="str">
        <f>IF(K18="---","",VLOOKUP(K18,List1678345679[],2,FALSE))</f>
        <v/>
      </c>
      <c r="BN18" s="175" t="str">
        <f>IF(L18="---","",VLOOKUP(L18,List1678345679[],2,FALSE))</f>
        <v/>
      </c>
      <c r="BO18" s="175" t="str">
        <f>IF(M18="---","",VLOOKUP(M18,List1678345679[],2,FALSE))</f>
        <v/>
      </c>
      <c r="BP18" s="175" t="str">
        <f>IF(N18="---","",VLOOKUP(N18,List1678345679[],2,FALSE))</f>
        <v/>
      </c>
      <c r="BQ18" s="175" t="str">
        <f>IF(O18="---","",VLOOKUP(O18,List1678345679[],2,FALSE))</f>
        <v/>
      </c>
      <c r="BR18" s="175" t="str">
        <f>IF(P18="---","",VLOOKUP(P18,List1678345679[],2,FALSE))</f>
        <v/>
      </c>
      <c r="BS18" s="175" t="str">
        <f>IF(Q18="---","",VLOOKUP(Q18,List1678345679[],2,FALSE))</f>
        <v/>
      </c>
      <c r="BT18" s="175" t="str">
        <f>IF(R18="---","",VLOOKUP(R18,List1678345679[],2,FALSE))</f>
        <v/>
      </c>
      <c r="BU18" s="31" t="s">
        <v>136</v>
      </c>
      <c r="BV18" s="175">
        <f>IF(Y18="---","",VLOOKUP(Y18,List1678345679[],2,FALSE))</f>
        <v>0.5</v>
      </c>
      <c r="BW18" s="175">
        <f>IF(Z18="---","",VLOOKUP(Z18,List1678345679[],2,FALSE))</f>
        <v>0.5</v>
      </c>
      <c r="BX18" s="175">
        <f>IF(AA18="---","",VLOOKUP(AA18,List1678345679[],2,FALSE))</f>
        <v>0.5</v>
      </c>
      <c r="BY18" s="175">
        <f>IF(AB18="---","",VLOOKUP(AB18,List1678345679[],2,FALSE))</f>
        <v>0.5</v>
      </c>
      <c r="BZ18" s="175">
        <f>IF(AC18="---","",VLOOKUP(AC18,List1678345679[],2,FALSE))</f>
        <v>0.5</v>
      </c>
      <c r="CA18" s="175" t="str">
        <f>IF(AD18="---","",VLOOKUP(AD18,List1678345679[],2,FALSE))</f>
        <v/>
      </c>
      <c r="CB18" s="175" t="str">
        <f>IF(AE18="---","",VLOOKUP(AE18,List1678345679[],2,FALSE))</f>
        <v/>
      </c>
      <c r="CC18" s="175" t="str">
        <f>IF(AF18="---","",VLOOKUP(AF18,List1678345679[],2,FALSE))</f>
        <v/>
      </c>
      <c r="CD18" s="175" t="str">
        <f>IF(AG18="---","",VLOOKUP(AG18,List1678345679[],2,FALSE))</f>
        <v/>
      </c>
      <c r="CE18" s="175" t="str">
        <f>IF(AH18="---","",VLOOKUP(AH18,List1678345679[],2,FALSE))</f>
        <v/>
      </c>
      <c r="CG18" s="1"/>
      <c r="CI18" s="1"/>
      <c r="CK18" s="1"/>
      <c r="CM18" s="1"/>
    </row>
    <row r="19" spans="2:91" s="13" customFormat="1" ht="13.5" customHeight="1" thickBot="1" x14ac:dyDescent="0.4">
      <c r="B19" s="355"/>
      <c r="C19" s="318"/>
      <c r="D19" s="319"/>
      <c r="E19" s="22" t="s">
        <v>137</v>
      </c>
      <c r="F19" s="23"/>
      <c r="G19" s="24"/>
      <c r="H19" s="27" t="s">
        <v>105</v>
      </c>
      <c r="I19" s="27" t="s">
        <v>105</v>
      </c>
      <c r="J19" s="27" t="s">
        <v>101</v>
      </c>
      <c r="K19" s="27" t="s">
        <v>97</v>
      </c>
      <c r="L19" s="27" t="s">
        <v>97</v>
      </c>
      <c r="M19" s="27" t="s">
        <v>97</v>
      </c>
      <c r="N19" s="27" t="s">
        <v>97</v>
      </c>
      <c r="O19" s="27" t="s">
        <v>97</v>
      </c>
      <c r="P19" s="27" t="s">
        <v>97</v>
      </c>
      <c r="Q19" s="27" t="s">
        <v>97</v>
      </c>
      <c r="R19" s="34" t="s">
        <v>97</v>
      </c>
      <c r="S19" s="1"/>
      <c r="T19" s="1"/>
      <c r="U19" s="1"/>
      <c r="V19" s="1"/>
      <c r="W19" s="1"/>
      <c r="X19" s="1"/>
      <c r="Y19" s="27" t="s">
        <v>101</v>
      </c>
      <c r="Z19" s="27" t="s">
        <v>101</v>
      </c>
      <c r="AA19" s="27" t="s">
        <v>101</v>
      </c>
      <c r="AB19" s="27" t="s">
        <v>101</v>
      </c>
      <c r="AC19" s="34" t="s">
        <v>101</v>
      </c>
      <c r="AD19" s="25" t="s">
        <v>97</v>
      </c>
      <c r="AE19" s="25" t="s">
        <v>97</v>
      </c>
      <c r="AF19" s="25" t="s">
        <v>97</v>
      </c>
      <c r="AG19" s="25" t="s">
        <v>97</v>
      </c>
      <c r="AH19" s="25" t="s">
        <v>97</v>
      </c>
      <c r="AK19" s="29" t="str">
        <f t="shared" si="0"/>
        <v>Behind</v>
      </c>
      <c r="AL19" s="29" t="str">
        <f t="shared" si="0"/>
        <v>On Target</v>
      </c>
      <c r="AM19" s="29" t="str">
        <f t="shared" si="0"/>
        <v/>
      </c>
      <c r="AN19" s="29" t="str">
        <f t="shared" si="0"/>
        <v/>
      </c>
      <c r="AO19" s="29" t="str">
        <f t="shared" si="0"/>
        <v/>
      </c>
      <c r="AP19" s="29" t="str">
        <f t="shared" si="0"/>
        <v/>
      </c>
      <c r="AQ19" s="29" t="str">
        <f t="shared" si="0"/>
        <v/>
      </c>
      <c r="AR19" s="29" t="str">
        <f t="shared" si="0"/>
        <v/>
      </c>
      <c r="AS19" s="29" t="str">
        <f t="shared" si="0"/>
        <v/>
      </c>
      <c r="AT19" s="29" t="str">
        <f t="shared" si="0"/>
        <v/>
      </c>
      <c r="AU19" s="1"/>
      <c r="AV19" s="30"/>
      <c r="AW19" s="31" t="s">
        <v>138</v>
      </c>
      <c r="AX19" s="32" t="str">
        <f t="shared" si="1"/>
        <v>≥80</v>
      </c>
      <c r="AY19" s="57">
        <f>VALUE(IF(AX19="---","",VLOOKUP(AX19,List1678345679[],2,FALSE)))</f>
        <v>1</v>
      </c>
      <c r="AZ19" s="1" t="str">
        <f t="shared" si="2"/>
        <v>≥80</v>
      </c>
      <c r="BA19" s="178">
        <f>VALUE(IF(AZ19="---","",VLOOKUP(AZ19,List1678345679[],2,FALSE)))</f>
        <v>1</v>
      </c>
      <c r="BB19" s="1" t="str">
        <f t="shared" si="3"/>
        <v>On Target</v>
      </c>
      <c r="BC19" s="1" t="str">
        <f t="shared" si="4"/>
        <v>Actual Year 2</v>
      </c>
      <c r="BD19" s="1"/>
      <c r="BE19" s="1"/>
      <c r="BF19" s="1"/>
      <c r="BG19" s="1"/>
      <c r="BH19" s="1"/>
      <c r="BI19" s="31" t="s">
        <v>138</v>
      </c>
      <c r="BJ19" s="175">
        <f>IF(H19="---","",VLOOKUP(H19,List1678345679[],2,FALSE))</f>
        <v>0.5</v>
      </c>
      <c r="BK19" s="175">
        <f>IF(I19="---","",VLOOKUP(I19,List1678345679[],2,FALSE))</f>
        <v>0.5</v>
      </c>
      <c r="BL19" s="175">
        <f>IF(J19="---","",VLOOKUP(J19,List1678345679[],2,FALSE))</f>
        <v>1</v>
      </c>
      <c r="BM19" s="175" t="str">
        <f>IF(K19="---","",VLOOKUP(K19,List1678345679[],2,FALSE))</f>
        <v/>
      </c>
      <c r="BN19" s="175" t="str">
        <f>IF(L19="---","",VLOOKUP(L19,List1678345679[],2,FALSE))</f>
        <v/>
      </c>
      <c r="BO19" s="175" t="str">
        <f>IF(M19="---","",VLOOKUP(M19,List1678345679[],2,FALSE))</f>
        <v/>
      </c>
      <c r="BP19" s="175" t="str">
        <f>IF(N19="---","",VLOOKUP(N19,List1678345679[],2,FALSE))</f>
        <v/>
      </c>
      <c r="BQ19" s="175" t="str">
        <f>IF(O19="---","",VLOOKUP(O19,List1678345679[],2,FALSE))</f>
        <v/>
      </c>
      <c r="BR19" s="175" t="str">
        <f>IF(P19="---","",VLOOKUP(P19,List1678345679[],2,FALSE))</f>
        <v/>
      </c>
      <c r="BS19" s="175" t="str">
        <f>IF(Q19="---","",VLOOKUP(Q19,List1678345679[],2,FALSE))</f>
        <v/>
      </c>
      <c r="BT19" s="175" t="str">
        <f>IF(R19="---","",VLOOKUP(R19,List1678345679[],2,FALSE))</f>
        <v/>
      </c>
      <c r="BU19" s="31" t="s">
        <v>138</v>
      </c>
      <c r="BV19" s="175">
        <f>IF(Y19="---","",VLOOKUP(Y19,List1678345679[],2,FALSE))</f>
        <v>1</v>
      </c>
      <c r="BW19" s="175">
        <f>IF(Z19="---","",VLOOKUP(Z19,List1678345679[],2,FALSE))</f>
        <v>1</v>
      </c>
      <c r="BX19" s="175">
        <f>IF(AA19="---","",VLOOKUP(AA19,List1678345679[],2,FALSE))</f>
        <v>1</v>
      </c>
      <c r="BY19" s="175">
        <f>IF(AB19="---","",VLOOKUP(AB19,List1678345679[],2,FALSE))</f>
        <v>1</v>
      </c>
      <c r="BZ19" s="175">
        <f>IF(AC19="---","",VLOOKUP(AC19,List1678345679[],2,FALSE))</f>
        <v>1</v>
      </c>
      <c r="CA19" s="175" t="str">
        <f>IF(AD19="---","",VLOOKUP(AD19,List1678345679[],2,FALSE))</f>
        <v/>
      </c>
      <c r="CB19" s="175" t="str">
        <f>IF(AE19="---","",VLOOKUP(AE19,List1678345679[],2,FALSE))</f>
        <v/>
      </c>
      <c r="CC19" s="175" t="str">
        <f>IF(AF19="---","",VLOOKUP(AF19,List1678345679[],2,FALSE))</f>
        <v/>
      </c>
      <c r="CD19" s="175" t="str">
        <f>IF(AG19="---","",VLOOKUP(AG19,List1678345679[],2,FALSE))</f>
        <v/>
      </c>
      <c r="CE19" s="175" t="str">
        <f>IF(AH19="---","",VLOOKUP(AH19,List1678345679[],2,FALSE))</f>
        <v/>
      </c>
      <c r="CG19" s="1"/>
      <c r="CI19" s="1"/>
      <c r="CK19" s="1"/>
      <c r="CM19" s="1"/>
    </row>
    <row r="20" spans="2:91" s="13" customFormat="1" ht="13.5" customHeight="1" thickBot="1" x14ac:dyDescent="0.4">
      <c r="B20" s="355"/>
      <c r="C20" s="318"/>
      <c r="D20" s="319"/>
      <c r="E20" s="22" t="s">
        <v>139</v>
      </c>
      <c r="F20" s="23"/>
      <c r="G20" s="24"/>
      <c r="H20" s="27" t="s">
        <v>105</v>
      </c>
      <c r="I20" s="27" t="s">
        <v>105</v>
      </c>
      <c r="J20" s="27" t="s">
        <v>105</v>
      </c>
      <c r="K20" s="27" t="s">
        <v>97</v>
      </c>
      <c r="L20" s="27" t="s">
        <v>97</v>
      </c>
      <c r="M20" s="27" t="s">
        <v>97</v>
      </c>
      <c r="N20" s="27" t="s">
        <v>97</v>
      </c>
      <c r="O20" s="27" t="s">
        <v>97</v>
      </c>
      <c r="P20" s="27" t="s">
        <v>97</v>
      </c>
      <c r="Q20" s="27" t="s">
        <v>97</v>
      </c>
      <c r="R20" s="34" t="s">
        <v>97</v>
      </c>
      <c r="S20" s="1"/>
      <c r="T20" s="1"/>
      <c r="U20" s="1"/>
      <c r="V20" s="1"/>
      <c r="W20" s="1"/>
      <c r="X20" s="1"/>
      <c r="Y20" s="27" t="s">
        <v>101</v>
      </c>
      <c r="Z20" s="27" t="s">
        <v>101</v>
      </c>
      <c r="AA20" s="27" t="s">
        <v>101</v>
      </c>
      <c r="AB20" s="27" t="s">
        <v>101</v>
      </c>
      <c r="AC20" s="34" t="s">
        <v>101</v>
      </c>
      <c r="AD20" s="25" t="s">
        <v>97</v>
      </c>
      <c r="AE20" s="25" t="s">
        <v>97</v>
      </c>
      <c r="AF20" s="25" t="s">
        <v>97</v>
      </c>
      <c r="AG20" s="25" t="s">
        <v>97</v>
      </c>
      <c r="AH20" s="25" t="s">
        <v>97</v>
      </c>
      <c r="AK20" s="29" t="str">
        <f t="shared" si="0"/>
        <v>Behind</v>
      </c>
      <c r="AL20" s="29" t="str">
        <f t="shared" si="0"/>
        <v>Behind</v>
      </c>
      <c r="AM20" s="29" t="str">
        <f t="shared" si="0"/>
        <v/>
      </c>
      <c r="AN20" s="29" t="str">
        <f t="shared" si="0"/>
        <v/>
      </c>
      <c r="AO20" s="29" t="str">
        <f t="shared" si="0"/>
        <v/>
      </c>
      <c r="AP20" s="29" t="str">
        <f t="shared" si="0"/>
        <v/>
      </c>
      <c r="AQ20" s="29" t="str">
        <f t="shared" si="0"/>
        <v/>
      </c>
      <c r="AR20" s="29" t="str">
        <f t="shared" si="0"/>
        <v/>
      </c>
      <c r="AS20" s="29" t="str">
        <f t="shared" si="0"/>
        <v/>
      </c>
      <c r="AT20" s="29" t="str">
        <f t="shared" si="0"/>
        <v/>
      </c>
      <c r="AU20" s="1"/>
      <c r="AV20" s="30"/>
      <c r="AW20" s="31" t="s">
        <v>140</v>
      </c>
      <c r="AX20" s="32" t="str">
        <f t="shared" si="1"/>
        <v>60-79</v>
      </c>
      <c r="AY20" s="57">
        <f>VALUE(IF(AX20="---","",VLOOKUP(AX20,List1678345679[],2,FALSE)))</f>
        <v>0.5</v>
      </c>
      <c r="AZ20" s="1" t="str">
        <f t="shared" si="2"/>
        <v>≥80</v>
      </c>
      <c r="BA20" s="178">
        <f>VALUE(IF(AZ20="---","",VLOOKUP(AZ20,List1678345679[],2,FALSE)))</f>
        <v>1</v>
      </c>
      <c r="BB20" s="1" t="str">
        <f t="shared" si="3"/>
        <v>Behind</v>
      </c>
      <c r="BC20" s="1" t="str">
        <f t="shared" si="4"/>
        <v>Actual Year 2</v>
      </c>
      <c r="BD20" s="1"/>
      <c r="BE20" s="1"/>
      <c r="BF20" s="1"/>
      <c r="BG20" s="1"/>
      <c r="BH20" s="1"/>
      <c r="BI20" s="31" t="s">
        <v>140</v>
      </c>
      <c r="BJ20" s="175">
        <f>IF(H20="---","",VLOOKUP(H20,List1678345679[],2,FALSE))</f>
        <v>0.5</v>
      </c>
      <c r="BK20" s="175">
        <f>IF(I20="---","",VLOOKUP(I20,List1678345679[],2,FALSE))</f>
        <v>0.5</v>
      </c>
      <c r="BL20" s="175">
        <f>IF(J20="---","",VLOOKUP(J20,List1678345679[],2,FALSE))</f>
        <v>0.5</v>
      </c>
      <c r="BM20" s="175" t="str">
        <f>IF(K20="---","",VLOOKUP(K20,List1678345679[],2,FALSE))</f>
        <v/>
      </c>
      <c r="BN20" s="175" t="str">
        <f>IF(L20="---","",VLOOKUP(L20,List1678345679[],2,FALSE))</f>
        <v/>
      </c>
      <c r="BO20" s="175" t="str">
        <f>IF(M20="---","",VLOOKUP(M20,List1678345679[],2,FALSE))</f>
        <v/>
      </c>
      <c r="BP20" s="175" t="str">
        <f>IF(N20="---","",VLOOKUP(N20,List1678345679[],2,FALSE))</f>
        <v/>
      </c>
      <c r="BQ20" s="175" t="str">
        <f>IF(O20="---","",VLOOKUP(O20,List1678345679[],2,FALSE))</f>
        <v/>
      </c>
      <c r="BR20" s="175" t="str">
        <f>IF(P20="---","",VLOOKUP(P20,List1678345679[],2,FALSE))</f>
        <v/>
      </c>
      <c r="BS20" s="175" t="str">
        <f>IF(Q20="---","",VLOOKUP(Q20,List1678345679[],2,FALSE))</f>
        <v/>
      </c>
      <c r="BT20" s="175" t="str">
        <f>IF(R20="---","",VLOOKUP(R20,List1678345679[],2,FALSE))</f>
        <v/>
      </c>
      <c r="BU20" s="31" t="s">
        <v>140</v>
      </c>
      <c r="BV20" s="175">
        <f>IF(Y20="---","",VLOOKUP(Y20,List1678345679[],2,FALSE))</f>
        <v>1</v>
      </c>
      <c r="BW20" s="175">
        <f>IF(Z20="---","",VLOOKUP(Z20,List1678345679[],2,FALSE))</f>
        <v>1</v>
      </c>
      <c r="BX20" s="175">
        <f>IF(AA20="---","",VLOOKUP(AA20,List1678345679[],2,FALSE))</f>
        <v>1</v>
      </c>
      <c r="BY20" s="175">
        <f>IF(AB20="---","",VLOOKUP(AB20,List1678345679[],2,FALSE))</f>
        <v>1</v>
      </c>
      <c r="BZ20" s="175">
        <f>IF(AC20="---","",VLOOKUP(AC20,List1678345679[],2,FALSE))</f>
        <v>1</v>
      </c>
      <c r="CA20" s="175" t="str">
        <f>IF(AD20="---","",VLOOKUP(AD20,List1678345679[],2,FALSE))</f>
        <v/>
      </c>
      <c r="CB20" s="175" t="str">
        <f>IF(AE20="---","",VLOOKUP(AE20,List1678345679[],2,FALSE))</f>
        <v/>
      </c>
      <c r="CC20" s="175" t="str">
        <f>IF(AF20="---","",VLOOKUP(AF20,List1678345679[],2,FALSE))</f>
        <v/>
      </c>
      <c r="CD20" s="175" t="str">
        <f>IF(AG20="---","",VLOOKUP(AG20,List1678345679[],2,FALSE))</f>
        <v/>
      </c>
      <c r="CE20" s="175" t="str">
        <f>IF(AH20="---","",VLOOKUP(AH20,List1678345679[],2,FALSE))</f>
        <v/>
      </c>
      <c r="CG20" s="1"/>
      <c r="CI20" s="1"/>
      <c r="CK20" s="1"/>
      <c r="CM20" s="1"/>
    </row>
    <row r="21" spans="2:91" s="13" customFormat="1" ht="13.5" customHeight="1" thickBot="1" x14ac:dyDescent="0.4">
      <c r="B21" s="355"/>
      <c r="C21" s="318" t="s">
        <v>141</v>
      </c>
      <c r="D21" s="319"/>
      <c r="E21" s="22" t="s">
        <v>142</v>
      </c>
      <c r="F21" s="23"/>
      <c r="G21" s="24"/>
      <c r="H21" s="27" t="s">
        <v>105</v>
      </c>
      <c r="I21" s="27" t="s">
        <v>105</v>
      </c>
      <c r="J21" s="27" t="s">
        <v>105</v>
      </c>
      <c r="K21" s="27" t="s">
        <v>97</v>
      </c>
      <c r="L21" s="27" t="s">
        <v>97</v>
      </c>
      <c r="M21" s="27" t="s">
        <v>97</v>
      </c>
      <c r="N21" s="27" t="s">
        <v>97</v>
      </c>
      <c r="O21" s="27" t="s">
        <v>97</v>
      </c>
      <c r="P21" s="27" t="s">
        <v>97</v>
      </c>
      <c r="Q21" s="27" t="s">
        <v>97</v>
      </c>
      <c r="R21" s="34" t="s">
        <v>97</v>
      </c>
      <c r="S21" s="1"/>
      <c r="T21" s="1"/>
      <c r="U21" s="1"/>
      <c r="V21" s="1"/>
      <c r="W21" s="1"/>
      <c r="X21" s="1"/>
      <c r="Y21" s="27" t="s">
        <v>105</v>
      </c>
      <c r="Z21" s="27" t="s">
        <v>105</v>
      </c>
      <c r="AA21" s="27" t="s">
        <v>105</v>
      </c>
      <c r="AB21" s="27" t="s">
        <v>105</v>
      </c>
      <c r="AC21" s="34" t="s">
        <v>101</v>
      </c>
      <c r="AD21" s="25" t="s">
        <v>97</v>
      </c>
      <c r="AE21" s="25" t="s">
        <v>97</v>
      </c>
      <c r="AF21" s="25" t="s">
        <v>97</v>
      </c>
      <c r="AG21" s="25" t="s">
        <v>97</v>
      </c>
      <c r="AH21" s="25" t="s">
        <v>97</v>
      </c>
      <c r="AK21" s="29" t="str">
        <f t="shared" si="0"/>
        <v>On Target</v>
      </c>
      <c r="AL21" s="29" t="str">
        <f t="shared" si="0"/>
        <v>On Target</v>
      </c>
      <c r="AM21" s="29" t="str">
        <f t="shared" si="0"/>
        <v/>
      </c>
      <c r="AN21" s="29" t="str">
        <f t="shared" si="0"/>
        <v/>
      </c>
      <c r="AO21" s="29" t="str">
        <f t="shared" si="0"/>
        <v/>
      </c>
      <c r="AP21" s="29" t="str">
        <f t="shared" si="0"/>
        <v/>
      </c>
      <c r="AQ21" s="29" t="str">
        <f t="shared" si="0"/>
        <v/>
      </c>
      <c r="AR21" s="29" t="str">
        <f t="shared" si="0"/>
        <v/>
      </c>
      <c r="AS21" s="29" t="str">
        <f t="shared" si="0"/>
        <v/>
      </c>
      <c r="AT21" s="29" t="str">
        <f t="shared" si="0"/>
        <v/>
      </c>
      <c r="AU21" s="1"/>
      <c r="AV21" s="30"/>
      <c r="AW21" s="31" t="s">
        <v>143</v>
      </c>
      <c r="AX21" s="32" t="str">
        <f t="shared" si="1"/>
        <v>60-79</v>
      </c>
      <c r="AY21" s="57">
        <f>VALUE(IF(AX21="---","",VLOOKUP(AX21,List1678345679[],2,FALSE)))</f>
        <v>0.5</v>
      </c>
      <c r="AZ21" s="1" t="str">
        <f t="shared" si="2"/>
        <v>60-79</v>
      </c>
      <c r="BA21" s="178">
        <f>VALUE(IF(AZ21="---","",VLOOKUP(AZ21,List1678345679[],2,FALSE)))</f>
        <v>0.5</v>
      </c>
      <c r="BB21" s="1" t="str">
        <f t="shared" si="3"/>
        <v>On Target</v>
      </c>
      <c r="BC21" s="1" t="str">
        <f t="shared" si="4"/>
        <v>Actual Year 2</v>
      </c>
      <c r="BD21" s="1"/>
      <c r="BE21" s="1"/>
      <c r="BF21" s="1"/>
      <c r="BG21" s="1"/>
      <c r="BH21" s="1"/>
      <c r="BI21" s="31" t="s">
        <v>143</v>
      </c>
      <c r="BJ21" s="175">
        <f>IF(H21="---","",VLOOKUP(H21,List1678345679[],2,FALSE))</f>
        <v>0.5</v>
      </c>
      <c r="BK21" s="175">
        <f>IF(I21="---","",VLOOKUP(I21,List1678345679[],2,FALSE))</f>
        <v>0.5</v>
      </c>
      <c r="BL21" s="175">
        <f>IF(J21="---","",VLOOKUP(J21,List1678345679[],2,FALSE))</f>
        <v>0.5</v>
      </c>
      <c r="BM21" s="175" t="str">
        <f>IF(K21="---","",VLOOKUP(K21,List1678345679[],2,FALSE))</f>
        <v/>
      </c>
      <c r="BN21" s="175" t="str">
        <f>IF(L21="---","",VLOOKUP(L21,List1678345679[],2,FALSE))</f>
        <v/>
      </c>
      <c r="BO21" s="175" t="str">
        <f>IF(M21="---","",VLOOKUP(M21,List1678345679[],2,FALSE))</f>
        <v/>
      </c>
      <c r="BP21" s="175" t="str">
        <f>IF(N21="---","",VLOOKUP(N21,List1678345679[],2,FALSE))</f>
        <v/>
      </c>
      <c r="BQ21" s="175" t="str">
        <f>IF(O21="---","",VLOOKUP(O21,List1678345679[],2,FALSE))</f>
        <v/>
      </c>
      <c r="BR21" s="175" t="str">
        <f>IF(P21="---","",VLOOKUP(P21,List1678345679[],2,FALSE))</f>
        <v/>
      </c>
      <c r="BS21" s="175" t="str">
        <f>IF(Q21="---","",VLOOKUP(Q21,List1678345679[],2,FALSE))</f>
        <v/>
      </c>
      <c r="BT21" s="175" t="str">
        <f>IF(R21="---","",VLOOKUP(R21,List1678345679[],2,FALSE))</f>
        <v/>
      </c>
      <c r="BU21" s="31" t="s">
        <v>143</v>
      </c>
      <c r="BV21" s="175">
        <f>IF(Y21="---","",VLOOKUP(Y21,List1678345679[],2,FALSE))</f>
        <v>0.5</v>
      </c>
      <c r="BW21" s="175">
        <f>IF(Z21="---","",VLOOKUP(Z21,List1678345679[],2,FALSE))</f>
        <v>0.5</v>
      </c>
      <c r="BX21" s="175">
        <f>IF(AA21="---","",VLOOKUP(AA21,List1678345679[],2,FALSE))</f>
        <v>0.5</v>
      </c>
      <c r="BY21" s="175">
        <f>IF(AB21="---","",VLOOKUP(AB21,List1678345679[],2,FALSE))</f>
        <v>0.5</v>
      </c>
      <c r="BZ21" s="175">
        <f>IF(AC21="---","",VLOOKUP(AC21,List1678345679[],2,FALSE))</f>
        <v>1</v>
      </c>
      <c r="CA21" s="175" t="str">
        <f>IF(AD21="---","",VLOOKUP(AD21,List1678345679[],2,FALSE))</f>
        <v/>
      </c>
      <c r="CB21" s="175" t="str">
        <f>IF(AE21="---","",VLOOKUP(AE21,List1678345679[],2,FALSE))</f>
        <v/>
      </c>
      <c r="CC21" s="175" t="str">
        <f>IF(AF21="---","",VLOOKUP(AF21,List1678345679[],2,FALSE))</f>
        <v/>
      </c>
      <c r="CD21" s="175" t="str">
        <f>IF(AG21="---","",VLOOKUP(AG21,List1678345679[],2,FALSE))</f>
        <v/>
      </c>
      <c r="CE21" s="175" t="str">
        <f>IF(AH21="---","",VLOOKUP(AH21,List1678345679[],2,FALSE))</f>
        <v/>
      </c>
      <c r="CG21" s="1"/>
      <c r="CI21" s="1"/>
      <c r="CK21" s="1"/>
      <c r="CM21" s="1"/>
    </row>
    <row r="22" spans="2:91" s="13" customFormat="1" ht="13.5" customHeight="1" thickBot="1" x14ac:dyDescent="0.4">
      <c r="B22" s="355"/>
      <c r="C22" s="318"/>
      <c r="D22" s="319"/>
      <c r="E22" s="22" t="s">
        <v>144</v>
      </c>
      <c r="F22" s="23"/>
      <c r="G22" s="24"/>
      <c r="H22" s="27" t="s">
        <v>105</v>
      </c>
      <c r="I22" s="27" t="s">
        <v>105</v>
      </c>
      <c r="J22" s="27" t="s">
        <v>105</v>
      </c>
      <c r="K22" s="27" t="s">
        <v>97</v>
      </c>
      <c r="L22" s="27" t="s">
        <v>97</v>
      </c>
      <c r="M22" s="27" t="s">
        <v>97</v>
      </c>
      <c r="N22" s="27" t="s">
        <v>97</v>
      </c>
      <c r="O22" s="27" t="s">
        <v>97</v>
      </c>
      <c r="P22" s="27" t="s">
        <v>97</v>
      </c>
      <c r="Q22" s="27" t="s">
        <v>97</v>
      </c>
      <c r="R22" s="34" t="s">
        <v>97</v>
      </c>
      <c r="S22" s="1"/>
      <c r="T22" s="1"/>
      <c r="U22" s="1"/>
      <c r="V22" s="1"/>
      <c r="W22" s="1"/>
      <c r="X22" s="1"/>
      <c r="Y22" s="27" t="s">
        <v>105</v>
      </c>
      <c r="Z22" s="27" t="s">
        <v>105</v>
      </c>
      <c r="AA22" s="27" t="s">
        <v>105</v>
      </c>
      <c r="AB22" s="27" t="s">
        <v>101</v>
      </c>
      <c r="AC22" s="34" t="s">
        <v>101</v>
      </c>
      <c r="AD22" s="25" t="s">
        <v>97</v>
      </c>
      <c r="AE22" s="25" t="s">
        <v>97</v>
      </c>
      <c r="AF22" s="25" t="s">
        <v>97</v>
      </c>
      <c r="AG22" s="25" t="s">
        <v>97</v>
      </c>
      <c r="AH22" s="25" t="s">
        <v>97</v>
      </c>
      <c r="AK22" s="29" t="str">
        <f t="shared" si="0"/>
        <v>On Target</v>
      </c>
      <c r="AL22" s="29" t="str">
        <f t="shared" si="0"/>
        <v>On Target</v>
      </c>
      <c r="AM22" s="29" t="str">
        <f t="shared" si="0"/>
        <v/>
      </c>
      <c r="AN22" s="29" t="str">
        <f t="shared" si="0"/>
        <v/>
      </c>
      <c r="AO22" s="29" t="str">
        <f t="shared" si="0"/>
        <v/>
      </c>
      <c r="AP22" s="29" t="str">
        <f t="shared" si="0"/>
        <v/>
      </c>
      <c r="AQ22" s="29" t="str">
        <f t="shared" si="0"/>
        <v/>
      </c>
      <c r="AR22" s="29" t="str">
        <f t="shared" si="0"/>
        <v/>
      </c>
      <c r="AS22" s="29" t="str">
        <f t="shared" si="0"/>
        <v/>
      </c>
      <c r="AT22" s="29" t="str">
        <f t="shared" si="0"/>
        <v/>
      </c>
      <c r="AU22" s="1"/>
      <c r="AV22" s="30"/>
      <c r="AW22" s="31" t="s">
        <v>145</v>
      </c>
      <c r="AX22" s="32" t="str">
        <f t="shared" si="1"/>
        <v>60-79</v>
      </c>
      <c r="AY22" s="57">
        <f>VALUE(IF(AX22="---","",VLOOKUP(AX22,List1678345679[],2,FALSE)))</f>
        <v>0.5</v>
      </c>
      <c r="AZ22" s="1" t="str">
        <f t="shared" si="2"/>
        <v>60-79</v>
      </c>
      <c r="BA22" s="178">
        <f>VALUE(IF(AZ22="---","",VLOOKUP(AZ22,List1678345679[],2,FALSE)))</f>
        <v>0.5</v>
      </c>
      <c r="BB22" s="1" t="str">
        <f t="shared" si="3"/>
        <v>On Target</v>
      </c>
      <c r="BC22" s="1" t="str">
        <f t="shared" si="4"/>
        <v>Actual Year 2</v>
      </c>
      <c r="BD22" s="1"/>
      <c r="BE22" s="1"/>
      <c r="BF22" s="1"/>
      <c r="BG22" s="1"/>
      <c r="BH22" s="1"/>
      <c r="BI22" s="31" t="s">
        <v>145</v>
      </c>
      <c r="BJ22" s="175">
        <f>IF(H22="---","",VLOOKUP(H22,List1678345679[],2,FALSE))</f>
        <v>0.5</v>
      </c>
      <c r="BK22" s="175">
        <f>IF(I22="---","",VLOOKUP(I22,List1678345679[],2,FALSE))</f>
        <v>0.5</v>
      </c>
      <c r="BL22" s="175">
        <f>IF(J22="---","",VLOOKUP(J22,List1678345679[],2,FALSE))</f>
        <v>0.5</v>
      </c>
      <c r="BM22" s="175" t="str">
        <f>IF(K22="---","",VLOOKUP(K22,List1678345679[],2,FALSE))</f>
        <v/>
      </c>
      <c r="BN22" s="175" t="str">
        <f>IF(L22="---","",VLOOKUP(L22,List1678345679[],2,FALSE))</f>
        <v/>
      </c>
      <c r="BO22" s="175" t="str">
        <f>IF(M22="---","",VLOOKUP(M22,List1678345679[],2,FALSE))</f>
        <v/>
      </c>
      <c r="BP22" s="175" t="str">
        <f>IF(N22="---","",VLOOKUP(N22,List1678345679[],2,FALSE))</f>
        <v/>
      </c>
      <c r="BQ22" s="175" t="str">
        <f>IF(O22="---","",VLOOKUP(O22,List1678345679[],2,FALSE))</f>
        <v/>
      </c>
      <c r="BR22" s="175" t="str">
        <f>IF(P22="---","",VLOOKUP(P22,List1678345679[],2,FALSE))</f>
        <v/>
      </c>
      <c r="BS22" s="175" t="str">
        <f>IF(Q22="---","",VLOOKUP(Q22,List1678345679[],2,FALSE))</f>
        <v/>
      </c>
      <c r="BT22" s="175" t="str">
        <f>IF(R22="---","",VLOOKUP(R22,List1678345679[],2,FALSE))</f>
        <v/>
      </c>
      <c r="BU22" s="31" t="s">
        <v>145</v>
      </c>
      <c r="BV22" s="175">
        <f>IF(Y22="---","",VLOOKUP(Y22,List1678345679[],2,FALSE))</f>
        <v>0.5</v>
      </c>
      <c r="BW22" s="175">
        <f>IF(Z22="---","",VLOOKUP(Z22,List1678345679[],2,FALSE))</f>
        <v>0.5</v>
      </c>
      <c r="BX22" s="175">
        <f>IF(AA22="---","",VLOOKUP(AA22,List1678345679[],2,FALSE))</f>
        <v>0.5</v>
      </c>
      <c r="BY22" s="175">
        <f>IF(AB22="---","",VLOOKUP(AB22,List1678345679[],2,FALSE))</f>
        <v>1</v>
      </c>
      <c r="BZ22" s="175">
        <f>IF(AC22="---","",VLOOKUP(AC22,List1678345679[],2,FALSE))</f>
        <v>1</v>
      </c>
      <c r="CA22" s="175" t="str">
        <f>IF(AD22="---","",VLOOKUP(AD22,List1678345679[],2,FALSE))</f>
        <v/>
      </c>
      <c r="CB22" s="175" t="str">
        <f>IF(AE22="---","",VLOOKUP(AE22,List1678345679[],2,FALSE))</f>
        <v/>
      </c>
      <c r="CC22" s="175" t="str">
        <f>IF(AF22="---","",VLOOKUP(AF22,List1678345679[],2,FALSE))</f>
        <v/>
      </c>
      <c r="CD22" s="175" t="str">
        <f>IF(AG22="---","",VLOOKUP(AG22,List1678345679[],2,FALSE))</f>
        <v/>
      </c>
      <c r="CE22" s="175" t="str">
        <f>IF(AH22="---","",VLOOKUP(AH22,List1678345679[],2,FALSE))</f>
        <v/>
      </c>
      <c r="CG22" s="1"/>
      <c r="CI22" s="1"/>
      <c r="CK22" s="1"/>
      <c r="CM22" s="1"/>
    </row>
    <row r="23" spans="2:91" s="13" customFormat="1" ht="13.5" customHeight="1" thickBot="1" x14ac:dyDescent="0.4">
      <c r="B23" s="356"/>
      <c r="C23" s="318"/>
      <c r="D23" s="319"/>
      <c r="E23" s="22" t="s">
        <v>146</v>
      </c>
      <c r="F23" s="23"/>
      <c r="G23" s="24"/>
      <c r="H23" s="27" t="s">
        <v>105</v>
      </c>
      <c r="I23" s="27" t="s">
        <v>105</v>
      </c>
      <c r="J23" s="27" t="s">
        <v>105</v>
      </c>
      <c r="K23" s="27" t="s">
        <v>97</v>
      </c>
      <c r="L23" s="27" t="s">
        <v>97</v>
      </c>
      <c r="M23" s="27" t="s">
        <v>97</v>
      </c>
      <c r="N23" s="27" t="s">
        <v>97</v>
      </c>
      <c r="O23" s="27" t="s">
        <v>97</v>
      </c>
      <c r="P23" s="27" t="s">
        <v>97</v>
      </c>
      <c r="Q23" s="27" t="s">
        <v>97</v>
      </c>
      <c r="R23" s="34" t="s">
        <v>97</v>
      </c>
      <c r="S23" s="1"/>
      <c r="T23" s="1"/>
      <c r="U23" s="1"/>
      <c r="V23" s="1"/>
      <c r="W23" s="1"/>
      <c r="X23" s="1"/>
      <c r="Y23" s="27" t="s">
        <v>105</v>
      </c>
      <c r="Z23" s="27" t="s">
        <v>105</v>
      </c>
      <c r="AA23" s="27" t="s">
        <v>101</v>
      </c>
      <c r="AB23" s="27" t="s">
        <v>101</v>
      </c>
      <c r="AC23" s="34" t="s">
        <v>101</v>
      </c>
      <c r="AD23" s="25" t="s">
        <v>97</v>
      </c>
      <c r="AE23" s="25" t="s">
        <v>97</v>
      </c>
      <c r="AF23" s="25" t="s">
        <v>97</v>
      </c>
      <c r="AG23" s="25" t="s">
        <v>97</v>
      </c>
      <c r="AH23" s="25" t="s">
        <v>97</v>
      </c>
      <c r="AK23" s="29" t="str">
        <f t="shared" si="0"/>
        <v>On Target</v>
      </c>
      <c r="AL23" s="29" t="str">
        <f t="shared" si="0"/>
        <v>On Target</v>
      </c>
      <c r="AM23" s="29" t="str">
        <f t="shared" si="0"/>
        <v/>
      </c>
      <c r="AN23" s="29" t="str">
        <f t="shared" si="0"/>
        <v/>
      </c>
      <c r="AO23" s="29" t="str">
        <f t="shared" si="0"/>
        <v/>
      </c>
      <c r="AP23" s="29" t="str">
        <f t="shared" si="0"/>
        <v/>
      </c>
      <c r="AQ23" s="29" t="str">
        <f t="shared" si="0"/>
        <v/>
      </c>
      <c r="AR23" s="29" t="str">
        <f t="shared" si="0"/>
        <v/>
      </c>
      <c r="AS23" s="29" t="str">
        <f t="shared" si="0"/>
        <v/>
      </c>
      <c r="AT23" s="29" t="str">
        <f t="shared" si="0"/>
        <v/>
      </c>
      <c r="AU23" s="1"/>
      <c r="AV23" s="30"/>
      <c r="AW23" s="31" t="s">
        <v>147</v>
      </c>
      <c r="AX23" s="32" t="str">
        <f t="shared" si="1"/>
        <v>60-79</v>
      </c>
      <c r="AY23" s="57">
        <f>VALUE(IF(AX23="---","",VLOOKUP(AX23,List1678345679[],2,FALSE)))</f>
        <v>0.5</v>
      </c>
      <c r="AZ23" s="1" t="str">
        <f t="shared" si="2"/>
        <v>60-79</v>
      </c>
      <c r="BA23" s="178">
        <f>VALUE(IF(AZ23="---","",VLOOKUP(AZ23,List1678345679[],2,FALSE)))</f>
        <v>0.5</v>
      </c>
      <c r="BB23" s="1" t="str">
        <f t="shared" si="3"/>
        <v>On Target</v>
      </c>
      <c r="BC23" s="1" t="str">
        <f t="shared" si="4"/>
        <v>Actual Year 2</v>
      </c>
      <c r="BD23" s="1"/>
      <c r="BE23" s="1"/>
      <c r="BF23" s="1"/>
      <c r="BG23" s="1"/>
      <c r="BH23" s="1"/>
      <c r="BI23" s="31" t="s">
        <v>147</v>
      </c>
      <c r="BJ23" s="175">
        <f>IF(H23="---","",VLOOKUP(H23,List1678345679[],2,FALSE))</f>
        <v>0.5</v>
      </c>
      <c r="BK23" s="175">
        <f>IF(I23="---","",VLOOKUP(I23,List1678345679[],2,FALSE))</f>
        <v>0.5</v>
      </c>
      <c r="BL23" s="175">
        <f>IF(J23="---","",VLOOKUP(J23,List1678345679[],2,FALSE))</f>
        <v>0.5</v>
      </c>
      <c r="BM23" s="175" t="str">
        <f>IF(K23="---","",VLOOKUP(K23,List1678345679[],2,FALSE))</f>
        <v/>
      </c>
      <c r="BN23" s="175" t="str">
        <f>IF(L23="---","",VLOOKUP(L23,List1678345679[],2,FALSE))</f>
        <v/>
      </c>
      <c r="BO23" s="175" t="str">
        <f>IF(M23="---","",VLOOKUP(M23,List1678345679[],2,FALSE))</f>
        <v/>
      </c>
      <c r="BP23" s="175" t="str">
        <f>IF(N23="---","",VLOOKUP(N23,List1678345679[],2,FALSE))</f>
        <v/>
      </c>
      <c r="BQ23" s="175" t="str">
        <f>IF(O23="---","",VLOOKUP(O23,List1678345679[],2,FALSE))</f>
        <v/>
      </c>
      <c r="BR23" s="175" t="str">
        <f>IF(P23="---","",VLOOKUP(P23,List1678345679[],2,FALSE))</f>
        <v/>
      </c>
      <c r="BS23" s="175" t="str">
        <f>IF(Q23="---","",VLOOKUP(Q23,List1678345679[],2,FALSE))</f>
        <v/>
      </c>
      <c r="BT23" s="175" t="str">
        <f>IF(R23="---","",VLOOKUP(R23,List1678345679[],2,FALSE))</f>
        <v/>
      </c>
      <c r="BU23" s="31" t="s">
        <v>147</v>
      </c>
      <c r="BV23" s="175">
        <f>IF(Y23="---","",VLOOKUP(Y23,List1678345679[],2,FALSE))</f>
        <v>0.5</v>
      </c>
      <c r="BW23" s="175">
        <f>IF(Z23="---","",VLOOKUP(Z23,List1678345679[],2,FALSE))</f>
        <v>0.5</v>
      </c>
      <c r="BX23" s="175">
        <f>IF(AA23="---","",VLOOKUP(AA23,List1678345679[],2,FALSE))</f>
        <v>1</v>
      </c>
      <c r="BY23" s="175">
        <f>IF(AB23="---","",VLOOKUP(AB23,List1678345679[],2,FALSE))</f>
        <v>1</v>
      </c>
      <c r="BZ23" s="175">
        <f>IF(AC23="---","",VLOOKUP(AC23,List1678345679[],2,FALSE))</f>
        <v>1</v>
      </c>
      <c r="CA23" s="175" t="str">
        <f>IF(AD23="---","",VLOOKUP(AD23,List1678345679[],2,FALSE))</f>
        <v/>
      </c>
      <c r="CB23" s="175" t="str">
        <f>IF(AE23="---","",VLOOKUP(AE23,List1678345679[],2,FALSE))</f>
        <v/>
      </c>
      <c r="CC23" s="175" t="str">
        <f>IF(AF23="---","",VLOOKUP(AF23,List1678345679[],2,FALSE))</f>
        <v/>
      </c>
      <c r="CD23" s="175" t="str">
        <f>IF(AG23="---","",VLOOKUP(AG23,List1678345679[],2,FALSE))</f>
        <v/>
      </c>
      <c r="CE23" s="175" t="str">
        <f>IF(AH23="---","",VLOOKUP(AH23,List1678345679[],2,FALSE))</f>
        <v/>
      </c>
      <c r="CG23" s="1"/>
      <c r="CI23" s="1"/>
      <c r="CK23" s="1"/>
      <c r="CM23" s="1"/>
    </row>
    <row r="24" spans="2:91" s="13" customFormat="1" ht="13.5" customHeight="1" thickBot="1" x14ac:dyDescent="0.4">
      <c r="B24" s="354">
        <v>3</v>
      </c>
      <c r="C24" s="357" t="s">
        <v>148</v>
      </c>
      <c r="D24" s="358"/>
      <c r="E24" s="22" t="s">
        <v>149</v>
      </c>
      <c r="F24" s="23"/>
      <c r="G24" s="24"/>
      <c r="H24" s="27" t="s">
        <v>101</v>
      </c>
      <c r="I24" s="27" t="s">
        <v>101</v>
      </c>
      <c r="J24" s="27" t="s">
        <v>101</v>
      </c>
      <c r="K24" s="27" t="s">
        <v>97</v>
      </c>
      <c r="L24" s="27" t="s">
        <v>97</v>
      </c>
      <c r="M24" s="27" t="s">
        <v>97</v>
      </c>
      <c r="N24" s="27" t="s">
        <v>97</v>
      </c>
      <c r="O24" s="27" t="s">
        <v>97</v>
      </c>
      <c r="P24" s="27" t="s">
        <v>97</v>
      </c>
      <c r="Q24" s="27" t="s">
        <v>97</v>
      </c>
      <c r="R24" s="34" t="s">
        <v>97</v>
      </c>
      <c r="S24" s="1"/>
      <c r="T24" s="1"/>
      <c r="U24" s="1"/>
      <c r="V24" s="1"/>
      <c r="W24" s="1"/>
      <c r="X24" s="1"/>
      <c r="Y24" s="27" t="s">
        <v>101</v>
      </c>
      <c r="Z24" s="27" t="s">
        <v>101</v>
      </c>
      <c r="AA24" s="27" t="s">
        <v>101</v>
      </c>
      <c r="AB24" s="27" t="s">
        <v>101</v>
      </c>
      <c r="AC24" s="34" t="s">
        <v>101</v>
      </c>
      <c r="AD24" s="25" t="s">
        <v>97</v>
      </c>
      <c r="AE24" s="25" t="s">
        <v>97</v>
      </c>
      <c r="AF24" s="25" t="s">
        <v>97</v>
      </c>
      <c r="AG24" s="25" t="s">
        <v>97</v>
      </c>
      <c r="AH24" s="25" t="s">
        <v>97</v>
      </c>
      <c r="AK24" s="29" t="str">
        <f t="shared" si="0"/>
        <v>On Target</v>
      </c>
      <c r="AL24" s="29" t="str">
        <f t="shared" si="0"/>
        <v>On Target</v>
      </c>
      <c r="AM24" s="29" t="str">
        <f t="shared" si="0"/>
        <v/>
      </c>
      <c r="AN24" s="29" t="str">
        <f t="shared" si="0"/>
        <v/>
      </c>
      <c r="AO24" s="29" t="str">
        <f t="shared" si="0"/>
        <v/>
      </c>
      <c r="AP24" s="29" t="str">
        <f t="shared" si="0"/>
        <v/>
      </c>
      <c r="AQ24" s="29" t="str">
        <f t="shared" si="0"/>
        <v/>
      </c>
      <c r="AR24" s="29" t="str">
        <f t="shared" si="0"/>
        <v/>
      </c>
      <c r="AS24" s="29" t="str">
        <f t="shared" si="0"/>
        <v/>
      </c>
      <c r="AT24" s="29" t="str">
        <f t="shared" si="0"/>
        <v/>
      </c>
      <c r="AU24" s="1"/>
      <c r="AV24" s="30"/>
      <c r="AW24" s="31" t="s">
        <v>150</v>
      </c>
      <c r="AX24" s="32" t="str">
        <f t="shared" si="1"/>
        <v>≥80</v>
      </c>
      <c r="AY24" s="57">
        <f>VALUE(IF(AX24="---","",VLOOKUP(AX24,List1678345679[],2,FALSE)))</f>
        <v>1</v>
      </c>
      <c r="AZ24" s="1" t="str">
        <f t="shared" si="2"/>
        <v>≥80</v>
      </c>
      <c r="BA24" s="178">
        <f>VALUE(IF(AZ24="---","",VLOOKUP(AZ24,List1678345679[],2,FALSE)))</f>
        <v>1</v>
      </c>
      <c r="BB24" s="1" t="str">
        <f t="shared" si="3"/>
        <v>On Target</v>
      </c>
      <c r="BC24" s="1" t="str">
        <f t="shared" si="4"/>
        <v>Actual Year 2</v>
      </c>
      <c r="BD24" s="1"/>
      <c r="BE24" s="1"/>
      <c r="BF24" s="1"/>
      <c r="BG24" s="1"/>
      <c r="BH24" s="1"/>
      <c r="BI24" s="31" t="s">
        <v>150</v>
      </c>
      <c r="BJ24" s="175">
        <f>IF(H24="---","",VLOOKUP(H24,List1678345679[],2,FALSE))</f>
        <v>1</v>
      </c>
      <c r="BK24" s="175">
        <f>IF(I24="---","",VLOOKUP(I24,List1678345679[],2,FALSE))</f>
        <v>1</v>
      </c>
      <c r="BL24" s="175">
        <f>IF(J24="---","",VLOOKUP(J24,List1678345679[],2,FALSE))</f>
        <v>1</v>
      </c>
      <c r="BM24" s="175" t="str">
        <f>IF(K24="---","",VLOOKUP(K24,List1678345679[],2,FALSE))</f>
        <v/>
      </c>
      <c r="BN24" s="175" t="str">
        <f>IF(L24="---","",VLOOKUP(L24,List1678345679[],2,FALSE))</f>
        <v/>
      </c>
      <c r="BO24" s="175" t="str">
        <f>IF(M24="---","",VLOOKUP(M24,List1678345679[],2,FALSE))</f>
        <v/>
      </c>
      <c r="BP24" s="175" t="str">
        <f>IF(N24="---","",VLOOKUP(N24,List1678345679[],2,FALSE))</f>
        <v/>
      </c>
      <c r="BQ24" s="175" t="str">
        <f>IF(O24="---","",VLOOKUP(O24,List1678345679[],2,FALSE))</f>
        <v/>
      </c>
      <c r="BR24" s="175" t="str">
        <f>IF(P24="---","",VLOOKUP(P24,List1678345679[],2,FALSE))</f>
        <v/>
      </c>
      <c r="BS24" s="175" t="str">
        <f>IF(Q24="---","",VLOOKUP(Q24,List1678345679[],2,FALSE))</f>
        <v/>
      </c>
      <c r="BT24" s="175" t="str">
        <f>IF(R24="---","",VLOOKUP(R24,List1678345679[],2,FALSE))</f>
        <v/>
      </c>
      <c r="BU24" s="31" t="s">
        <v>150</v>
      </c>
      <c r="BV24" s="175">
        <f>IF(Y24="---","",VLOOKUP(Y24,List1678345679[],2,FALSE))</f>
        <v>1</v>
      </c>
      <c r="BW24" s="175">
        <f>IF(Z24="---","",VLOOKUP(Z24,List1678345679[],2,FALSE))</f>
        <v>1</v>
      </c>
      <c r="BX24" s="175">
        <f>IF(AA24="---","",VLOOKUP(AA24,List1678345679[],2,FALSE))</f>
        <v>1</v>
      </c>
      <c r="BY24" s="175">
        <f>IF(AB24="---","",VLOOKUP(AB24,List1678345679[],2,FALSE))</f>
        <v>1</v>
      </c>
      <c r="BZ24" s="175">
        <f>IF(AC24="---","",VLOOKUP(AC24,List1678345679[],2,FALSE))</f>
        <v>1</v>
      </c>
      <c r="CA24" s="175" t="str">
        <f>IF(AD24="---","",VLOOKUP(AD24,List1678345679[],2,FALSE))</f>
        <v/>
      </c>
      <c r="CB24" s="175" t="str">
        <f>IF(AE24="---","",VLOOKUP(AE24,List1678345679[],2,FALSE))</f>
        <v/>
      </c>
      <c r="CC24" s="175" t="str">
        <f>IF(AF24="---","",VLOOKUP(AF24,List1678345679[],2,FALSE))</f>
        <v/>
      </c>
      <c r="CD24" s="175" t="str">
        <f>IF(AG24="---","",VLOOKUP(AG24,List1678345679[],2,FALSE))</f>
        <v/>
      </c>
      <c r="CE24" s="175" t="str">
        <f>IF(AH24="---","",VLOOKUP(AH24,List1678345679[],2,FALSE))</f>
        <v/>
      </c>
      <c r="CG24" s="1"/>
      <c r="CI24" s="1"/>
      <c r="CK24" s="1"/>
      <c r="CM24" s="1"/>
    </row>
    <row r="25" spans="2:91" s="13" customFormat="1" ht="14" thickBot="1" x14ac:dyDescent="0.4">
      <c r="B25" s="355"/>
      <c r="C25" s="357"/>
      <c r="D25" s="358"/>
      <c r="E25" s="22" t="s">
        <v>151</v>
      </c>
      <c r="F25" s="23"/>
      <c r="G25" s="24"/>
      <c r="H25" s="27" t="s">
        <v>101</v>
      </c>
      <c r="I25" s="27" t="s">
        <v>101</v>
      </c>
      <c r="J25" s="27" t="s">
        <v>101</v>
      </c>
      <c r="K25" s="27" t="s">
        <v>97</v>
      </c>
      <c r="L25" s="27" t="s">
        <v>97</v>
      </c>
      <c r="M25" s="27" t="s">
        <v>97</v>
      </c>
      <c r="N25" s="27" t="s">
        <v>97</v>
      </c>
      <c r="O25" s="27" t="s">
        <v>97</v>
      </c>
      <c r="P25" s="27" t="s">
        <v>97</v>
      </c>
      <c r="Q25" s="27" t="s">
        <v>97</v>
      </c>
      <c r="R25" s="34" t="s">
        <v>97</v>
      </c>
      <c r="S25" s="1"/>
      <c r="T25" s="1"/>
      <c r="U25" s="1"/>
      <c r="V25" s="1"/>
      <c r="W25" s="1"/>
      <c r="X25" s="1"/>
      <c r="Y25" s="27" t="s">
        <v>101</v>
      </c>
      <c r="Z25" s="27" t="s">
        <v>101</v>
      </c>
      <c r="AA25" s="27" t="s">
        <v>101</v>
      </c>
      <c r="AB25" s="27" t="s">
        <v>101</v>
      </c>
      <c r="AC25" s="34" t="s">
        <v>101</v>
      </c>
      <c r="AD25" s="25" t="s">
        <v>97</v>
      </c>
      <c r="AE25" s="25" t="s">
        <v>97</v>
      </c>
      <c r="AF25" s="25" t="s">
        <v>97</v>
      </c>
      <c r="AG25" s="25" t="s">
        <v>97</v>
      </c>
      <c r="AH25" s="25" t="s">
        <v>97</v>
      </c>
      <c r="AK25" s="29" t="str">
        <f t="shared" si="0"/>
        <v>On Target</v>
      </c>
      <c r="AL25" s="29" t="str">
        <f t="shared" si="0"/>
        <v>On Target</v>
      </c>
      <c r="AM25" s="29" t="str">
        <f t="shared" si="0"/>
        <v/>
      </c>
      <c r="AN25" s="29" t="str">
        <f t="shared" si="0"/>
        <v/>
      </c>
      <c r="AO25" s="29" t="str">
        <f t="shared" si="0"/>
        <v/>
      </c>
      <c r="AP25" s="29" t="str">
        <f t="shared" si="0"/>
        <v/>
      </c>
      <c r="AQ25" s="29" t="str">
        <f t="shared" si="0"/>
        <v/>
      </c>
      <c r="AR25" s="29" t="str">
        <f t="shared" si="0"/>
        <v/>
      </c>
      <c r="AS25" s="29" t="str">
        <f t="shared" si="0"/>
        <v/>
      </c>
      <c r="AT25" s="29" t="str">
        <f t="shared" si="0"/>
        <v/>
      </c>
      <c r="AU25" s="1"/>
      <c r="AV25" s="30"/>
      <c r="AW25" s="31" t="s">
        <v>152</v>
      </c>
      <c r="AX25" s="32" t="str">
        <f t="shared" si="1"/>
        <v>≥80</v>
      </c>
      <c r="AY25" s="57">
        <f>VALUE(IF(AX25="---","",VLOOKUP(AX25,List1678345679[],2,FALSE)))</f>
        <v>1</v>
      </c>
      <c r="AZ25" s="1" t="str">
        <f t="shared" si="2"/>
        <v>≥80</v>
      </c>
      <c r="BA25" s="178">
        <f>VALUE(IF(AZ25="---","",VLOOKUP(AZ25,List1678345679[],2,FALSE)))</f>
        <v>1</v>
      </c>
      <c r="BB25" s="1" t="str">
        <f t="shared" si="3"/>
        <v>On Target</v>
      </c>
      <c r="BC25" s="1" t="str">
        <f t="shared" si="4"/>
        <v>Actual Year 2</v>
      </c>
      <c r="BD25" s="1"/>
      <c r="BE25" s="1"/>
      <c r="BF25" s="1"/>
      <c r="BG25" s="1"/>
      <c r="BH25" s="1"/>
      <c r="BI25" s="31" t="s">
        <v>152</v>
      </c>
      <c r="BJ25" s="175">
        <f>IF(H25="---","",VLOOKUP(H25,List1678345679[],2,FALSE))</f>
        <v>1</v>
      </c>
      <c r="BK25" s="175">
        <f>IF(I25="---","",VLOOKUP(I25,List1678345679[],2,FALSE))</f>
        <v>1</v>
      </c>
      <c r="BL25" s="175">
        <f>IF(J25="---","",VLOOKUP(J25,List1678345679[],2,FALSE))</f>
        <v>1</v>
      </c>
      <c r="BM25" s="175" t="str">
        <f>IF(K25="---","",VLOOKUP(K25,List1678345679[],2,FALSE))</f>
        <v/>
      </c>
      <c r="BN25" s="175" t="str">
        <f>IF(L25="---","",VLOOKUP(L25,List1678345679[],2,FALSE))</f>
        <v/>
      </c>
      <c r="BO25" s="175" t="str">
        <f>IF(M25="---","",VLOOKUP(M25,List1678345679[],2,FALSE))</f>
        <v/>
      </c>
      <c r="BP25" s="175" t="str">
        <f>IF(N25="---","",VLOOKUP(N25,List1678345679[],2,FALSE))</f>
        <v/>
      </c>
      <c r="BQ25" s="175" t="str">
        <f>IF(O25="---","",VLOOKUP(O25,List1678345679[],2,FALSE))</f>
        <v/>
      </c>
      <c r="BR25" s="175" t="str">
        <f>IF(P25="---","",VLOOKUP(P25,List1678345679[],2,FALSE))</f>
        <v/>
      </c>
      <c r="BS25" s="175" t="str">
        <f>IF(Q25="---","",VLOOKUP(Q25,List1678345679[],2,FALSE))</f>
        <v/>
      </c>
      <c r="BT25" s="175" t="str">
        <f>IF(R25="---","",VLOOKUP(R25,List1678345679[],2,FALSE))</f>
        <v/>
      </c>
      <c r="BU25" s="31" t="s">
        <v>152</v>
      </c>
      <c r="BV25" s="175">
        <f>IF(Y25="---","",VLOOKUP(Y25,List1678345679[],2,FALSE))</f>
        <v>1</v>
      </c>
      <c r="BW25" s="175">
        <f>IF(Z25="---","",VLOOKUP(Z25,List1678345679[],2,FALSE))</f>
        <v>1</v>
      </c>
      <c r="BX25" s="175">
        <f>IF(AA25="---","",VLOOKUP(AA25,List1678345679[],2,FALSE))</f>
        <v>1</v>
      </c>
      <c r="BY25" s="175">
        <f>IF(AB25="---","",VLOOKUP(AB25,List1678345679[],2,FALSE))</f>
        <v>1</v>
      </c>
      <c r="BZ25" s="175">
        <f>IF(AC25="---","",VLOOKUP(AC25,List1678345679[],2,FALSE))</f>
        <v>1</v>
      </c>
      <c r="CA25" s="175" t="str">
        <f>IF(AD25="---","",VLOOKUP(AD25,List1678345679[],2,FALSE))</f>
        <v/>
      </c>
      <c r="CB25" s="175" t="str">
        <f>IF(AE25="---","",VLOOKUP(AE25,List1678345679[],2,FALSE))</f>
        <v/>
      </c>
      <c r="CC25" s="175" t="str">
        <f>IF(AF25="---","",VLOOKUP(AF25,List1678345679[],2,FALSE))</f>
        <v/>
      </c>
      <c r="CD25" s="175" t="str">
        <f>IF(AG25="---","",VLOOKUP(AG25,List1678345679[],2,FALSE))</f>
        <v/>
      </c>
      <c r="CE25" s="175" t="str">
        <f>IF(AH25="---","",VLOOKUP(AH25,List1678345679[],2,FALSE))</f>
        <v/>
      </c>
      <c r="CG25" s="1"/>
      <c r="CI25" s="1"/>
      <c r="CK25" s="1"/>
      <c r="CM25" s="1"/>
    </row>
    <row r="26" spans="2:91" s="13" customFormat="1" ht="13.5" customHeight="1" thickBot="1" x14ac:dyDescent="0.4">
      <c r="B26" s="355"/>
      <c r="C26" s="357"/>
      <c r="D26" s="358"/>
      <c r="E26" s="22" t="s">
        <v>153</v>
      </c>
      <c r="F26" s="23"/>
      <c r="G26" s="24"/>
      <c r="H26" s="27" t="s">
        <v>101</v>
      </c>
      <c r="I26" s="27" t="s">
        <v>101</v>
      </c>
      <c r="J26" s="27" t="s">
        <v>101</v>
      </c>
      <c r="K26" s="27" t="s">
        <v>97</v>
      </c>
      <c r="L26" s="27" t="s">
        <v>97</v>
      </c>
      <c r="M26" s="27" t="s">
        <v>97</v>
      </c>
      <c r="N26" s="27" t="s">
        <v>97</v>
      </c>
      <c r="O26" s="27" t="s">
        <v>97</v>
      </c>
      <c r="P26" s="27" t="s">
        <v>97</v>
      </c>
      <c r="Q26" s="27" t="s">
        <v>97</v>
      </c>
      <c r="R26" s="34" t="s">
        <v>97</v>
      </c>
      <c r="S26" s="1"/>
      <c r="T26" s="1"/>
      <c r="U26" s="1"/>
      <c r="V26" s="1"/>
      <c r="W26" s="1"/>
      <c r="X26" s="1"/>
      <c r="Y26" s="27" t="s">
        <v>101</v>
      </c>
      <c r="Z26" s="27" t="s">
        <v>101</v>
      </c>
      <c r="AA26" s="27" t="s">
        <v>101</v>
      </c>
      <c r="AB26" s="27" t="s">
        <v>101</v>
      </c>
      <c r="AC26" s="34" t="s">
        <v>101</v>
      </c>
      <c r="AD26" s="25" t="s">
        <v>97</v>
      </c>
      <c r="AE26" s="25" t="s">
        <v>97</v>
      </c>
      <c r="AF26" s="25" t="s">
        <v>97</v>
      </c>
      <c r="AG26" s="25" t="s">
        <v>97</v>
      </c>
      <c r="AH26" s="25" t="s">
        <v>97</v>
      </c>
      <c r="AK26" s="29" t="str">
        <f t="shared" si="0"/>
        <v>On Target</v>
      </c>
      <c r="AL26" s="29" t="str">
        <f t="shared" si="0"/>
        <v>On Target</v>
      </c>
      <c r="AM26" s="29" t="str">
        <f t="shared" si="0"/>
        <v/>
      </c>
      <c r="AN26" s="29" t="str">
        <f t="shared" si="0"/>
        <v/>
      </c>
      <c r="AO26" s="29" t="str">
        <f t="shared" si="0"/>
        <v/>
      </c>
      <c r="AP26" s="29" t="str">
        <f t="shared" si="0"/>
        <v/>
      </c>
      <c r="AQ26" s="29" t="str">
        <f t="shared" si="0"/>
        <v/>
      </c>
      <c r="AR26" s="29" t="str">
        <f t="shared" si="0"/>
        <v/>
      </c>
      <c r="AS26" s="29" t="str">
        <f t="shared" si="0"/>
        <v/>
      </c>
      <c r="AT26" s="29" t="str">
        <f t="shared" si="0"/>
        <v/>
      </c>
      <c r="AU26" s="1"/>
      <c r="AV26" s="30"/>
      <c r="AW26" s="31" t="s">
        <v>154</v>
      </c>
      <c r="AX26" s="32" t="str">
        <f t="shared" si="1"/>
        <v>≥80</v>
      </c>
      <c r="AY26" s="57">
        <f>VALUE(IF(AX26="---","",VLOOKUP(AX26,List1678345679[],2,FALSE)))</f>
        <v>1</v>
      </c>
      <c r="AZ26" s="1" t="str">
        <f t="shared" si="2"/>
        <v>≥80</v>
      </c>
      <c r="BA26" s="178">
        <f>VALUE(IF(AZ26="---","",VLOOKUP(AZ26,List1678345679[],2,FALSE)))</f>
        <v>1</v>
      </c>
      <c r="BB26" s="1" t="str">
        <f t="shared" si="3"/>
        <v>On Target</v>
      </c>
      <c r="BC26" s="1" t="str">
        <f t="shared" si="4"/>
        <v>Actual Year 2</v>
      </c>
      <c r="BD26" s="1"/>
      <c r="BE26" s="1"/>
      <c r="BF26" s="1"/>
      <c r="BG26" s="1"/>
      <c r="BH26" s="1"/>
      <c r="BI26" s="31" t="s">
        <v>154</v>
      </c>
      <c r="BJ26" s="175">
        <f>IF(H26="---","",VLOOKUP(H26,List1678345679[],2,FALSE))</f>
        <v>1</v>
      </c>
      <c r="BK26" s="175">
        <f>IF(I26="---","",VLOOKUP(I26,List1678345679[],2,FALSE))</f>
        <v>1</v>
      </c>
      <c r="BL26" s="175">
        <f>IF(J26="---","",VLOOKUP(J26,List1678345679[],2,FALSE))</f>
        <v>1</v>
      </c>
      <c r="BM26" s="175" t="str">
        <f>IF(K26="---","",VLOOKUP(K26,List1678345679[],2,FALSE))</f>
        <v/>
      </c>
      <c r="BN26" s="175" t="str">
        <f>IF(L26="---","",VLOOKUP(L26,List1678345679[],2,FALSE))</f>
        <v/>
      </c>
      <c r="BO26" s="175" t="str">
        <f>IF(M26="---","",VLOOKUP(M26,List1678345679[],2,FALSE))</f>
        <v/>
      </c>
      <c r="BP26" s="175" t="str">
        <f>IF(N26="---","",VLOOKUP(N26,List1678345679[],2,FALSE))</f>
        <v/>
      </c>
      <c r="BQ26" s="175" t="str">
        <f>IF(O26="---","",VLOOKUP(O26,List1678345679[],2,FALSE))</f>
        <v/>
      </c>
      <c r="BR26" s="175" t="str">
        <f>IF(P26="---","",VLOOKUP(P26,List1678345679[],2,FALSE))</f>
        <v/>
      </c>
      <c r="BS26" s="175" t="str">
        <f>IF(Q26="---","",VLOOKUP(Q26,List1678345679[],2,FALSE))</f>
        <v/>
      </c>
      <c r="BT26" s="175" t="str">
        <f>IF(R26="---","",VLOOKUP(R26,List1678345679[],2,FALSE))</f>
        <v/>
      </c>
      <c r="BU26" s="31" t="s">
        <v>154</v>
      </c>
      <c r="BV26" s="175">
        <f>IF(Y26="---","",VLOOKUP(Y26,List1678345679[],2,FALSE))</f>
        <v>1</v>
      </c>
      <c r="BW26" s="175">
        <f>IF(Z26="---","",VLOOKUP(Z26,List1678345679[],2,FALSE))</f>
        <v>1</v>
      </c>
      <c r="BX26" s="175">
        <f>IF(AA26="---","",VLOOKUP(AA26,List1678345679[],2,FALSE))</f>
        <v>1</v>
      </c>
      <c r="BY26" s="175">
        <f>IF(AB26="---","",VLOOKUP(AB26,List1678345679[],2,FALSE))</f>
        <v>1</v>
      </c>
      <c r="BZ26" s="175">
        <f>IF(AC26="---","",VLOOKUP(AC26,List1678345679[],2,FALSE))</f>
        <v>1</v>
      </c>
      <c r="CA26" s="175" t="str">
        <f>IF(AD26="---","",VLOOKUP(AD26,List1678345679[],2,FALSE))</f>
        <v/>
      </c>
      <c r="CB26" s="175" t="str">
        <f>IF(AE26="---","",VLOOKUP(AE26,List1678345679[],2,FALSE))</f>
        <v/>
      </c>
      <c r="CC26" s="175" t="str">
        <f>IF(AF26="---","",VLOOKUP(AF26,List1678345679[],2,FALSE))</f>
        <v/>
      </c>
      <c r="CD26" s="175" t="str">
        <f>IF(AG26="---","",VLOOKUP(AG26,List1678345679[],2,FALSE))</f>
        <v/>
      </c>
      <c r="CE26" s="175" t="str">
        <f>IF(AH26="---","",VLOOKUP(AH26,List1678345679[],2,FALSE))</f>
        <v/>
      </c>
      <c r="CG26" s="1"/>
      <c r="CI26" s="1"/>
      <c r="CK26" s="1"/>
      <c r="CM26" s="1"/>
    </row>
    <row r="27" spans="2:91" s="13" customFormat="1" ht="13.9" customHeight="1" thickBot="1" x14ac:dyDescent="0.4">
      <c r="B27" s="355"/>
      <c r="C27" s="357" t="s">
        <v>155</v>
      </c>
      <c r="D27" s="358"/>
      <c r="E27" s="22" t="s">
        <v>156</v>
      </c>
      <c r="F27" s="23"/>
      <c r="G27" s="24"/>
      <c r="H27" s="27" t="s">
        <v>105</v>
      </c>
      <c r="I27" s="27" t="s">
        <v>105</v>
      </c>
      <c r="J27" s="27" t="s">
        <v>101</v>
      </c>
      <c r="K27" s="27" t="s">
        <v>97</v>
      </c>
      <c r="L27" s="27" t="s">
        <v>97</v>
      </c>
      <c r="M27" s="27" t="s">
        <v>97</v>
      </c>
      <c r="N27" s="27" t="s">
        <v>97</v>
      </c>
      <c r="O27" s="27" t="s">
        <v>97</v>
      </c>
      <c r="P27" s="27" t="s">
        <v>97</v>
      </c>
      <c r="Q27" s="27" t="s">
        <v>97</v>
      </c>
      <c r="R27" s="34" t="s">
        <v>97</v>
      </c>
      <c r="S27" s="1"/>
      <c r="T27" s="1"/>
      <c r="U27" s="1"/>
      <c r="V27" s="1"/>
      <c r="W27" s="1"/>
      <c r="X27" s="1"/>
      <c r="Y27" s="27" t="s">
        <v>105</v>
      </c>
      <c r="Z27" s="27" t="s">
        <v>105</v>
      </c>
      <c r="AA27" s="27" t="s">
        <v>105</v>
      </c>
      <c r="AB27" s="27" t="s">
        <v>105</v>
      </c>
      <c r="AC27" s="34" t="s">
        <v>105</v>
      </c>
      <c r="AD27" s="25" t="s">
        <v>97</v>
      </c>
      <c r="AE27" s="25" t="s">
        <v>97</v>
      </c>
      <c r="AF27" s="25" t="s">
        <v>97</v>
      </c>
      <c r="AG27" s="25" t="s">
        <v>97</v>
      </c>
      <c r="AH27" s="25" t="s">
        <v>97</v>
      </c>
      <c r="AK27" s="29" t="str">
        <f t="shared" si="0"/>
        <v>On Target</v>
      </c>
      <c r="AL27" s="29" t="str">
        <f t="shared" si="0"/>
        <v>Ahead</v>
      </c>
      <c r="AM27" s="29" t="str">
        <f t="shared" si="0"/>
        <v/>
      </c>
      <c r="AN27" s="29" t="str">
        <f t="shared" si="0"/>
        <v/>
      </c>
      <c r="AO27" s="29" t="str">
        <f t="shared" si="0"/>
        <v/>
      </c>
      <c r="AP27" s="29" t="str">
        <f t="shared" si="0"/>
        <v/>
      </c>
      <c r="AQ27" s="29" t="str">
        <f t="shared" si="0"/>
        <v/>
      </c>
      <c r="AR27" s="29" t="str">
        <f t="shared" si="0"/>
        <v/>
      </c>
      <c r="AS27" s="29" t="str">
        <f t="shared" si="0"/>
        <v/>
      </c>
      <c r="AT27" s="29" t="str">
        <f t="shared" si="0"/>
        <v/>
      </c>
      <c r="AU27" s="1"/>
      <c r="AV27" s="30"/>
      <c r="AW27" s="31" t="s">
        <v>157</v>
      </c>
      <c r="AX27" s="32" t="str">
        <f t="shared" si="1"/>
        <v>≥80</v>
      </c>
      <c r="AY27" s="57">
        <f>VALUE(IF(AX27="---","",VLOOKUP(AX27,List1678345679[],2,FALSE)))</f>
        <v>1</v>
      </c>
      <c r="AZ27" s="1" t="str">
        <f t="shared" si="2"/>
        <v>60-79</v>
      </c>
      <c r="BA27" s="178">
        <f>VALUE(IF(AZ27="---","",VLOOKUP(AZ27,List1678345679[],2,FALSE)))</f>
        <v>0.5</v>
      </c>
      <c r="BB27" s="1" t="str">
        <f t="shared" si="3"/>
        <v>Ahead</v>
      </c>
      <c r="BC27" s="1" t="str">
        <f t="shared" si="4"/>
        <v>Actual Year 2</v>
      </c>
      <c r="BD27" s="1"/>
      <c r="BE27" s="1"/>
      <c r="BF27" s="1"/>
      <c r="BG27" s="1"/>
      <c r="BH27" s="1"/>
      <c r="BI27" s="31" t="s">
        <v>157</v>
      </c>
      <c r="BJ27" s="175">
        <f>IF(H27="---","",VLOOKUP(H27,List1678345679[],2,FALSE))</f>
        <v>0.5</v>
      </c>
      <c r="BK27" s="175">
        <f>IF(I27="---","",VLOOKUP(I27,List1678345679[],2,FALSE))</f>
        <v>0.5</v>
      </c>
      <c r="BL27" s="175">
        <f>IF(J27="---","",VLOOKUP(J27,List1678345679[],2,FALSE))</f>
        <v>1</v>
      </c>
      <c r="BM27" s="175" t="str">
        <f>IF(K27="---","",VLOOKUP(K27,List1678345679[],2,FALSE))</f>
        <v/>
      </c>
      <c r="BN27" s="175" t="str">
        <f>IF(L27="---","",VLOOKUP(L27,List1678345679[],2,FALSE))</f>
        <v/>
      </c>
      <c r="BO27" s="175" t="str">
        <f>IF(M27="---","",VLOOKUP(M27,List1678345679[],2,FALSE))</f>
        <v/>
      </c>
      <c r="BP27" s="175" t="str">
        <f>IF(N27="---","",VLOOKUP(N27,List1678345679[],2,FALSE))</f>
        <v/>
      </c>
      <c r="BQ27" s="175" t="str">
        <f>IF(O27="---","",VLOOKUP(O27,List1678345679[],2,FALSE))</f>
        <v/>
      </c>
      <c r="BR27" s="175" t="str">
        <f>IF(P27="---","",VLOOKUP(P27,List1678345679[],2,FALSE))</f>
        <v/>
      </c>
      <c r="BS27" s="175" t="str">
        <f>IF(Q27="---","",VLOOKUP(Q27,List1678345679[],2,FALSE))</f>
        <v/>
      </c>
      <c r="BT27" s="175" t="str">
        <f>IF(R27="---","",VLOOKUP(R27,List1678345679[],2,FALSE))</f>
        <v/>
      </c>
      <c r="BU27" s="31" t="s">
        <v>157</v>
      </c>
      <c r="BV27" s="175">
        <f>IF(Y27="---","",VLOOKUP(Y27,List1678345679[],2,FALSE))</f>
        <v>0.5</v>
      </c>
      <c r="BW27" s="175">
        <f>IF(Z27="---","",VLOOKUP(Z27,List1678345679[],2,FALSE))</f>
        <v>0.5</v>
      </c>
      <c r="BX27" s="175">
        <f>IF(AA27="---","",VLOOKUP(AA27,List1678345679[],2,FALSE))</f>
        <v>0.5</v>
      </c>
      <c r="BY27" s="175">
        <f>IF(AB27="---","",VLOOKUP(AB27,List1678345679[],2,FALSE))</f>
        <v>0.5</v>
      </c>
      <c r="BZ27" s="175">
        <f>IF(AC27="---","",VLOOKUP(AC27,List1678345679[],2,FALSE))</f>
        <v>0.5</v>
      </c>
      <c r="CA27" s="175" t="str">
        <f>IF(AD27="---","",VLOOKUP(AD27,List1678345679[],2,FALSE))</f>
        <v/>
      </c>
      <c r="CB27" s="175" t="str">
        <f>IF(AE27="---","",VLOOKUP(AE27,List1678345679[],2,FALSE))</f>
        <v/>
      </c>
      <c r="CC27" s="175" t="str">
        <f>IF(AF27="---","",VLOOKUP(AF27,List1678345679[],2,FALSE))</f>
        <v/>
      </c>
      <c r="CD27" s="175" t="str">
        <f>IF(AG27="---","",VLOOKUP(AG27,List1678345679[],2,FALSE))</f>
        <v/>
      </c>
      <c r="CE27" s="175" t="str">
        <f>IF(AH27="---","",VLOOKUP(AH27,List1678345679[],2,FALSE))</f>
        <v/>
      </c>
      <c r="CG27" s="1"/>
      <c r="CI27" s="1"/>
      <c r="CK27" s="1"/>
      <c r="CM27" s="1"/>
    </row>
    <row r="28" spans="2:91" s="13" customFormat="1" ht="13.5" customHeight="1" thickBot="1" x14ac:dyDescent="0.4">
      <c r="B28" s="355"/>
      <c r="C28" s="357"/>
      <c r="D28" s="358"/>
      <c r="E28" s="22" t="s">
        <v>158</v>
      </c>
      <c r="F28" s="23"/>
      <c r="G28" s="24"/>
      <c r="H28" s="27" t="s">
        <v>105</v>
      </c>
      <c r="I28" s="27" t="s">
        <v>105</v>
      </c>
      <c r="J28" s="27" t="s">
        <v>105</v>
      </c>
      <c r="K28" s="27" t="s">
        <v>97</v>
      </c>
      <c r="L28" s="27" t="s">
        <v>97</v>
      </c>
      <c r="M28" s="27" t="s">
        <v>97</v>
      </c>
      <c r="N28" s="27" t="s">
        <v>97</v>
      </c>
      <c r="O28" s="27" t="s">
        <v>97</v>
      </c>
      <c r="P28" s="27" t="s">
        <v>97</v>
      </c>
      <c r="Q28" s="27" t="s">
        <v>97</v>
      </c>
      <c r="R28" s="34" t="s">
        <v>97</v>
      </c>
      <c r="S28" s="1"/>
      <c r="T28" s="1"/>
      <c r="U28" s="1"/>
      <c r="V28" s="1"/>
      <c r="W28" s="1"/>
      <c r="X28" s="1"/>
      <c r="Y28" s="27" t="s">
        <v>105</v>
      </c>
      <c r="Z28" s="27" t="s">
        <v>105</v>
      </c>
      <c r="AA28" s="27" t="s">
        <v>105</v>
      </c>
      <c r="AB28" s="27" t="s">
        <v>101</v>
      </c>
      <c r="AC28" s="34" t="s">
        <v>101</v>
      </c>
      <c r="AD28" s="25" t="s">
        <v>97</v>
      </c>
      <c r="AE28" s="25" t="s">
        <v>97</v>
      </c>
      <c r="AF28" s="25" t="s">
        <v>97</v>
      </c>
      <c r="AG28" s="25" t="s">
        <v>97</v>
      </c>
      <c r="AH28" s="25" t="s">
        <v>97</v>
      </c>
      <c r="AK28" s="29" t="str">
        <f t="shared" si="0"/>
        <v>On Target</v>
      </c>
      <c r="AL28" s="29" t="str">
        <f t="shared" si="0"/>
        <v>On Target</v>
      </c>
      <c r="AM28" s="29" t="str">
        <f t="shared" si="0"/>
        <v/>
      </c>
      <c r="AN28" s="29" t="str">
        <f t="shared" si="0"/>
        <v/>
      </c>
      <c r="AO28" s="29" t="str">
        <f t="shared" si="0"/>
        <v/>
      </c>
      <c r="AP28" s="29" t="str">
        <f t="shared" ref="AP28:AT30" si="5">IFERROR(IF(N28="---","",IF(AD28="---","No Target Set",IF(CA28=BP28,"On Target",IF(CA28&gt;BP28,"Behind",IF(CA28&lt;BP28,"Ahead"))))),"")</f>
        <v/>
      </c>
      <c r="AQ28" s="29" t="str">
        <f t="shared" si="5"/>
        <v/>
      </c>
      <c r="AR28" s="29" t="str">
        <f t="shared" si="5"/>
        <v/>
      </c>
      <c r="AS28" s="29" t="str">
        <f t="shared" si="5"/>
        <v/>
      </c>
      <c r="AT28" s="29" t="str">
        <f t="shared" si="5"/>
        <v/>
      </c>
      <c r="AU28" s="1"/>
      <c r="AV28" s="30"/>
      <c r="AW28" s="31" t="s">
        <v>159</v>
      </c>
      <c r="AX28" s="32" t="str">
        <f t="shared" si="1"/>
        <v>60-79</v>
      </c>
      <c r="AY28" s="57">
        <f>VALUE(IF(AX28="---","",VLOOKUP(AX28,List1678345679[],2,FALSE)))</f>
        <v>0.5</v>
      </c>
      <c r="AZ28" s="1" t="str">
        <f t="shared" si="2"/>
        <v>60-79</v>
      </c>
      <c r="BA28" s="178">
        <f>VALUE(IF(AZ28="---","",VLOOKUP(AZ28,List1678345679[],2,FALSE)))</f>
        <v>0.5</v>
      </c>
      <c r="BB28" s="1" t="str">
        <f t="shared" si="3"/>
        <v>On Target</v>
      </c>
      <c r="BC28" s="1" t="str">
        <f t="shared" si="4"/>
        <v>Actual Year 2</v>
      </c>
      <c r="BD28" s="1"/>
      <c r="BE28" s="1"/>
      <c r="BF28" s="1"/>
      <c r="BG28" s="1"/>
      <c r="BH28" s="1"/>
      <c r="BI28" s="31" t="s">
        <v>159</v>
      </c>
      <c r="BJ28" s="175">
        <f>IF(H28="---","",VLOOKUP(H28,List1678345679[],2,FALSE))</f>
        <v>0.5</v>
      </c>
      <c r="BK28" s="175">
        <f>IF(I28="---","",VLOOKUP(I28,List1678345679[],2,FALSE))</f>
        <v>0.5</v>
      </c>
      <c r="BL28" s="175">
        <f>IF(J28="---","",VLOOKUP(J28,List1678345679[],2,FALSE))</f>
        <v>0.5</v>
      </c>
      <c r="BM28" s="175" t="str">
        <f>IF(K28="---","",VLOOKUP(K28,List1678345679[],2,FALSE))</f>
        <v/>
      </c>
      <c r="BN28" s="175" t="str">
        <f>IF(L28="---","",VLOOKUP(L28,List1678345679[],2,FALSE))</f>
        <v/>
      </c>
      <c r="BO28" s="175" t="str">
        <f>IF(M28="---","",VLOOKUP(M28,List1678345679[],2,FALSE))</f>
        <v/>
      </c>
      <c r="BP28" s="175" t="str">
        <f>IF(N28="---","",VLOOKUP(N28,List1678345679[],2,FALSE))</f>
        <v/>
      </c>
      <c r="BQ28" s="175" t="str">
        <f>IF(O28="---","",VLOOKUP(O28,List1678345679[],2,FALSE))</f>
        <v/>
      </c>
      <c r="BR28" s="175" t="str">
        <f>IF(P28="---","",VLOOKUP(P28,List1678345679[],2,FALSE))</f>
        <v/>
      </c>
      <c r="BS28" s="175" t="str">
        <f>IF(Q28="---","",VLOOKUP(Q28,List1678345679[],2,FALSE))</f>
        <v/>
      </c>
      <c r="BT28" s="175" t="str">
        <f>IF(R28="---","",VLOOKUP(R28,List1678345679[],2,FALSE))</f>
        <v/>
      </c>
      <c r="BU28" s="31" t="s">
        <v>159</v>
      </c>
      <c r="BV28" s="175">
        <f>IF(Y28="---","",VLOOKUP(Y28,List1678345679[],2,FALSE))</f>
        <v>0.5</v>
      </c>
      <c r="BW28" s="175">
        <f>IF(Z28="---","",VLOOKUP(Z28,List1678345679[],2,FALSE))</f>
        <v>0.5</v>
      </c>
      <c r="BX28" s="175">
        <f>IF(AA28="---","",VLOOKUP(AA28,List1678345679[],2,FALSE))</f>
        <v>0.5</v>
      </c>
      <c r="BY28" s="175">
        <f>IF(AB28="---","",VLOOKUP(AB28,List1678345679[],2,FALSE))</f>
        <v>1</v>
      </c>
      <c r="BZ28" s="175">
        <f>IF(AC28="---","",VLOOKUP(AC28,List1678345679[],2,FALSE))</f>
        <v>1</v>
      </c>
      <c r="CA28" s="175" t="str">
        <f>IF(AD28="---","",VLOOKUP(AD28,List1678345679[],2,FALSE))</f>
        <v/>
      </c>
      <c r="CB28" s="175" t="str">
        <f>IF(AE28="---","",VLOOKUP(AE28,List1678345679[],2,FALSE))</f>
        <v/>
      </c>
      <c r="CC28" s="175" t="str">
        <f>IF(AF28="---","",VLOOKUP(AF28,List1678345679[],2,FALSE))</f>
        <v/>
      </c>
      <c r="CD28" s="175" t="str">
        <f>IF(AG28="---","",VLOOKUP(AG28,List1678345679[],2,FALSE))</f>
        <v/>
      </c>
      <c r="CE28" s="175" t="str">
        <f>IF(AH28="---","",VLOOKUP(AH28,List1678345679[],2,FALSE))</f>
        <v/>
      </c>
      <c r="CG28" s="1"/>
      <c r="CI28" s="1"/>
      <c r="CK28" s="1"/>
      <c r="CM28" s="1"/>
    </row>
    <row r="29" spans="2:91" s="13" customFormat="1" ht="13.5" customHeight="1" thickBot="1" x14ac:dyDescent="0.4">
      <c r="B29" s="355"/>
      <c r="C29" s="357"/>
      <c r="D29" s="358"/>
      <c r="E29" s="22" t="s">
        <v>160</v>
      </c>
      <c r="F29" s="23"/>
      <c r="G29" s="24"/>
      <c r="H29" s="27" t="s">
        <v>108</v>
      </c>
      <c r="I29" s="27" t="s">
        <v>108</v>
      </c>
      <c r="J29" s="27" t="s">
        <v>105</v>
      </c>
      <c r="K29" s="27" t="s">
        <v>97</v>
      </c>
      <c r="L29" s="27" t="s">
        <v>97</v>
      </c>
      <c r="M29" s="27" t="s">
        <v>97</v>
      </c>
      <c r="N29" s="27" t="s">
        <v>97</v>
      </c>
      <c r="O29" s="27" t="s">
        <v>97</v>
      </c>
      <c r="P29" s="27" t="s">
        <v>97</v>
      </c>
      <c r="Q29" s="27" t="s">
        <v>97</v>
      </c>
      <c r="R29" s="34" t="s">
        <v>97</v>
      </c>
      <c r="S29" s="1"/>
      <c r="T29" s="1"/>
      <c r="U29" s="1"/>
      <c r="V29" s="1"/>
      <c r="W29" s="1"/>
      <c r="X29" s="1"/>
      <c r="Y29" s="27" t="s">
        <v>108</v>
      </c>
      <c r="Z29" s="27" t="s">
        <v>108</v>
      </c>
      <c r="AA29" s="27" t="s">
        <v>108</v>
      </c>
      <c r="AB29" s="27" t="s">
        <v>105</v>
      </c>
      <c r="AC29" s="34" t="s">
        <v>101</v>
      </c>
      <c r="AD29" s="25" t="s">
        <v>97</v>
      </c>
      <c r="AE29" s="25" t="s">
        <v>97</v>
      </c>
      <c r="AF29" s="25" t="s">
        <v>97</v>
      </c>
      <c r="AG29" s="25" t="s">
        <v>97</v>
      </c>
      <c r="AH29" s="25" t="s">
        <v>97</v>
      </c>
      <c r="AK29" s="29" t="str">
        <f t="shared" ref="AK29:AO30" si="6">IFERROR(IF(I29="---","",IF(Y29="---","No Target Set",IF(BV29=BK29,"On Target",IF(BV29&gt;BK29,"Behind",IF(BV29&lt;BK29,"Ahead"))))),"")</f>
        <v>On Target</v>
      </c>
      <c r="AL29" s="29" t="str">
        <f t="shared" si="6"/>
        <v>Ahead</v>
      </c>
      <c r="AM29" s="29" t="str">
        <f t="shared" si="6"/>
        <v/>
      </c>
      <c r="AN29" s="29" t="str">
        <f t="shared" si="6"/>
        <v/>
      </c>
      <c r="AO29" s="29" t="str">
        <f t="shared" si="6"/>
        <v/>
      </c>
      <c r="AP29" s="29" t="str">
        <f t="shared" si="5"/>
        <v/>
      </c>
      <c r="AQ29" s="29" t="str">
        <f t="shared" si="5"/>
        <v/>
      </c>
      <c r="AR29" s="29" t="str">
        <f t="shared" si="5"/>
        <v/>
      </c>
      <c r="AS29" s="29" t="str">
        <f t="shared" si="5"/>
        <v/>
      </c>
      <c r="AT29" s="29" t="str">
        <f t="shared" si="5"/>
        <v/>
      </c>
      <c r="AU29" s="1"/>
      <c r="AV29" s="30"/>
      <c r="AW29" s="31" t="s">
        <v>161</v>
      </c>
      <c r="AX29" s="32" t="str">
        <f t="shared" si="1"/>
        <v>60-79</v>
      </c>
      <c r="AY29" s="57">
        <f>VALUE(IF(AX29="---","",VLOOKUP(AX29,List1678345679[],2,FALSE)))</f>
        <v>0.5</v>
      </c>
      <c r="AZ29" s="1" t="str">
        <f t="shared" si="2"/>
        <v>&lt;60</v>
      </c>
      <c r="BA29" s="178">
        <f>VALUE(IF(AZ29="---","",VLOOKUP(AZ29,List1678345679[],2,FALSE)))</f>
        <v>0</v>
      </c>
      <c r="BB29" s="1" t="str">
        <f t="shared" si="3"/>
        <v>Ahead</v>
      </c>
      <c r="BC29" s="1" t="str">
        <f t="shared" si="4"/>
        <v>Actual Year 2</v>
      </c>
      <c r="BD29" s="1"/>
      <c r="BE29" s="1"/>
      <c r="BF29" s="1"/>
      <c r="BG29" s="1"/>
      <c r="BH29" s="1"/>
      <c r="BI29" s="31" t="s">
        <v>161</v>
      </c>
      <c r="BJ29" s="175">
        <f>IF(H29="---","",VLOOKUP(H29,List1678345679[],2,FALSE))</f>
        <v>0</v>
      </c>
      <c r="BK29" s="175">
        <f>IF(I29="---","",VLOOKUP(I29,List1678345679[],2,FALSE))</f>
        <v>0</v>
      </c>
      <c r="BL29" s="175">
        <f>IF(J29="---","",VLOOKUP(J29,List1678345679[],2,FALSE))</f>
        <v>0.5</v>
      </c>
      <c r="BM29" s="175" t="str">
        <f>IF(K29="---","",VLOOKUP(K29,List1678345679[],2,FALSE))</f>
        <v/>
      </c>
      <c r="BN29" s="175" t="str">
        <f>IF(L29="---","",VLOOKUP(L29,List1678345679[],2,FALSE))</f>
        <v/>
      </c>
      <c r="BO29" s="175" t="str">
        <f>IF(M29="---","",VLOOKUP(M29,List1678345679[],2,FALSE))</f>
        <v/>
      </c>
      <c r="BP29" s="175" t="str">
        <f>IF(N29="---","",VLOOKUP(N29,List1678345679[],2,FALSE))</f>
        <v/>
      </c>
      <c r="BQ29" s="175" t="str">
        <f>IF(O29="---","",VLOOKUP(O29,List1678345679[],2,FALSE))</f>
        <v/>
      </c>
      <c r="BR29" s="175" t="str">
        <f>IF(P29="---","",VLOOKUP(P29,List1678345679[],2,FALSE))</f>
        <v/>
      </c>
      <c r="BS29" s="175" t="str">
        <f>IF(Q29="---","",VLOOKUP(Q29,List1678345679[],2,FALSE))</f>
        <v/>
      </c>
      <c r="BT29" s="175" t="str">
        <f>IF(R29="---","",VLOOKUP(R29,List1678345679[],2,FALSE))</f>
        <v/>
      </c>
      <c r="BU29" s="31" t="s">
        <v>161</v>
      </c>
      <c r="BV29" s="175">
        <f>IF(Y29="---","",VLOOKUP(Y29,List1678345679[],2,FALSE))</f>
        <v>0</v>
      </c>
      <c r="BW29" s="175">
        <f>IF(Z29="---","",VLOOKUP(Z29,List1678345679[],2,FALSE))</f>
        <v>0</v>
      </c>
      <c r="BX29" s="175">
        <f>IF(AA29="---","",VLOOKUP(AA29,List1678345679[],2,FALSE))</f>
        <v>0</v>
      </c>
      <c r="BY29" s="175">
        <f>IF(AB29="---","",VLOOKUP(AB29,List1678345679[],2,FALSE))</f>
        <v>0.5</v>
      </c>
      <c r="BZ29" s="175">
        <f>IF(AC29="---","",VLOOKUP(AC29,List1678345679[],2,FALSE))</f>
        <v>1</v>
      </c>
      <c r="CA29" s="175" t="str">
        <f>IF(AD29="---","",VLOOKUP(AD29,List1678345679[],2,FALSE))</f>
        <v/>
      </c>
      <c r="CB29" s="175" t="str">
        <f>IF(AE29="---","",VLOOKUP(AE29,List1678345679[],2,FALSE))</f>
        <v/>
      </c>
      <c r="CC29" s="175" t="str">
        <f>IF(AF29="---","",VLOOKUP(AF29,List1678345679[],2,FALSE))</f>
        <v/>
      </c>
      <c r="CD29" s="175" t="str">
        <f>IF(AG29="---","",VLOOKUP(AG29,List1678345679[],2,FALSE))</f>
        <v/>
      </c>
      <c r="CE29" s="175" t="str">
        <f>IF(AH29="---","",VLOOKUP(AH29,List1678345679[],2,FALSE))</f>
        <v/>
      </c>
      <c r="CG29" s="1"/>
      <c r="CI29" s="1"/>
      <c r="CK29" s="1"/>
      <c r="CM29" s="1"/>
    </row>
    <row r="30" spans="2:91" s="13" customFormat="1" ht="14" thickBot="1" x14ac:dyDescent="0.4">
      <c r="B30" s="356"/>
      <c r="C30" s="357"/>
      <c r="D30" s="358"/>
      <c r="E30" s="38" t="s">
        <v>162</v>
      </c>
      <c r="F30" s="23"/>
      <c r="G30" s="24"/>
      <c r="H30" s="39" t="s">
        <v>105</v>
      </c>
      <c r="I30" s="39" t="s">
        <v>105</v>
      </c>
      <c r="J30" s="39" t="s">
        <v>101</v>
      </c>
      <c r="K30" s="39" t="s">
        <v>97</v>
      </c>
      <c r="L30" s="39" t="s">
        <v>97</v>
      </c>
      <c r="M30" s="39" t="s">
        <v>97</v>
      </c>
      <c r="N30" s="39" t="s">
        <v>97</v>
      </c>
      <c r="O30" s="39" t="s">
        <v>97</v>
      </c>
      <c r="P30" s="39" t="s">
        <v>97</v>
      </c>
      <c r="Q30" s="39" t="s">
        <v>97</v>
      </c>
      <c r="R30" s="40" t="s">
        <v>97</v>
      </c>
      <c r="S30" s="1"/>
      <c r="T30" s="1"/>
      <c r="U30" s="1"/>
      <c r="V30" s="1"/>
      <c r="W30" s="1"/>
      <c r="X30" s="1"/>
      <c r="Y30" s="27" t="s">
        <v>105</v>
      </c>
      <c r="Z30" s="27" t="s">
        <v>101</v>
      </c>
      <c r="AA30" s="27" t="s">
        <v>101</v>
      </c>
      <c r="AB30" s="27" t="s">
        <v>101</v>
      </c>
      <c r="AC30" s="180" t="s">
        <v>101</v>
      </c>
      <c r="AD30" s="25" t="s">
        <v>97</v>
      </c>
      <c r="AE30" s="25" t="s">
        <v>97</v>
      </c>
      <c r="AF30" s="25" t="s">
        <v>97</v>
      </c>
      <c r="AG30" s="25" t="s">
        <v>97</v>
      </c>
      <c r="AH30" s="25" t="s">
        <v>97</v>
      </c>
      <c r="AK30" s="29" t="str">
        <f t="shared" si="6"/>
        <v>On Target</v>
      </c>
      <c r="AL30" s="29" t="str">
        <f t="shared" si="6"/>
        <v>On Target</v>
      </c>
      <c r="AM30" s="29" t="str">
        <f t="shared" si="6"/>
        <v/>
      </c>
      <c r="AN30" s="29" t="str">
        <f t="shared" si="6"/>
        <v/>
      </c>
      <c r="AO30" s="29" t="str">
        <f t="shared" si="6"/>
        <v/>
      </c>
      <c r="AP30" s="29" t="str">
        <f t="shared" si="5"/>
        <v/>
      </c>
      <c r="AQ30" s="29" t="str">
        <f t="shared" si="5"/>
        <v/>
      </c>
      <c r="AR30" s="29" t="str">
        <f t="shared" si="5"/>
        <v/>
      </c>
      <c r="AS30" s="29" t="str">
        <f t="shared" si="5"/>
        <v/>
      </c>
      <c r="AT30" s="29" t="str">
        <f t="shared" si="5"/>
        <v/>
      </c>
      <c r="AU30" s="1"/>
      <c r="AV30" s="30"/>
      <c r="AW30" s="31" t="s">
        <v>163</v>
      </c>
      <c r="AX30" s="32" t="str">
        <f t="shared" si="1"/>
        <v>≥80</v>
      </c>
      <c r="AY30" s="57">
        <f>VALUE(IF(AX30="---","",VLOOKUP(AX30,List1678345679[],2,FALSE)))</f>
        <v>1</v>
      </c>
      <c r="AZ30" s="1" t="str">
        <f t="shared" si="2"/>
        <v>≥80</v>
      </c>
      <c r="BA30" s="178">
        <f>VALUE(IF(AZ30="---","",VLOOKUP(AZ30,List1678345679[],2,FALSE)))</f>
        <v>1</v>
      </c>
      <c r="BB30" s="1" t="str">
        <f t="shared" si="3"/>
        <v>On Target</v>
      </c>
      <c r="BC30" s="1" t="str">
        <f t="shared" si="4"/>
        <v>Actual Year 2</v>
      </c>
      <c r="BD30" s="1"/>
      <c r="BE30" s="1"/>
      <c r="BF30" s="1"/>
      <c r="BG30" s="1"/>
      <c r="BH30" s="1"/>
      <c r="BI30" s="31" t="s">
        <v>163</v>
      </c>
      <c r="BJ30" s="175">
        <f>IF(H30="---","",VLOOKUP(H30,List1678345679[],2,FALSE))</f>
        <v>0.5</v>
      </c>
      <c r="BK30" s="175">
        <f>IF(I30="---","",VLOOKUP(I30,List1678345679[],2,FALSE))</f>
        <v>0.5</v>
      </c>
      <c r="BL30" s="175">
        <f>IF(J30="---","",VLOOKUP(J30,List1678345679[],2,FALSE))</f>
        <v>1</v>
      </c>
      <c r="BM30" s="175" t="str">
        <f>IF(K30="---","",VLOOKUP(K30,List1678345679[],2,FALSE))</f>
        <v/>
      </c>
      <c r="BN30" s="175" t="str">
        <f>IF(L30="---","",VLOOKUP(L30,List1678345679[],2,FALSE))</f>
        <v/>
      </c>
      <c r="BO30" s="175" t="str">
        <f>IF(M30="---","",VLOOKUP(M30,List1678345679[],2,FALSE))</f>
        <v/>
      </c>
      <c r="BP30" s="175" t="str">
        <f>IF(N30="---","",VLOOKUP(N30,List1678345679[],2,FALSE))</f>
        <v/>
      </c>
      <c r="BQ30" s="175" t="str">
        <f>IF(O30="---","",VLOOKUP(O30,List1678345679[],2,FALSE))</f>
        <v/>
      </c>
      <c r="BR30" s="175" t="str">
        <f>IF(P30="---","",VLOOKUP(P30,List1678345679[],2,FALSE))</f>
        <v/>
      </c>
      <c r="BS30" s="175" t="str">
        <f>IF(Q30="---","",VLOOKUP(Q30,List1678345679[],2,FALSE))</f>
        <v/>
      </c>
      <c r="BT30" s="175" t="str">
        <f>IF(R30="---","",VLOOKUP(R30,List1678345679[],2,FALSE))</f>
        <v/>
      </c>
      <c r="BU30" s="31" t="s">
        <v>163</v>
      </c>
      <c r="BV30" s="175">
        <f>IF(Y30="---","",VLOOKUP(Y30,List1678345679[],2,FALSE))</f>
        <v>0.5</v>
      </c>
      <c r="BW30" s="175">
        <f>IF(Z30="---","",VLOOKUP(Z30,List1678345679[],2,FALSE))</f>
        <v>1</v>
      </c>
      <c r="BX30" s="175">
        <f>IF(AA30="---","",VLOOKUP(AA30,List1678345679[],2,FALSE))</f>
        <v>1</v>
      </c>
      <c r="BY30" s="175">
        <f>IF(AB30="---","",VLOOKUP(AB30,List1678345679[],2,FALSE))</f>
        <v>1</v>
      </c>
      <c r="BZ30" s="175">
        <f>IF(AC30="---","",VLOOKUP(AC30,List1678345679[],2,FALSE))</f>
        <v>1</v>
      </c>
      <c r="CA30" s="175" t="str">
        <f>IF(AD30="---","",VLOOKUP(AD30,List1678345679[],2,FALSE))</f>
        <v/>
      </c>
      <c r="CB30" s="175" t="str">
        <f>IF(AE30="---","",VLOOKUP(AE30,List1678345679[],2,FALSE))</f>
        <v/>
      </c>
      <c r="CC30" s="175" t="str">
        <f>IF(AF30="---","",VLOOKUP(AF30,List1678345679[],2,FALSE))</f>
        <v/>
      </c>
      <c r="CD30" s="175" t="str">
        <f>IF(AG30="---","",VLOOKUP(AG30,List1678345679[],2,FALSE))</f>
        <v/>
      </c>
      <c r="CE30" s="175" t="str">
        <f>IF(AH30="---","",VLOOKUP(AH30,List1678345679[],2,FALSE))</f>
        <v/>
      </c>
      <c r="CG30" s="1"/>
      <c r="CI30" s="1"/>
      <c r="CK30" s="1"/>
      <c r="CM30" s="1"/>
    </row>
    <row r="31" spans="2:91" s="13" customFormat="1" ht="13.5" customHeight="1" thickBot="1" x14ac:dyDescent="0.4">
      <c r="B31" s="351" t="s">
        <v>164</v>
      </c>
      <c r="C31" s="352"/>
      <c r="D31" s="352"/>
      <c r="E31" s="352"/>
      <c r="F31" s="352"/>
      <c r="G31" s="353"/>
      <c r="H31" s="41">
        <f>COUNTIF(Year0Range,BE4)</f>
        <v>3</v>
      </c>
      <c r="I31" s="41">
        <f>IF(COUNTIF(Year1Range,BE4)=0,"",COUNTIF(Year1Range,BE4))</f>
        <v>6</v>
      </c>
      <c r="J31" s="41">
        <f>IF(COUNTIF(Year2Range,BE4)=0,"",COUNTIF(Year2Range,BE4))</f>
        <v>9</v>
      </c>
      <c r="K31" s="41" t="str">
        <f>IF(COUNTIF(Year3Range,BE4)=0,"",COUNTIF(Year3Range,BE4))</f>
        <v/>
      </c>
      <c r="L31" s="41" t="str">
        <f>IF(COUNTIF(Year4Range,BE4)=0,"",COUNTIF(Year4Range,BE4))</f>
        <v/>
      </c>
      <c r="M31" s="41" t="str">
        <f>IF(COUNTIF(Year5Range,BE4)=0,"",COUNTIF(Year5Range,BE4))</f>
        <v/>
      </c>
      <c r="N31" s="41" t="str">
        <f>IF(COUNTIF(Year6Range,BE4)=0,"",COUNTIF(Year6Range,BE4))</f>
        <v/>
      </c>
      <c r="O31" s="41" t="str">
        <f>IF(COUNTIF(Year7Range,BE4)=0,"",COUNTIF(Year7Range,BE4))</f>
        <v/>
      </c>
      <c r="P31" s="41" t="str">
        <f>IF(COUNTIF(Year8Range,BE4)=0,"",COUNTIF(Year8Range,BE4))</f>
        <v/>
      </c>
      <c r="Q31" s="41" t="str">
        <f>IF(COUNTIF(Year9Range,BE4)=0,"",COUNTIF(Year9Range,BE4))</f>
        <v/>
      </c>
      <c r="R31" s="41" t="str">
        <f>IF(COUNTIF(Year10Range,BE4)=0,"",COUNTIF(Year10Range,BE4))</f>
        <v/>
      </c>
      <c r="S31" s="1"/>
      <c r="T31" s="1"/>
      <c r="U31" s="1"/>
      <c r="V31" s="1"/>
      <c r="W31" s="1"/>
      <c r="X31" s="1"/>
      <c r="Y31" s="41">
        <f>COUNTIF(Year1Expected,$BE$4)</f>
        <v>7</v>
      </c>
      <c r="Z31" s="41">
        <f>IF(COUNTIF(Year2Expected,$BE$4)=0,"",COUNTIF(Year2Expected,$BE$4))</f>
        <v>9</v>
      </c>
      <c r="AA31" s="41">
        <f>IF(COUNTIF(Year3Expected,$BE$4)=0,"",COUNTIF(Year3Expected,$BE$4))</f>
        <v>12</v>
      </c>
      <c r="AB31" s="41">
        <f>IF(COUNTIF(Year4Expected,$BE$4)=0,"",COUNTIF(Year4Expected,$BE$4))</f>
        <v>18</v>
      </c>
      <c r="AC31" s="41">
        <f>IF(COUNTIF(Year5Expected,$BE$4)=0,"",COUNTIF(Year5Expected,$BE$4))</f>
        <v>25</v>
      </c>
      <c r="AD31" s="41" t="str">
        <f>IF(COUNTIF(Year6Expected,$BE$4)=0,"",COUNTIF(Year6Expected,$BE$4))</f>
        <v/>
      </c>
      <c r="AE31" s="41" t="str">
        <f>IF(COUNTIF(Year7Expected,$BE$4)=0,"",COUNTIF(Year7Expected,$BE$4))</f>
        <v/>
      </c>
      <c r="AF31" s="41" t="str">
        <f>IF(COUNTIF(Year8Expected,$BE$4)=0,"",COUNTIF(Year8Expected,$BE$4))</f>
        <v/>
      </c>
      <c r="AG31" s="41" t="str">
        <f>IF(COUNTIF(Year9Expected,$BE$4)=0,"",COUNTIF(Year9Expected,$BE$4))</f>
        <v/>
      </c>
      <c r="AH31" s="41" t="str">
        <f>IF(COUNTIF(Year10Expected,$BE$4)=0,"",COUNTIF(Year10Expected,$BE$4))</f>
        <v/>
      </c>
      <c r="AK31" s="1"/>
      <c r="AL31" s="1"/>
      <c r="AM31" s="1"/>
      <c r="AN31" s="1"/>
      <c r="AO31" s="1"/>
      <c r="AP31" s="1"/>
      <c r="AQ31" s="1"/>
      <c r="AR31" s="1"/>
      <c r="AS31" s="1"/>
      <c r="AT31" s="1"/>
      <c r="AU31" s="1"/>
      <c r="AV31" s="2"/>
      <c r="AW31" s="1"/>
      <c r="AX31" s="1" t="str">
        <f>LOOKUP(2,1/(H34:R34&lt;&gt;""),H$2:R$2)</f>
        <v>Actual Year 2</v>
      </c>
      <c r="AY31" s="1"/>
      <c r="AZ31" s="1" t="str">
        <f>AX31</f>
        <v>Actual Year 2</v>
      </c>
      <c r="BA31" s="1"/>
      <c r="BB31" s="1"/>
      <c r="BC31" s="43"/>
      <c r="BD31" s="43"/>
      <c r="BE31" s="43"/>
      <c r="BF31" s="1"/>
      <c r="BG31" s="1"/>
      <c r="BH31" s="1"/>
      <c r="BI31" s="31" t="s">
        <v>165</v>
      </c>
      <c r="BJ31" s="176">
        <f t="shared" ref="BJ31:BT31" si="7">COUNTIF(BJ3:BJ30,1)</f>
        <v>3</v>
      </c>
      <c r="BK31" s="176">
        <f t="shared" si="7"/>
        <v>6</v>
      </c>
      <c r="BL31" s="176">
        <f t="shared" si="7"/>
        <v>9</v>
      </c>
      <c r="BM31" s="176">
        <f t="shared" si="7"/>
        <v>0</v>
      </c>
      <c r="BN31" s="176">
        <f t="shared" si="7"/>
        <v>0</v>
      </c>
      <c r="BO31" s="176">
        <f t="shared" si="7"/>
        <v>0</v>
      </c>
      <c r="BP31" s="176">
        <f t="shared" si="7"/>
        <v>0</v>
      </c>
      <c r="BQ31" s="176">
        <f t="shared" si="7"/>
        <v>0</v>
      </c>
      <c r="BR31" s="176">
        <f t="shared" si="7"/>
        <v>0</v>
      </c>
      <c r="BS31" s="176">
        <f t="shared" si="7"/>
        <v>0</v>
      </c>
      <c r="BT31" s="176">
        <f t="shared" si="7"/>
        <v>0</v>
      </c>
      <c r="BU31" s="31" t="s">
        <v>165</v>
      </c>
      <c r="BV31" s="177">
        <f t="shared" ref="BV31:CE31" si="8">COUNTIF(BV3:BV30,1)</f>
        <v>7</v>
      </c>
      <c r="BW31" s="177">
        <f t="shared" si="8"/>
        <v>9</v>
      </c>
      <c r="BX31" s="177">
        <f t="shared" si="8"/>
        <v>12</v>
      </c>
      <c r="BY31" s="177">
        <f t="shared" si="8"/>
        <v>18</v>
      </c>
      <c r="BZ31" s="177">
        <f t="shared" si="8"/>
        <v>25</v>
      </c>
      <c r="CA31" s="177">
        <f t="shared" si="8"/>
        <v>0</v>
      </c>
      <c r="CB31" s="177">
        <f t="shared" si="8"/>
        <v>0</v>
      </c>
      <c r="CC31" s="177">
        <f t="shared" si="8"/>
        <v>0</v>
      </c>
      <c r="CD31" s="177">
        <f t="shared" si="8"/>
        <v>0</v>
      </c>
      <c r="CE31" s="177">
        <f t="shared" si="8"/>
        <v>0</v>
      </c>
      <c r="CG31" s="1"/>
      <c r="CI31" s="1"/>
      <c r="CK31" s="1"/>
      <c r="CM31" s="1"/>
    </row>
    <row r="32" spans="2:91" s="13" customFormat="1" ht="13.5" customHeight="1" thickBot="1" x14ac:dyDescent="0.4">
      <c r="B32" s="351" t="s">
        <v>166</v>
      </c>
      <c r="C32" s="352"/>
      <c r="D32" s="352"/>
      <c r="E32" s="352"/>
      <c r="F32" s="352"/>
      <c r="G32" s="353"/>
      <c r="H32" s="41">
        <f>COUNTIF(Year0Range,BE5)</f>
        <v>19</v>
      </c>
      <c r="I32" s="42">
        <f>IF(COUNTIF(Year1Range,BE5)=0,"",COUNTIF(Year1Range,BE5))</f>
        <v>18</v>
      </c>
      <c r="J32" s="42">
        <f>IF(COUNTIF(Year2Range,BE5)=0,"",COUNTIF(Year2Range,BE5))</f>
        <v>18</v>
      </c>
      <c r="K32" s="42" t="str">
        <f>IF(COUNTIF(Year3Range,BE5)=0,"",COUNTIF(Year3Range,BE5))</f>
        <v/>
      </c>
      <c r="L32" s="42" t="str">
        <f>IF(COUNTIF(Year4Range,BE5)=0,"",COUNTIF(Year4Range,BE5))</f>
        <v/>
      </c>
      <c r="M32" s="42" t="str">
        <f>IF(COUNTIF(Year5Range,BE5)=0,"",COUNTIF(Year5Range,BE5))</f>
        <v/>
      </c>
      <c r="N32" s="42" t="str">
        <f>IF(COUNTIF(Year6Range,BE5)=0,"",COUNTIF(Year6Range,BE5))</f>
        <v/>
      </c>
      <c r="O32" s="42" t="str">
        <f>IF(COUNTIF(Year7Range,BE5)=0,"",COUNTIF(Year7Range,BE5))</f>
        <v/>
      </c>
      <c r="P32" s="42" t="str">
        <f>IF(COUNTIF(Year8Range,BE5)=0,"",COUNTIF(Year8Range,BE5))</f>
        <v/>
      </c>
      <c r="Q32" s="42" t="str">
        <f>IF(COUNTIF(Year9Range,BE5)=0,"",COUNTIF(Year9Range,BE5))</f>
        <v/>
      </c>
      <c r="R32" s="42" t="str">
        <f>IF(COUNTIF(Year10Range,BE5)=0,"",COUNTIF(Year10Range,BE5))</f>
        <v/>
      </c>
      <c r="S32" s="1"/>
      <c r="T32" s="1"/>
      <c r="U32" s="1"/>
      <c r="V32" s="1"/>
      <c r="W32" s="1"/>
      <c r="X32" s="1"/>
      <c r="Y32" s="41">
        <f>COUNTIF(Year1Expected,$BE$5)</f>
        <v>16</v>
      </c>
      <c r="Z32" s="41">
        <f>IF(COUNTIF(Year2Expected,$BE$5)=0,"",COUNTIF(Year2Expected,$BE$5))</f>
        <v>16</v>
      </c>
      <c r="AA32" s="41">
        <f>IF(COUNTIF(Year3Expected,$BE$5)=0,"",COUNTIF(Year3Expected,$BE$5))</f>
        <v>14</v>
      </c>
      <c r="AB32" s="41">
        <f>IF(COUNTIF(Year4Expected,$BE$5)=0,"",COUNTIF(Year4Expected,$BE$5))</f>
        <v>10</v>
      </c>
      <c r="AC32" s="41">
        <f>IF(COUNTIF(Year5Expected,$BE$5)=0,"",COUNTIF(Year5Expected,$BE$5))</f>
        <v>3</v>
      </c>
      <c r="AD32" s="41" t="str">
        <f>IF(COUNTIF(Year6Expected,$BE$5)=0,"",COUNTIF(Year6Expected,$BE$5))</f>
        <v/>
      </c>
      <c r="AE32" s="41" t="str">
        <f>IF(COUNTIF(Year7Expected,$BE$5)=0,"",COUNTIF(Year7Expected,$BE$5))</f>
        <v/>
      </c>
      <c r="AF32" s="41" t="str">
        <f>IF(COUNTIF(Year8Expected,$BE$5)=0,"",COUNTIF(Year8Expected,$BE$5))</f>
        <v/>
      </c>
      <c r="AG32" s="41" t="str">
        <f>IF(COUNTIF(Year9Expected,$BE$5)=0,"",COUNTIF(Year9Expected,$BE$5))</f>
        <v/>
      </c>
      <c r="AH32" s="41" t="str">
        <f>IF(COUNTIF(Year10Expected,$BE$5)=0,"",COUNTIF(Year10Expected,$BE$5))</f>
        <v/>
      </c>
      <c r="AK32" s="1"/>
      <c r="AL32" s="1"/>
      <c r="AM32" s="1"/>
      <c r="AN32" s="1"/>
      <c r="AO32" s="1"/>
      <c r="AP32" s="1"/>
      <c r="AQ32" s="1"/>
      <c r="AR32" s="1"/>
      <c r="AS32" s="1"/>
      <c r="AT32" s="1"/>
      <c r="AU32" s="1"/>
      <c r="AV32" s="2"/>
      <c r="AW32" s="1"/>
      <c r="AX32" s="1"/>
      <c r="AY32" s="1"/>
      <c r="AZ32" s="1"/>
      <c r="BA32" s="1"/>
      <c r="BB32" s="1"/>
      <c r="BC32" s="1"/>
      <c r="BD32" s="1"/>
      <c r="BE32" s="1"/>
      <c r="BF32" s="1"/>
      <c r="BG32" s="1"/>
      <c r="BH32" s="1"/>
      <c r="BI32" s="31" t="s">
        <v>167</v>
      </c>
      <c r="BJ32" s="176">
        <f t="shared" ref="BJ32:BT32" si="9">COUNTIF(BJ3:BJ30,0.5)</f>
        <v>19</v>
      </c>
      <c r="BK32" s="176">
        <f t="shared" si="9"/>
        <v>18</v>
      </c>
      <c r="BL32" s="176">
        <f t="shared" si="9"/>
        <v>18</v>
      </c>
      <c r="BM32" s="176">
        <f t="shared" si="9"/>
        <v>0</v>
      </c>
      <c r="BN32" s="176">
        <f t="shared" si="9"/>
        <v>0</v>
      </c>
      <c r="BO32" s="176">
        <f t="shared" si="9"/>
        <v>0</v>
      </c>
      <c r="BP32" s="176">
        <f t="shared" si="9"/>
        <v>0</v>
      </c>
      <c r="BQ32" s="176">
        <f t="shared" si="9"/>
        <v>0</v>
      </c>
      <c r="BR32" s="176">
        <f t="shared" si="9"/>
        <v>0</v>
      </c>
      <c r="BS32" s="176">
        <f t="shared" si="9"/>
        <v>0</v>
      </c>
      <c r="BT32" s="176">
        <f t="shared" si="9"/>
        <v>0</v>
      </c>
      <c r="BU32" s="31" t="s">
        <v>167</v>
      </c>
      <c r="BV32" s="177">
        <f t="shared" ref="BV32:CE32" si="10">COUNTIF(BV3:BV30,0.5)</f>
        <v>16</v>
      </c>
      <c r="BW32" s="177">
        <f t="shared" si="10"/>
        <v>16</v>
      </c>
      <c r="BX32" s="177">
        <f t="shared" si="10"/>
        <v>14</v>
      </c>
      <c r="BY32" s="177">
        <f t="shared" si="10"/>
        <v>10</v>
      </c>
      <c r="BZ32" s="177">
        <f t="shared" si="10"/>
        <v>3</v>
      </c>
      <c r="CA32" s="177">
        <f t="shared" si="10"/>
        <v>0</v>
      </c>
      <c r="CB32" s="177">
        <f t="shared" si="10"/>
        <v>0</v>
      </c>
      <c r="CC32" s="177">
        <f t="shared" si="10"/>
        <v>0</v>
      </c>
      <c r="CD32" s="177">
        <f t="shared" si="10"/>
        <v>0</v>
      </c>
      <c r="CE32" s="177">
        <f t="shared" si="10"/>
        <v>0</v>
      </c>
      <c r="CG32" s="1"/>
      <c r="CI32" s="1"/>
      <c r="CK32" s="1"/>
      <c r="CM32" s="1"/>
    </row>
    <row r="33" spans="1:92" ht="13.5" customHeight="1" thickBot="1" x14ac:dyDescent="0.4">
      <c r="B33" s="351" t="s">
        <v>168</v>
      </c>
      <c r="C33" s="352"/>
      <c r="D33" s="352"/>
      <c r="E33" s="352"/>
      <c r="F33" s="352"/>
      <c r="G33" s="353"/>
      <c r="H33" s="41">
        <f>COUNTIF(Year0Range,"*60")</f>
        <v>6</v>
      </c>
      <c r="I33" s="42">
        <f>IF(COUNTIF(Year1Range,"*60")=0,"",COUNTIF(Year1Range,"*60"))</f>
        <v>4</v>
      </c>
      <c r="J33" s="42">
        <f>IF(COUNTIF(Year2Range,"*60")=0,"",COUNTIF(Year2Range,"*60"))</f>
        <v>1</v>
      </c>
      <c r="K33" s="42" t="str">
        <f>IF(COUNTIF(Year3Range,"*60")=0,"",COUNTIF(Year3Range,"*60"))</f>
        <v/>
      </c>
      <c r="L33" s="42" t="str">
        <f>IF(COUNTIF(Year4Range,"*60")=0,"",COUNTIF(Year4Range,"*60"))</f>
        <v/>
      </c>
      <c r="M33" s="42" t="str">
        <f>IF(COUNTIF(Year5Range,"*60")=0,"",COUNTIF(Year5Range,"*60"))</f>
        <v/>
      </c>
      <c r="N33" s="42" t="str">
        <f>IF(COUNTIF(Year6Range,"*60")=0,"",COUNTIF(Year6Range,"*60"))</f>
        <v/>
      </c>
      <c r="O33" s="42" t="str">
        <f>IF(COUNTIF(Year7Range,"*60")=0,"",COUNTIF(Year7Range,"*60"))</f>
        <v/>
      </c>
      <c r="P33" s="42" t="str">
        <f>IF(COUNTIF(Year8Range,"*60")=0,"",COUNTIF(Year8Range,"*60"))</f>
        <v/>
      </c>
      <c r="Q33" s="42" t="str">
        <f>IF(COUNTIF(Year9Range,"*60")=0,"",COUNTIF(Year9Range,"*60"))</f>
        <v/>
      </c>
      <c r="R33" s="42" t="str">
        <f>IF(COUNTIF(Year10Range,"*60")=0,"",COUNTIF(Year10Range,"*60"))</f>
        <v/>
      </c>
      <c r="Y33" s="41">
        <f>COUNTIF(Year1Expected,"*60")</f>
        <v>5</v>
      </c>
      <c r="Z33" s="41">
        <f>IF(COUNTIF(Year2Expected,"*60")=0,"",COUNTIF(Year2Expected,"*60"))</f>
        <v>3</v>
      </c>
      <c r="AA33" s="41">
        <f>IF(COUNTIF(Year3Expected,"*60")=0,"",COUNTIF(Year3Expected,"*60"))</f>
        <v>2</v>
      </c>
      <c r="AB33" s="41" t="str">
        <f>IF(COUNTIF(Year4Expected,"*60")=0,"",COUNTIF(Year4Expected,"*60"))</f>
        <v/>
      </c>
      <c r="AC33" s="41" t="str">
        <f>IF(COUNTIF(Year5Expected,"*60")=0,"",COUNTIF(Year5Expected,"*60"))</f>
        <v/>
      </c>
      <c r="AD33" s="41" t="str">
        <f>IF(COUNTIF(Year6Expected,"*60")=0,"",COUNTIF(Year6Expected,"*60"))</f>
        <v/>
      </c>
      <c r="AE33" s="41" t="str">
        <f>IF(COUNTIF(Year7Expected,"*60")=0,"",COUNTIF(Year7Expected,"*60"))</f>
        <v/>
      </c>
      <c r="AF33" s="41" t="str">
        <f>IF(COUNTIF(Year8Expected,"*60")=0,"",COUNTIF(Year8Expected,"*60"))</f>
        <v/>
      </c>
      <c r="AG33" s="41" t="str">
        <f>IF(COUNTIF(Year9Expected,"*60")=0,"",COUNTIF(Year9Expected,"*60"))</f>
        <v/>
      </c>
      <c r="AH33" s="41" t="str">
        <f>IF(COUNTIF(Year10Expected,"*60")=0,"",COUNTIF(Year10Expected,"*60"))</f>
        <v/>
      </c>
      <c r="BI33" s="31" t="s">
        <v>169</v>
      </c>
      <c r="BJ33" s="176">
        <f t="shared" ref="BJ33:BT33" si="11">COUNTIF(BJ3:BJ30,0)</f>
        <v>6</v>
      </c>
      <c r="BK33" s="176">
        <f t="shared" si="11"/>
        <v>4</v>
      </c>
      <c r="BL33" s="176">
        <f t="shared" si="11"/>
        <v>1</v>
      </c>
      <c r="BM33" s="176">
        <f t="shared" si="11"/>
        <v>0</v>
      </c>
      <c r="BN33" s="176">
        <f t="shared" si="11"/>
        <v>0</v>
      </c>
      <c r="BO33" s="176">
        <f t="shared" si="11"/>
        <v>0</v>
      </c>
      <c r="BP33" s="176">
        <f t="shared" si="11"/>
        <v>0</v>
      </c>
      <c r="BQ33" s="176">
        <f t="shared" si="11"/>
        <v>0</v>
      </c>
      <c r="BR33" s="176">
        <f t="shared" si="11"/>
        <v>0</v>
      </c>
      <c r="BS33" s="176">
        <f t="shared" si="11"/>
        <v>0</v>
      </c>
      <c r="BT33" s="176">
        <f t="shared" si="11"/>
        <v>0</v>
      </c>
      <c r="BU33" s="31" t="s">
        <v>169</v>
      </c>
      <c r="BV33" s="177">
        <f t="shared" ref="BV33:CE33" si="12">COUNTIF(BV3:BV30,0)</f>
        <v>5</v>
      </c>
      <c r="BW33" s="177">
        <f t="shared" si="12"/>
        <v>3</v>
      </c>
      <c r="BX33" s="177">
        <f t="shared" si="12"/>
        <v>2</v>
      </c>
      <c r="BY33" s="177">
        <f t="shared" si="12"/>
        <v>0</v>
      </c>
      <c r="BZ33" s="177">
        <f t="shared" si="12"/>
        <v>0</v>
      </c>
      <c r="CA33" s="177">
        <f t="shared" si="12"/>
        <v>0</v>
      </c>
      <c r="CB33" s="177">
        <f t="shared" si="12"/>
        <v>0</v>
      </c>
      <c r="CC33" s="177">
        <f t="shared" si="12"/>
        <v>0</v>
      </c>
      <c r="CD33" s="177">
        <f t="shared" si="12"/>
        <v>0</v>
      </c>
      <c r="CE33" s="177">
        <f t="shared" si="12"/>
        <v>0</v>
      </c>
    </row>
    <row r="34" spans="1:92" ht="13.5" customHeight="1" thickBot="1" x14ac:dyDescent="0.4">
      <c r="B34" s="344" t="s">
        <v>170</v>
      </c>
      <c r="C34" s="345"/>
      <c r="D34" s="345"/>
      <c r="E34" s="345"/>
      <c r="F34" s="346"/>
      <c r="G34" s="221"/>
      <c r="H34" s="44">
        <f t="shared" ref="H34:R34" si="13">IF(ISERROR(AVERAGE(BJ24:BJ30,BJ9:BJ23, BJ3:BJ8)),"",AVERAGE(BJ24:BJ30,BJ9:BJ23, BJ3:BJ8))</f>
        <v>0.44642857142857145</v>
      </c>
      <c r="I34" s="44">
        <f t="shared" si="13"/>
        <v>0.5357142857142857</v>
      </c>
      <c r="J34" s="44">
        <f t="shared" si="13"/>
        <v>0.6428571428571429</v>
      </c>
      <c r="K34" s="44" t="str">
        <f>IF(ISERROR(AVERAGE(BM24:BM30,BM9:BM23, BM3:BM8)),"",AVERAGE(BM24:BM30,BM9:BM23, BM3:BM8))</f>
        <v/>
      </c>
      <c r="L34" s="44" t="str">
        <f t="shared" si="13"/>
        <v/>
      </c>
      <c r="M34" s="44" t="str">
        <f t="shared" si="13"/>
        <v/>
      </c>
      <c r="N34" s="44" t="str">
        <f t="shared" si="13"/>
        <v/>
      </c>
      <c r="O34" s="44" t="str">
        <f t="shared" si="13"/>
        <v/>
      </c>
      <c r="P34" s="44" t="str">
        <f t="shared" si="13"/>
        <v/>
      </c>
      <c r="Q34" s="44" t="str">
        <f t="shared" si="13"/>
        <v/>
      </c>
      <c r="R34" s="44" t="str">
        <f t="shared" si="13"/>
        <v/>
      </c>
      <c r="Y34" s="44">
        <f t="shared" ref="Y34:AH34" si="14">IF(ISERROR(AVERAGE(BV24:BV30,BV9:BV23, BV3:BV8)),"",AVERAGE(BV24:BV30,BV9:BV23, BV3:BV8))</f>
        <v>0.5357142857142857</v>
      </c>
      <c r="Z34" s="44">
        <f t="shared" si="14"/>
        <v>0.6071428571428571</v>
      </c>
      <c r="AA34" s="44">
        <f t="shared" si="14"/>
        <v>0.6785714285714286</v>
      </c>
      <c r="AB34" s="44">
        <f t="shared" si="14"/>
        <v>0.8214285714285714</v>
      </c>
      <c r="AC34" s="44">
        <f t="shared" si="14"/>
        <v>0.9464285714285714</v>
      </c>
      <c r="AD34" s="44" t="str">
        <f t="shared" si="14"/>
        <v/>
      </c>
      <c r="AE34" s="44" t="str">
        <f t="shared" si="14"/>
        <v/>
      </c>
      <c r="AF34" s="44" t="str">
        <f t="shared" si="14"/>
        <v/>
      </c>
      <c r="AG34" s="44" t="str">
        <f t="shared" si="14"/>
        <v/>
      </c>
      <c r="AH34" s="44" t="str">
        <f t="shared" si="14"/>
        <v/>
      </c>
      <c r="AI34" s="1"/>
      <c r="AJ34" s="1"/>
      <c r="BB34" s="45"/>
      <c r="BC34" s="45"/>
      <c r="BD34" s="45"/>
      <c r="BE34" s="45"/>
      <c r="BG34" s="13"/>
      <c r="BH34" s="13"/>
      <c r="BI34" s="31" t="s">
        <v>170</v>
      </c>
      <c r="BJ34" s="46">
        <f>IF(ISERROR(AVERAGE(BJ24:BJ30,BJ9:BJ23,BJ3:BJ8)),"",(AVERAGE(BJ24:BJ30,BJ9:BJ23,BJ3:BJ8)))</f>
        <v>0.44642857142857145</v>
      </c>
      <c r="BK34" s="46">
        <f t="shared" ref="BK34:BT34" si="15">IF(ISERROR(AVERAGE(BK24:BK30,BK9:BK23,BK3:BK8)),"",(AVERAGE(BK24:BK30,BK9:BK23,BK3:BK8)))</f>
        <v>0.5357142857142857</v>
      </c>
      <c r="BL34" s="46">
        <f t="shared" si="15"/>
        <v>0.6428571428571429</v>
      </c>
      <c r="BM34" s="46" t="str">
        <f t="shared" si="15"/>
        <v/>
      </c>
      <c r="BN34" s="46" t="str">
        <f t="shared" si="15"/>
        <v/>
      </c>
      <c r="BO34" s="46" t="str">
        <f t="shared" si="15"/>
        <v/>
      </c>
      <c r="BP34" s="46" t="str">
        <f t="shared" si="15"/>
        <v/>
      </c>
      <c r="BQ34" s="46" t="str">
        <f t="shared" si="15"/>
        <v/>
      </c>
      <c r="BR34" s="46" t="str">
        <f t="shared" si="15"/>
        <v/>
      </c>
      <c r="BS34" s="46" t="str">
        <f t="shared" si="15"/>
        <v/>
      </c>
      <c r="BT34" s="46" t="str">
        <f t="shared" si="15"/>
        <v/>
      </c>
      <c r="BU34" s="31" t="s">
        <v>170</v>
      </c>
      <c r="BV34" s="46">
        <f t="shared" ref="BV34:CE34" si="16">IF(ISERROR(AVERAGE(BV24:BV30,BV9:BV23,BV3:BV8)),"",(AVERAGE(BV24:BV30,BV9:BV23,BV3:BV8)))</f>
        <v>0.5357142857142857</v>
      </c>
      <c r="BW34" s="46">
        <f t="shared" si="16"/>
        <v>0.6071428571428571</v>
      </c>
      <c r="BX34" s="46">
        <f t="shared" si="16"/>
        <v>0.6785714285714286</v>
      </c>
      <c r="BY34" s="46">
        <f t="shared" si="16"/>
        <v>0.8214285714285714</v>
      </c>
      <c r="BZ34" s="46">
        <f t="shared" si="16"/>
        <v>0.9464285714285714</v>
      </c>
      <c r="CA34" s="46" t="str">
        <f t="shared" si="16"/>
        <v/>
      </c>
      <c r="CB34" s="46" t="str">
        <f t="shared" si="16"/>
        <v/>
      </c>
      <c r="CC34" s="46" t="str">
        <f t="shared" si="16"/>
        <v/>
      </c>
      <c r="CD34" s="46" t="str">
        <f t="shared" si="16"/>
        <v/>
      </c>
      <c r="CE34" s="46" t="str">
        <f t="shared" si="16"/>
        <v/>
      </c>
      <c r="CF34" s="1"/>
      <c r="CH34" s="1"/>
      <c r="CJ34" s="1"/>
      <c r="CL34" s="1"/>
      <c r="CN34" s="1"/>
    </row>
    <row r="35" spans="1:92" ht="13.5" customHeight="1" thickBot="1" x14ac:dyDescent="0.4">
      <c r="B35" s="47"/>
      <c r="C35" s="47"/>
      <c r="D35" s="48"/>
      <c r="E35" s="48"/>
      <c r="F35" s="48"/>
      <c r="G35" s="48"/>
      <c r="H35" s="48"/>
      <c r="I35" s="48"/>
      <c r="J35" s="48"/>
      <c r="K35" s="49"/>
      <c r="L35" s="49"/>
      <c r="M35" s="49"/>
      <c r="N35" s="49"/>
      <c r="O35" s="49"/>
      <c r="P35" s="49"/>
      <c r="AA35" s="49"/>
      <c r="AD35" s="49"/>
      <c r="AE35" s="49"/>
      <c r="AF35" s="49"/>
      <c r="AG35" s="49"/>
      <c r="AH35" s="49"/>
      <c r="AI35" s="49"/>
      <c r="AJ35" s="49"/>
      <c r="AX35" s="50" t="s">
        <v>101</v>
      </c>
      <c r="AY35" s="51" t="s">
        <v>105</v>
      </c>
      <c r="AZ35" s="52" t="s">
        <v>108</v>
      </c>
      <c r="BA35" s="1" t="s">
        <v>171</v>
      </c>
      <c r="BD35" s="43"/>
      <c r="BE35" s="43"/>
      <c r="BI35" s="31" t="s">
        <v>172</v>
      </c>
      <c r="BJ35" s="53">
        <f>IF(ISERROR(AVERAGE(BJ3:BJ8)),"",(AVERAGE(BJ3:BJ8)))</f>
        <v>0.16666666666666666</v>
      </c>
      <c r="BK35" s="53">
        <f t="shared" ref="BK35:BT35" si="17">IF(ISERROR(AVERAGE(BK3:BK8)),"",(AVERAGE(BK3:BK8)))</f>
        <v>0.33333333333333331</v>
      </c>
      <c r="BL35" s="53">
        <f t="shared" si="17"/>
        <v>0.41666666666666669</v>
      </c>
      <c r="BM35" s="53" t="str">
        <f t="shared" si="17"/>
        <v/>
      </c>
      <c r="BN35" s="53" t="str">
        <f t="shared" si="17"/>
        <v/>
      </c>
      <c r="BO35" s="53" t="str">
        <f t="shared" si="17"/>
        <v/>
      </c>
      <c r="BP35" s="53" t="str">
        <f t="shared" si="17"/>
        <v/>
      </c>
      <c r="BQ35" s="53" t="str">
        <f t="shared" si="17"/>
        <v/>
      </c>
      <c r="BR35" s="53" t="str">
        <f t="shared" si="17"/>
        <v/>
      </c>
      <c r="BS35" s="53" t="str">
        <f t="shared" si="17"/>
        <v/>
      </c>
      <c r="BT35" s="53" t="str">
        <f t="shared" si="17"/>
        <v/>
      </c>
      <c r="BU35" s="31" t="s">
        <v>172</v>
      </c>
      <c r="BV35" s="53">
        <f t="shared" ref="BV35:CE35" si="18">IF(ISERROR(AVERAGE(BV3:BV8)),"",(AVERAGE(BV3:BV8)))</f>
        <v>0.16666666666666666</v>
      </c>
      <c r="BW35" s="53">
        <f t="shared" si="18"/>
        <v>0.41666666666666669</v>
      </c>
      <c r="BX35" s="53">
        <f t="shared" si="18"/>
        <v>0.66666666666666663</v>
      </c>
      <c r="BY35" s="53">
        <f t="shared" si="18"/>
        <v>0.75</v>
      </c>
      <c r="BZ35" s="53">
        <f t="shared" si="18"/>
        <v>0.91666666666666663</v>
      </c>
      <c r="CA35" s="53" t="str">
        <f t="shared" si="18"/>
        <v/>
      </c>
      <c r="CB35" s="53" t="str">
        <f t="shared" si="18"/>
        <v/>
      </c>
      <c r="CC35" s="53" t="str">
        <f t="shared" si="18"/>
        <v/>
      </c>
      <c r="CD35" s="53" t="str">
        <f t="shared" si="18"/>
        <v/>
      </c>
      <c r="CE35" s="53" t="str">
        <f t="shared" si="18"/>
        <v/>
      </c>
      <c r="CF35" s="49"/>
      <c r="CH35" s="49"/>
      <c r="CJ35" s="49"/>
      <c r="CL35" s="49"/>
      <c r="CN35" s="49"/>
    </row>
    <row r="36" spans="1:92" ht="15" thickBot="1" x14ac:dyDescent="0.4">
      <c r="B36" s="347" t="s">
        <v>173</v>
      </c>
      <c r="C36" s="347"/>
      <c r="D36" s="54"/>
      <c r="E36" s="54"/>
      <c r="F36" s="54"/>
      <c r="G36" s="54"/>
      <c r="H36" s="55"/>
      <c r="I36" s="55"/>
      <c r="J36" s="55"/>
      <c r="M36" s="49"/>
      <c r="N36" s="49"/>
      <c r="O36" s="49"/>
      <c r="P36" s="49"/>
      <c r="AA36" s="49"/>
      <c r="AD36" s="49"/>
      <c r="AE36" s="49"/>
      <c r="AF36" s="49"/>
      <c r="AG36" s="49"/>
      <c r="AH36" s="49"/>
      <c r="AI36" s="49"/>
      <c r="AJ36" s="49"/>
      <c r="AM36" s="43"/>
      <c r="AN36" s="43"/>
      <c r="AO36" s="43"/>
      <c r="AP36" s="43"/>
      <c r="AW36" s="56" t="s">
        <v>174</v>
      </c>
      <c r="AX36" s="57">
        <f>COUNTIF(AY3:AY8,BF4)</f>
        <v>0</v>
      </c>
      <c r="AY36" s="57">
        <f>VALUE(COUNTIF(AY3:AY8,BF5))</f>
        <v>5</v>
      </c>
      <c r="AZ36" s="57">
        <f>VALUE(COUNTIF(AY3:AY8,0))</f>
        <v>1</v>
      </c>
      <c r="BA36" s="57">
        <f>AVERAGEIF(AY3:AY8,"&gt;=0")</f>
        <v>0.41666666666666669</v>
      </c>
      <c r="BI36" s="31" t="s">
        <v>175</v>
      </c>
      <c r="BJ36" s="58">
        <f>IF(ISERROR(AVERAGE(BJ9:BJ23)),"",(AVERAGE(BJ9:BJ23)))</f>
        <v>0.46666666666666667</v>
      </c>
      <c r="BK36" s="58">
        <f t="shared" ref="BK36:BT36" si="19">IF(ISERROR(AVERAGE(BK9:BK23)),"",(AVERAGE(BK9:BK23)))</f>
        <v>0.56666666666666665</v>
      </c>
      <c r="BL36" s="58">
        <f t="shared" si="19"/>
        <v>0.6333333333333333</v>
      </c>
      <c r="BM36" s="58" t="str">
        <f t="shared" si="19"/>
        <v/>
      </c>
      <c r="BN36" s="58" t="str">
        <f t="shared" si="19"/>
        <v/>
      </c>
      <c r="BO36" s="58" t="str">
        <f t="shared" si="19"/>
        <v/>
      </c>
      <c r="BP36" s="58" t="str">
        <f t="shared" si="19"/>
        <v/>
      </c>
      <c r="BQ36" s="58" t="str">
        <f t="shared" si="19"/>
        <v/>
      </c>
      <c r="BR36" s="58" t="str">
        <f t="shared" si="19"/>
        <v/>
      </c>
      <c r="BS36" s="58" t="str">
        <f t="shared" si="19"/>
        <v/>
      </c>
      <c r="BT36" s="58" t="str">
        <f t="shared" si="19"/>
        <v/>
      </c>
      <c r="BU36" s="31" t="s">
        <v>175</v>
      </c>
      <c r="BV36" s="58">
        <f>IF(ISERROR(AVERAGE(BV9:BV23)),"",(AVERAGE(BV9:BV23)))</f>
        <v>0.6333333333333333</v>
      </c>
      <c r="BW36" s="58">
        <f t="shared" ref="BW36:CE36" si="20">IF(ISERROR(AVERAGE(BW9:BW23)),"",(AVERAGE(BW9:BW23)))</f>
        <v>0.6333333333333333</v>
      </c>
      <c r="BX36" s="58">
        <f t="shared" si="20"/>
        <v>0.66666666666666663</v>
      </c>
      <c r="BY36" s="58">
        <f t="shared" si="20"/>
        <v>0.83333333333333337</v>
      </c>
      <c r="BZ36" s="58">
        <f t="shared" si="20"/>
        <v>0.96666666666666667</v>
      </c>
      <c r="CA36" s="58" t="str">
        <f t="shared" si="20"/>
        <v/>
      </c>
      <c r="CB36" s="58" t="str">
        <f t="shared" si="20"/>
        <v/>
      </c>
      <c r="CC36" s="58" t="str">
        <f t="shared" si="20"/>
        <v/>
      </c>
      <c r="CD36" s="58" t="str">
        <f t="shared" si="20"/>
        <v/>
      </c>
      <c r="CE36" s="58" t="str">
        <f t="shared" si="20"/>
        <v/>
      </c>
      <c r="CF36" s="49"/>
      <c r="CH36" s="49"/>
      <c r="CJ36" s="49"/>
      <c r="CL36" s="49"/>
      <c r="CN36" s="49"/>
    </row>
    <row r="37" spans="1:92" ht="13.5" customHeight="1" thickBot="1" x14ac:dyDescent="0.4">
      <c r="B37" s="347"/>
      <c r="C37" s="347"/>
      <c r="D37" s="59"/>
      <c r="E37" s="59"/>
      <c r="F37" s="55"/>
      <c r="G37" s="13"/>
      <c r="H37" s="55"/>
      <c r="I37" s="55"/>
      <c r="AW37" s="56" t="s">
        <v>176</v>
      </c>
      <c r="AX37" s="57">
        <f>COUNTIF(AY9:AY23,BF4)</f>
        <v>4</v>
      </c>
      <c r="AY37" s="57">
        <f>VALUE(COUNTIF(AY9:AY23,BF5))</f>
        <v>11</v>
      </c>
      <c r="AZ37" s="57">
        <f>VALUE(COUNTIF(AY9:AY23,0))</f>
        <v>0</v>
      </c>
      <c r="BA37" s="57">
        <f>AVERAGEIF(AY9:AY23,"&gt;=0")</f>
        <v>0.6333333333333333</v>
      </c>
      <c r="BI37" s="31" t="s">
        <v>177</v>
      </c>
      <c r="BJ37" s="60">
        <f>IF(ISERROR(AVERAGE(BJ24:BJ30)),"",(AVERAGE(BJ24:BJ30)))</f>
        <v>0.6428571428571429</v>
      </c>
      <c r="BK37" s="60">
        <f t="shared" ref="BK37:BT37" si="21">IF(ISERROR(AVERAGE(BK24:BK30)),"",(AVERAGE(BK24:BK30)))</f>
        <v>0.6428571428571429</v>
      </c>
      <c r="BL37" s="60">
        <f t="shared" si="21"/>
        <v>0.8571428571428571</v>
      </c>
      <c r="BM37" s="60" t="str">
        <f t="shared" si="21"/>
        <v/>
      </c>
      <c r="BN37" s="60" t="str">
        <f t="shared" si="21"/>
        <v/>
      </c>
      <c r="BO37" s="60" t="str">
        <f t="shared" si="21"/>
        <v/>
      </c>
      <c r="BP37" s="60" t="str">
        <f t="shared" si="21"/>
        <v/>
      </c>
      <c r="BQ37" s="60" t="str">
        <f t="shared" si="21"/>
        <v/>
      </c>
      <c r="BR37" s="60" t="str">
        <f t="shared" si="21"/>
        <v/>
      </c>
      <c r="BS37" s="60" t="str">
        <f t="shared" si="21"/>
        <v/>
      </c>
      <c r="BT37" s="60" t="str">
        <f t="shared" si="21"/>
        <v/>
      </c>
      <c r="BU37" s="31" t="s">
        <v>177</v>
      </c>
      <c r="BV37" s="60">
        <f t="shared" ref="BV37:CE37" si="22">IF(ISERROR(AVERAGE(BV24:BV30)),"",(AVERAGE(BV24:BV30)))</f>
        <v>0.6428571428571429</v>
      </c>
      <c r="BW37" s="60">
        <f t="shared" si="22"/>
        <v>0.7142857142857143</v>
      </c>
      <c r="BX37" s="60">
        <f t="shared" si="22"/>
        <v>0.7142857142857143</v>
      </c>
      <c r="BY37" s="60">
        <f t="shared" si="22"/>
        <v>0.8571428571428571</v>
      </c>
      <c r="BZ37" s="60">
        <f t="shared" si="22"/>
        <v>0.9285714285714286</v>
      </c>
      <c r="CA37" s="60" t="str">
        <f t="shared" si="22"/>
        <v/>
      </c>
      <c r="CB37" s="60" t="str">
        <f t="shared" si="22"/>
        <v/>
      </c>
      <c r="CC37" s="60" t="str">
        <f t="shared" si="22"/>
        <v/>
      </c>
      <c r="CD37" s="60" t="str">
        <f t="shared" si="22"/>
        <v/>
      </c>
      <c r="CE37" s="60" t="str">
        <f t="shared" si="22"/>
        <v/>
      </c>
    </row>
    <row r="38" spans="1:92" ht="22.9" customHeight="1" x14ac:dyDescent="0.35">
      <c r="B38" s="302" t="s">
        <v>178</v>
      </c>
      <c r="C38" s="303"/>
      <c r="D38" s="303"/>
      <c r="E38" s="303"/>
      <c r="F38" s="303"/>
      <c r="G38" s="303"/>
      <c r="H38" s="303"/>
      <c r="I38" s="303"/>
      <c r="J38" s="303"/>
      <c r="K38" s="304"/>
      <c r="AW38" s="56" t="s">
        <v>179</v>
      </c>
      <c r="AX38" s="57">
        <f>COUNTIF(AY24:AY30,BF4)</f>
        <v>5</v>
      </c>
      <c r="AY38" s="57">
        <f>COUNTIF(AY24:AY30,BF5)</f>
        <v>2</v>
      </c>
      <c r="AZ38" s="57">
        <f>VALUE(COUNTIF(AY24:AY30,0))</f>
        <v>0</v>
      </c>
      <c r="BA38" s="57">
        <f>AVERAGEIF(AY24:AY30,"&gt;=0")</f>
        <v>0.8571428571428571</v>
      </c>
      <c r="BG38" s="13"/>
      <c r="BH38" s="13"/>
      <c r="BI38" s="13"/>
      <c r="BJ38" s="13"/>
      <c r="BK38" s="13"/>
      <c r="BO38" s="1"/>
      <c r="BP38" s="1"/>
      <c r="BQ38" s="1"/>
      <c r="BR38" s="1"/>
      <c r="BS38" s="1"/>
      <c r="BT38" s="1"/>
      <c r="CB38" s="1"/>
    </row>
    <row r="39" spans="1:92" ht="21" customHeight="1" x14ac:dyDescent="0.35">
      <c r="A39" s="13"/>
      <c r="B39" s="305" t="s">
        <v>8</v>
      </c>
      <c r="C39" s="306"/>
      <c r="D39" s="307"/>
      <c r="E39" s="308" t="s">
        <v>9</v>
      </c>
      <c r="F39" s="309"/>
      <c r="G39" s="309"/>
      <c r="H39" s="310"/>
      <c r="I39" s="308" t="s">
        <v>10</v>
      </c>
      <c r="J39" s="309"/>
      <c r="K39" s="310"/>
      <c r="AW39" s="1" t="s">
        <v>180</v>
      </c>
      <c r="AX39" s="57">
        <f>VALUE(SUM(AX36:AX38))</f>
        <v>9</v>
      </c>
      <c r="AY39" s="57">
        <f>VALUE(SUM(AY36:AY38))</f>
        <v>18</v>
      </c>
      <c r="AZ39" s="57">
        <f>VALUE(SUM(AZ36:AZ38))</f>
        <v>1</v>
      </c>
      <c r="BA39" s="57">
        <f>AVERAGEIF(AY3:AY30,"&gt;=0")</f>
        <v>0.6428571428571429</v>
      </c>
    </row>
    <row r="40" spans="1:92" ht="22.15" customHeight="1" x14ac:dyDescent="0.35">
      <c r="A40" s="13"/>
      <c r="B40" s="311"/>
      <c r="C40" s="312"/>
      <c r="D40" s="313"/>
      <c r="E40" s="314"/>
      <c r="F40" s="315"/>
      <c r="G40" s="315"/>
      <c r="H40" s="316"/>
      <c r="I40" s="317"/>
      <c r="J40" s="315"/>
      <c r="K40" s="316"/>
      <c r="AW40" s="61" t="s">
        <v>181</v>
      </c>
      <c r="BA40" s="57">
        <f>IF(ISERROR(AVERAGE(AY24:AY30,AY9:AY23,AY3:AY8)),"",(AVERAGE(AY24:AY30,AY9:AY23,AY3:AY8)))</f>
        <v>0.6428571428571429</v>
      </c>
      <c r="BK40" s="13"/>
      <c r="CB40" s="1"/>
    </row>
    <row r="41" spans="1:92" x14ac:dyDescent="0.35">
      <c r="A41" s="13"/>
      <c r="B41" s="13"/>
      <c r="C41" s="13"/>
      <c r="D41" s="13"/>
      <c r="E41" s="13"/>
      <c r="F41" s="13"/>
      <c r="G41" s="13"/>
      <c r="AK41" s="61"/>
      <c r="AX41" s="50" t="s">
        <v>101</v>
      </c>
      <c r="AY41" s="51" t="s">
        <v>105</v>
      </c>
      <c r="AZ41" s="52" t="s">
        <v>108</v>
      </c>
      <c r="BA41" s="1" t="s">
        <v>171</v>
      </c>
      <c r="BK41" s="13"/>
      <c r="CB41" s="1"/>
    </row>
    <row r="42" spans="1:92" ht="19.149999999999999" customHeight="1" x14ac:dyDescent="0.35">
      <c r="B42" s="152" t="s">
        <v>182</v>
      </c>
      <c r="C42" s="62"/>
      <c r="D42" s="63"/>
      <c r="E42" s="63"/>
      <c r="F42" s="63"/>
      <c r="G42" s="63"/>
      <c r="H42" s="63"/>
      <c r="AW42" s="56" t="s">
        <v>183</v>
      </c>
      <c r="AX42" s="57">
        <f>COUNTIF(BA3:BA8,BF4)</f>
        <v>1</v>
      </c>
      <c r="AY42" s="57">
        <f>COUNTIF(BA3:BA8,BF5)</f>
        <v>3</v>
      </c>
      <c r="AZ42" s="57">
        <f>COUNTIF(BA3:BA8,0)</f>
        <v>2</v>
      </c>
      <c r="BA42" s="57">
        <f>AVERAGEIF(AY9:AY14,"&gt;=0")</f>
        <v>0.5</v>
      </c>
      <c r="BK42" s="13"/>
      <c r="CB42" s="1"/>
    </row>
    <row r="43" spans="1:92" ht="16.5" thickBot="1" x14ac:dyDescent="0.4">
      <c r="B43" s="106" t="s">
        <v>184</v>
      </c>
      <c r="C43" s="106"/>
      <c r="D43" s="64" t="str">
        <f>_xlfn.IFNA(AX31,"")</f>
        <v>Actual Year 2</v>
      </c>
      <c r="E43" s="64"/>
      <c r="F43" s="63"/>
      <c r="G43" s="65"/>
      <c r="H43" s="65"/>
      <c r="AW43" s="56" t="s">
        <v>185</v>
      </c>
      <c r="AX43" s="57">
        <f>COUNTIF(BA9:BA23,BF4)</f>
        <v>4</v>
      </c>
      <c r="AY43" s="57">
        <f>COUNTIF(BA9:BA23,BF5)</f>
        <v>11</v>
      </c>
      <c r="AZ43" s="57">
        <f>COUNTIF(BA9:BA23,0)</f>
        <v>0</v>
      </c>
      <c r="BA43" s="57">
        <f>AVERAGEIF(BA9:BA23,"&gt;=0")</f>
        <v>0.6333333333333333</v>
      </c>
      <c r="BK43" s="13"/>
      <c r="CB43" s="1"/>
    </row>
    <row r="44" spans="1:92" ht="16" x14ac:dyDescent="0.35">
      <c r="B44" s="66"/>
      <c r="C44" s="67"/>
      <c r="D44" s="147" t="s">
        <v>186</v>
      </c>
      <c r="E44" s="148"/>
      <c r="F44" s="149" t="s">
        <v>187</v>
      </c>
      <c r="G44" s="150"/>
      <c r="H44" s="149" t="s">
        <v>188</v>
      </c>
      <c r="I44" s="150"/>
      <c r="J44" s="149" t="s">
        <v>189</v>
      </c>
      <c r="K44" s="151"/>
      <c r="AW44" s="56" t="s">
        <v>190</v>
      </c>
      <c r="AX44" s="57">
        <f>COUNTIF(BA24:BA30,BF4)</f>
        <v>4</v>
      </c>
      <c r="AY44" s="57">
        <f>COUNTIF(BA24:BA30,BF5)</f>
        <v>2</v>
      </c>
      <c r="AZ44" s="57">
        <f>COUNTIF(BA24:BA30,0)</f>
        <v>1</v>
      </c>
      <c r="BA44" s="57">
        <f>AVERAGEIF(BA24:BA30,"&gt;=0")</f>
        <v>0.7142857142857143</v>
      </c>
      <c r="BK44" s="13"/>
      <c r="CB44" s="1"/>
    </row>
    <row r="45" spans="1:92" ht="16" x14ac:dyDescent="0.35">
      <c r="B45" s="104" t="s">
        <v>191</v>
      </c>
      <c r="C45" s="105"/>
      <c r="D45" s="117"/>
      <c r="E45" s="118"/>
      <c r="F45" s="121" t="s">
        <v>192</v>
      </c>
      <c r="G45" s="123"/>
      <c r="H45" s="121" t="s">
        <v>192</v>
      </c>
      <c r="I45" s="123"/>
      <c r="J45" s="121" t="s">
        <v>192</v>
      </c>
      <c r="K45" s="122"/>
      <c r="AW45" s="1" t="s">
        <v>193</v>
      </c>
      <c r="AX45" s="57">
        <f>SUM(AX42:AX44)</f>
        <v>9</v>
      </c>
      <c r="AY45" s="57">
        <f>SUM(AY42:AY44)</f>
        <v>16</v>
      </c>
      <c r="AZ45" s="57">
        <f>SUM(AZ42:AZ44)</f>
        <v>3</v>
      </c>
      <c r="BA45" s="57"/>
      <c r="BK45" s="13"/>
      <c r="CB45" s="1"/>
    </row>
    <row r="46" spans="1:92" ht="16" x14ac:dyDescent="0.35">
      <c r="B46" s="115" t="str">
        <f>BE4</f>
        <v>≥80</v>
      </c>
      <c r="C46" s="116"/>
      <c r="D46" s="119">
        <f>IF(AX39=0,NA(),AX39)</f>
        <v>9</v>
      </c>
      <c r="E46" s="119"/>
      <c r="F46" s="119" t="e">
        <f>IF(AX36=0,NA(),AX36)</f>
        <v>#N/A</v>
      </c>
      <c r="G46" s="119"/>
      <c r="H46" s="119">
        <f>IF(AX37=0,NA(),AX37)</f>
        <v>4</v>
      </c>
      <c r="I46" s="119"/>
      <c r="J46" s="119">
        <f>IF(AX38=0,NA(),AX38)</f>
        <v>5</v>
      </c>
      <c r="K46" s="119"/>
      <c r="AW46" s="61" t="s">
        <v>194</v>
      </c>
      <c r="AX46" s="57"/>
      <c r="AY46" s="57"/>
      <c r="AZ46" s="57"/>
      <c r="BA46" s="57">
        <f>IF(ISERROR(AVERAGE(BA24:BA30,BA9:BA23,BA3:BA8)),"",(AVERAGE(BA24:BA30,BA9:BA23,BA3:BA8)))</f>
        <v>0.6071428571428571</v>
      </c>
      <c r="BK46" s="13"/>
      <c r="CB46" s="1"/>
    </row>
    <row r="47" spans="1:92" ht="16" x14ac:dyDescent="0.35">
      <c r="B47" s="113" t="str">
        <f>BE5</f>
        <v>60-79</v>
      </c>
      <c r="C47" s="114"/>
      <c r="D47" s="119">
        <f>IF(AY39=0,NA(),AY39)</f>
        <v>18</v>
      </c>
      <c r="E47" s="119"/>
      <c r="F47" s="119">
        <f>IF(AY36=0,NA(),AY36)</f>
        <v>5</v>
      </c>
      <c r="G47" s="119"/>
      <c r="H47" s="119">
        <f>IF(AY37=0,NA(),AY37)</f>
        <v>11</v>
      </c>
      <c r="I47" s="119"/>
      <c r="J47" s="119">
        <f>IF(AY38=0,NA(),AY38)</f>
        <v>2</v>
      </c>
      <c r="K47" s="119"/>
      <c r="AQ47" s="13"/>
      <c r="BK47" s="13"/>
      <c r="CB47" s="1"/>
    </row>
    <row r="48" spans="1:92" ht="16" x14ac:dyDescent="0.35">
      <c r="B48" s="111" t="str">
        <f>BE6</f>
        <v>&lt;60</v>
      </c>
      <c r="C48" s="112"/>
      <c r="D48" s="119">
        <f>IF(AZ39=0,NA(),AZ39)</f>
        <v>1</v>
      </c>
      <c r="E48" s="119"/>
      <c r="F48" s="119">
        <f>IF(AZ36=0,NA(),AZ36)</f>
        <v>1</v>
      </c>
      <c r="G48" s="119"/>
      <c r="H48" s="119" t="e">
        <f>IF(AZ37=0,NA(),AZ37)</f>
        <v>#N/A</v>
      </c>
      <c r="I48" s="119"/>
      <c r="J48" s="119" t="e">
        <f>IF(AZ38=0,NA(),AZ38)</f>
        <v>#N/A</v>
      </c>
      <c r="K48" s="119"/>
      <c r="AQ48" s="13"/>
      <c r="BK48" s="13"/>
      <c r="CB48" s="1"/>
    </row>
    <row r="49" spans="2:91" s="13" customFormat="1" ht="16.5" thickBot="1" x14ac:dyDescent="0.4">
      <c r="B49" s="109" t="s">
        <v>195</v>
      </c>
      <c r="C49" s="110"/>
      <c r="D49" s="107">
        <f>IFERROR(BA39,"n/a")</f>
        <v>0.6428571428571429</v>
      </c>
      <c r="E49" s="108"/>
      <c r="F49" s="107">
        <f>IFERROR(BA36,"n/a")</f>
        <v>0.41666666666666669</v>
      </c>
      <c r="G49" s="108"/>
      <c r="H49" s="107">
        <f>IFERROR(BA37,"n/a")</f>
        <v>0.6333333333333333</v>
      </c>
      <c r="I49" s="108"/>
      <c r="J49" s="107">
        <f>IFERROR(BA38,"n/a")</f>
        <v>0.8571428571428571</v>
      </c>
      <c r="K49" s="120"/>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13" customFormat="1" x14ac:dyDescent="0.35">
      <c r="B50" s="49"/>
      <c r="C50" s="49"/>
      <c r="D50" s="1"/>
      <c r="E50" s="1"/>
      <c r="F50" s="1"/>
      <c r="G50" s="1"/>
      <c r="L50" s="49"/>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13" customFormat="1" x14ac:dyDescent="0.35">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13" customFormat="1" x14ac:dyDescent="0.35">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13" customFormat="1" x14ac:dyDescent="0.35">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13" customFormat="1" x14ac:dyDescent="0.35">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13" customFormat="1" x14ac:dyDescent="0.35">
      <c r="B55" s="1"/>
      <c r="C55" s="1"/>
      <c r="D55" s="1"/>
      <c r="E55" s="1"/>
      <c r="F55" s="1"/>
      <c r="G55" s="1"/>
      <c r="Q55" s="1"/>
      <c r="R55" s="1"/>
      <c r="S55" s="1"/>
      <c r="T55" s="1"/>
      <c r="U55" s="1"/>
      <c r="V55" s="1"/>
      <c r="W55" s="1"/>
      <c r="X55" s="1"/>
      <c r="Y55" s="61"/>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13" customFormat="1" x14ac:dyDescent="0.35">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13" customFormat="1" x14ac:dyDescent="0.35">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13" customFormat="1" x14ac:dyDescent="0.35">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13" customFormat="1" x14ac:dyDescent="0.35">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13" customFormat="1" x14ac:dyDescent="0.35">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13" customFormat="1" ht="18.5" x14ac:dyDescent="0.45">
      <c r="B61" s="1"/>
      <c r="C61" s="1"/>
      <c r="F61" s="68"/>
      <c r="G61" s="68"/>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13" customFormat="1" x14ac:dyDescent="0.35">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13" customFormat="1" x14ac:dyDescent="0.35">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13" customFormat="1" x14ac:dyDescent="0.35">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13" customFormat="1" x14ac:dyDescent="0.35">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13" customFormat="1" x14ac:dyDescent="0.35">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13" customFormat="1" x14ac:dyDescent="0.35">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13" customFormat="1" x14ac:dyDescent="0.35">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13" customFormat="1" x14ac:dyDescent="0.35">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13" customFormat="1" x14ac:dyDescent="0.35">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6"/>
      <c r="AV70" s="56"/>
      <c r="AW70" s="56"/>
      <c r="AX70" s="1"/>
      <c r="AY70" s="1"/>
      <c r="AZ70" s="1"/>
      <c r="BA70" s="1"/>
      <c r="BB70" s="1"/>
      <c r="BC70" s="1"/>
      <c r="BD70" s="69"/>
      <c r="BE70" s="1"/>
      <c r="BF70" s="1"/>
      <c r="BG70" s="1"/>
      <c r="BH70" s="1"/>
      <c r="BI70" s="1"/>
      <c r="BJ70" s="1"/>
      <c r="BK70" s="1"/>
      <c r="CK70" s="1"/>
      <c r="CM70" s="1"/>
    </row>
    <row r="71" spans="2:91" s="13" customFormat="1" x14ac:dyDescent="0.35">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7"/>
      <c r="AV71" s="1"/>
      <c r="AW71" s="1"/>
      <c r="AX71" s="1"/>
      <c r="AY71" s="1"/>
      <c r="AZ71" s="69"/>
      <c r="BA71" s="69"/>
      <c r="BB71" s="69"/>
      <c r="BC71" s="69"/>
      <c r="BD71" s="69"/>
      <c r="BE71" s="1"/>
      <c r="BF71" s="1"/>
      <c r="BG71" s="1"/>
      <c r="BH71" s="1"/>
      <c r="BI71" s="1"/>
      <c r="BJ71" s="1"/>
      <c r="BK71" s="1"/>
      <c r="CK71" s="1"/>
      <c r="CM71" s="1"/>
    </row>
    <row r="72" spans="2:91" s="13" customFormat="1" x14ac:dyDescent="0.35">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7"/>
      <c r="AV72" s="1"/>
      <c r="AW72" s="1"/>
      <c r="AX72" s="1"/>
      <c r="AY72" s="1"/>
      <c r="AZ72" s="1"/>
      <c r="BA72" s="1"/>
      <c r="BB72" s="1"/>
      <c r="BC72" s="1"/>
      <c r="BD72" s="1"/>
      <c r="BE72" s="1"/>
      <c r="BF72" s="1"/>
      <c r="BG72" s="1"/>
      <c r="BH72" s="1"/>
      <c r="BI72" s="1"/>
      <c r="BJ72" s="1"/>
      <c r="BK72" s="1"/>
      <c r="CK72" s="1"/>
      <c r="CM72" s="1"/>
    </row>
    <row r="73" spans="2:91" s="13" customFormat="1" x14ac:dyDescent="0.35">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7"/>
      <c r="AV73" s="1"/>
      <c r="AW73" s="1"/>
      <c r="AX73" s="1"/>
      <c r="AY73" s="1"/>
      <c r="AZ73" s="1"/>
      <c r="BA73" s="1"/>
      <c r="BB73" s="1"/>
      <c r="BC73" s="1"/>
      <c r="BD73" s="1"/>
      <c r="BE73" s="1"/>
      <c r="BF73" s="1"/>
      <c r="BG73" s="1"/>
      <c r="BH73" s="1"/>
      <c r="BI73" s="1"/>
      <c r="BJ73" s="1"/>
      <c r="BK73" s="1"/>
      <c r="CK73" s="1"/>
      <c r="CM73" s="1"/>
    </row>
    <row r="74" spans="2:91" s="13" customFormat="1" ht="19" thickBot="1" x14ac:dyDescent="0.4">
      <c r="B74" s="152" t="s">
        <v>196</v>
      </c>
      <c r="C74" s="62"/>
      <c r="D74" s="63"/>
      <c r="E74" s="63"/>
      <c r="F74" s="63"/>
      <c r="G74" s="63"/>
      <c r="H74" s="63"/>
      <c r="I74" s="63"/>
      <c r="J74" s="63"/>
      <c r="Q74" s="1"/>
      <c r="R74" s="1"/>
      <c r="S74" s="1"/>
      <c r="T74" s="1"/>
      <c r="U74" s="1"/>
      <c r="V74" s="1"/>
      <c r="W74" s="1"/>
      <c r="X74" s="1"/>
      <c r="Y74" s="1"/>
      <c r="Z74" s="1"/>
      <c r="AA74" s="1"/>
      <c r="AB74" s="1"/>
      <c r="AC74" s="1"/>
      <c r="AK74" s="1"/>
      <c r="AL74" s="1"/>
      <c r="AM74" s="1"/>
      <c r="AN74" s="1"/>
      <c r="AO74" s="1"/>
      <c r="AP74" s="1"/>
      <c r="AR74" s="1"/>
      <c r="AS74" s="1"/>
      <c r="AT74" s="1"/>
      <c r="AU74" s="57"/>
      <c r="AV74" s="1"/>
      <c r="AW74" s="1"/>
      <c r="AX74" s="1"/>
      <c r="AY74" s="1"/>
      <c r="AZ74" s="1"/>
      <c r="BA74" s="1"/>
      <c r="BB74" s="1"/>
      <c r="BC74" s="1"/>
      <c r="BD74" s="1"/>
      <c r="BE74" s="1"/>
      <c r="BF74" s="1"/>
      <c r="BG74" s="1"/>
      <c r="BH74" s="1"/>
      <c r="BI74" s="1"/>
      <c r="BJ74" s="1"/>
      <c r="BK74" s="1"/>
      <c r="CG74" s="1"/>
      <c r="CI74" s="1"/>
      <c r="CK74" s="1"/>
      <c r="CM74" s="1"/>
    </row>
    <row r="75" spans="2:91" s="13" customFormat="1" ht="16" x14ac:dyDescent="0.35">
      <c r="B75" s="70"/>
      <c r="C75" s="71"/>
      <c r="D75" s="71"/>
      <c r="E75" s="126" t="s">
        <v>197</v>
      </c>
      <c r="F75" s="71"/>
      <c r="G75" s="72" t="s">
        <v>195</v>
      </c>
      <c r="H75" s="72"/>
      <c r="I75" s="72"/>
      <c r="J75" s="72"/>
      <c r="K75" s="73"/>
      <c r="Q75" s="1"/>
      <c r="R75" s="1"/>
      <c r="S75" s="1"/>
      <c r="T75" s="1"/>
      <c r="U75" s="1"/>
      <c r="V75" s="1"/>
      <c r="W75" s="1"/>
      <c r="X75" s="1"/>
      <c r="Y75" s="1"/>
      <c r="Z75" s="1"/>
      <c r="AA75" s="1"/>
      <c r="AB75" s="1"/>
      <c r="AC75" s="1"/>
      <c r="AK75" s="1"/>
      <c r="AL75" s="1"/>
      <c r="AM75" s="1"/>
      <c r="AN75" s="1"/>
      <c r="AO75" s="1"/>
      <c r="AP75" s="1"/>
      <c r="AR75" s="1"/>
      <c r="AS75" s="1"/>
      <c r="AT75" s="1"/>
      <c r="AU75" s="57"/>
      <c r="AV75" s="1"/>
      <c r="AW75" s="1"/>
      <c r="AX75" s="1"/>
      <c r="AY75" s="1"/>
      <c r="AZ75" s="1"/>
      <c r="BA75" s="1"/>
      <c r="BB75" s="1"/>
      <c r="BC75" s="1"/>
      <c r="BD75" s="1"/>
      <c r="CG75" s="1"/>
      <c r="CI75" s="1"/>
      <c r="CK75" s="1"/>
      <c r="CM75" s="1"/>
    </row>
    <row r="76" spans="2:91" s="13" customFormat="1" ht="16" x14ac:dyDescent="0.35">
      <c r="B76" s="74"/>
      <c r="C76" s="140"/>
      <c r="D76" s="75"/>
      <c r="E76" s="76"/>
      <c r="F76" s="76" t="s">
        <v>74</v>
      </c>
      <c r="G76" s="76" t="s">
        <v>75</v>
      </c>
      <c r="H76" s="76" t="s">
        <v>76</v>
      </c>
      <c r="I76" s="76" t="s">
        <v>77</v>
      </c>
      <c r="J76" s="76" t="s">
        <v>78</v>
      </c>
      <c r="K76" s="77" t="s">
        <v>79</v>
      </c>
      <c r="Q76" s="1"/>
      <c r="R76" s="1"/>
      <c r="S76" s="1"/>
      <c r="T76" s="1"/>
      <c r="U76" s="1"/>
      <c r="V76" s="1"/>
      <c r="W76" s="1"/>
      <c r="X76" s="1"/>
      <c r="Y76" s="1"/>
      <c r="Z76" s="1"/>
      <c r="AA76" s="1"/>
      <c r="AB76" s="1"/>
      <c r="AC76" s="1"/>
      <c r="AK76" s="1"/>
      <c r="AL76" s="1"/>
      <c r="AM76" s="1"/>
      <c r="AN76" s="1"/>
      <c r="AO76" s="1"/>
      <c r="AP76" s="1"/>
      <c r="AR76" s="1"/>
      <c r="AS76" s="1"/>
      <c r="AT76" s="1"/>
      <c r="AU76" s="57"/>
      <c r="AV76" s="1"/>
      <c r="AW76" s="1"/>
      <c r="AX76" s="1"/>
      <c r="AY76" s="1"/>
      <c r="AZ76" s="1"/>
      <c r="BA76" s="1"/>
      <c r="BB76" s="1"/>
      <c r="BC76" s="1"/>
      <c r="BD76" s="1"/>
      <c r="CG76" s="1"/>
      <c r="CI76" s="1"/>
      <c r="CK76" s="1"/>
      <c r="CM76" s="1"/>
    </row>
    <row r="77" spans="2:91" s="13" customFormat="1" ht="17.5" customHeight="1" x14ac:dyDescent="0.35">
      <c r="B77" s="127" t="s">
        <v>198</v>
      </c>
      <c r="C77" s="139"/>
      <c r="D77" s="128"/>
      <c r="E77" s="78" t="s">
        <v>199</v>
      </c>
      <c r="F77" s="78">
        <f>_xlfn.IFNA(S89,"")</f>
        <v>0.16666666666666666</v>
      </c>
      <c r="G77" s="78">
        <f>_xlfn.IFNA(S90,"")</f>
        <v>0.33333333333333331</v>
      </c>
      <c r="H77" s="78">
        <f>_xlfn.IFNA(S91,"")</f>
        <v>0.41666666666666669</v>
      </c>
      <c r="I77" s="78" t="str">
        <f>_xlfn.IFNA(S92,"")</f>
        <v/>
      </c>
      <c r="J77" s="78" t="str">
        <f>_xlfn.IFNA(S93,"")</f>
        <v/>
      </c>
      <c r="K77" s="78"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13" customFormat="1" ht="17.5" customHeight="1" x14ac:dyDescent="0.35">
      <c r="B78" s="129"/>
      <c r="C78" s="141"/>
      <c r="D78" s="130"/>
      <c r="E78" s="79" t="s">
        <v>68</v>
      </c>
      <c r="F78" s="79"/>
      <c r="G78" s="80">
        <f>_xlfn.IFNA(R90,"")</f>
        <v>0.16666666666666666</v>
      </c>
      <c r="H78" s="80">
        <f>_xlfn.IFNA(R91,"")</f>
        <v>0.41666666666666669</v>
      </c>
      <c r="I78" s="80">
        <f>_xlfn.IFNA(R92,"")</f>
        <v>0.66666666666666663</v>
      </c>
      <c r="J78" s="80">
        <f>_xlfn.IFNA(R93,"")</f>
        <v>0.75</v>
      </c>
      <c r="K78" s="80">
        <f>_xlfn.IFNA(R94,"")</f>
        <v>0.91666666666666663</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13" customFormat="1" ht="17.5" customHeight="1" x14ac:dyDescent="0.35">
      <c r="B79" s="127" t="s">
        <v>200</v>
      </c>
      <c r="C79" s="139"/>
      <c r="D79" s="128"/>
      <c r="E79" s="81" t="s">
        <v>199</v>
      </c>
      <c r="F79" s="78">
        <f>_xlfn.IFNA(U89,"")</f>
        <v>0.46666666666666667</v>
      </c>
      <c r="G79" s="78">
        <f>_xlfn.IFNA(U90,"")</f>
        <v>0.56666666666666665</v>
      </c>
      <c r="H79" s="78">
        <f>_xlfn.IFNA(U91,"")</f>
        <v>0.6333333333333333</v>
      </c>
      <c r="I79" s="78" t="str">
        <f>_xlfn.IFNA(U92,"")</f>
        <v/>
      </c>
      <c r="J79" s="78" t="str">
        <f>_xlfn.IFNA(U93,"")</f>
        <v/>
      </c>
      <c r="K79" s="78"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13" customFormat="1" ht="17.5" customHeight="1" x14ac:dyDescent="0.35">
      <c r="B80" s="129"/>
      <c r="C80" s="141"/>
      <c r="D80" s="130"/>
      <c r="E80" s="79" t="s">
        <v>68</v>
      </c>
      <c r="F80" s="79"/>
      <c r="G80" s="80">
        <f>_xlfn.IFNA(T90,"")</f>
        <v>0.6333333333333333</v>
      </c>
      <c r="H80" s="80">
        <f>_xlfn.IFNA(T91,"")</f>
        <v>0.6333333333333333</v>
      </c>
      <c r="I80" s="80">
        <f>_xlfn.IFNA(T92,"")</f>
        <v>0.66666666666666663</v>
      </c>
      <c r="J80" s="80">
        <f>_xlfn.IFNA(T93,"")</f>
        <v>0.83333333333333337</v>
      </c>
      <c r="K80" s="80">
        <f>_xlfn.IFNA(T94,"")</f>
        <v>0.96666666666666667</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5" customHeight="1" x14ac:dyDescent="0.35">
      <c r="B81" s="127" t="s">
        <v>201</v>
      </c>
      <c r="C81" s="139"/>
      <c r="D81" s="128"/>
      <c r="E81" s="81" t="s">
        <v>199</v>
      </c>
      <c r="F81" s="78">
        <f>_xlfn.IFNA(W89,"")</f>
        <v>0.6428571428571429</v>
      </c>
      <c r="G81" s="78">
        <f>_xlfn.IFNA(W90,"")</f>
        <v>0.6428571428571429</v>
      </c>
      <c r="H81" s="78">
        <f>_xlfn.IFNA(W91,"")</f>
        <v>0.8571428571428571</v>
      </c>
      <c r="I81" s="78" t="str">
        <f>_xlfn.IFNA(W92,"")</f>
        <v/>
      </c>
      <c r="J81" s="78" t="str">
        <f>_xlfn.IFNA(W93,"")</f>
        <v/>
      </c>
      <c r="K81" s="78" t="str">
        <f>_xlfn.IFNA(W94,"")</f>
        <v/>
      </c>
      <c r="AA81" s="1"/>
      <c r="AM81" s="13"/>
      <c r="AN81" s="13"/>
    </row>
    <row r="82" spans="2:43" ht="17.5" customHeight="1" x14ac:dyDescent="0.35">
      <c r="B82" s="129"/>
      <c r="C82" s="139"/>
      <c r="D82" s="138"/>
      <c r="E82" s="79" t="s">
        <v>68</v>
      </c>
      <c r="F82" s="79"/>
      <c r="G82" s="80">
        <f>_xlfn.IFNA(V90,"")</f>
        <v>0.6428571428571429</v>
      </c>
      <c r="H82" s="80">
        <f>_xlfn.IFNA(V91,"")</f>
        <v>0.7142857142857143</v>
      </c>
      <c r="I82" s="80">
        <f>_xlfn.IFNA(V92,"")</f>
        <v>0.7142857142857143</v>
      </c>
      <c r="J82" s="80">
        <f>_xlfn.IFNA(V93,"")</f>
        <v>0.8571428571428571</v>
      </c>
      <c r="K82" s="80">
        <f>_xlfn.IFNA(V94,"")</f>
        <v>0.9285714285714286</v>
      </c>
      <c r="AA82" s="1"/>
      <c r="AM82" s="13"/>
      <c r="AN82" s="13"/>
    </row>
    <row r="83" spans="2:43" ht="17.5" customHeight="1" x14ac:dyDescent="0.35">
      <c r="B83" s="124" t="s">
        <v>202</v>
      </c>
      <c r="C83" s="142"/>
      <c r="D83" s="145"/>
      <c r="E83" s="144" t="s">
        <v>199</v>
      </c>
      <c r="F83" s="78">
        <f>_xlfn.IFNA(Q89,"")</f>
        <v>0.44642857142857145</v>
      </c>
      <c r="G83" s="78">
        <f>_xlfn.IFNA(Q90,"")</f>
        <v>0.5357142857142857</v>
      </c>
      <c r="H83" s="78">
        <f>_xlfn.IFNA(Q91,"")</f>
        <v>0.6428571428571429</v>
      </c>
      <c r="I83" s="78" t="str">
        <f>_xlfn.IFNA(Q92,"")</f>
        <v/>
      </c>
      <c r="J83" s="78" t="str">
        <f>_xlfn.IFNA(Q93,"")</f>
        <v/>
      </c>
      <c r="K83" s="78" t="str">
        <f>_xlfn.IFNA(Q94,"")</f>
        <v/>
      </c>
      <c r="AA83" s="1"/>
      <c r="AM83" s="13"/>
      <c r="AN83" s="13"/>
    </row>
    <row r="84" spans="2:43" ht="17.5" customHeight="1" x14ac:dyDescent="0.35">
      <c r="B84" s="125"/>
      <c r="C84" s="143"/>
      <c r="D84" s="142"/>
      <c r="E84" s="146" t="s">
        <v>68</v>
      </c>
      <c r="F84" s="79"/>
      <c r="G84" s="82">
        <f>_xlfn.IFNA(P90,"")</f>
        <v>0.5357142857142857</v>
      </c>
      <c r="H84" s="82">
        <f>_xlfn.IFNA(P91,"")</f>
        <v>0.6071428571428571</v>
      </c>
      <c r="I84" s="82">
        <f>_xlfn.IFNA(P92,"")</f>
        <v>0.6785714285714286</v>
      </c>
      <c r="J84" s="82">
        <f>_xlfn.IFNA(P93,"")</f>
        <v>0.8214285714285714</v>
      </c>
      <c r="K84" s="82">
        <f>_xlfn.IFNA(P94,"")</f>
        <v>0.9464285714285714</v>
      </c>
      <c r="AA84" s="1"/>
      <c r="AM84" s="13"/>
      <c r="AN84" s="13"/>
      <c r="AO84" s="13"/>
      <c r="AP84" s="13"/>
      <c r="AQ84" s="13"/>
    </row>
    <row r="85" spans="2:43" x14ac:dyDescent="0.35">
      <c r="AA85" s="1"/>
      <c r="AM85" s="13"/>
      <c r="AN85" s="13"/>
      <c r="AO85" s="13"/>
      <c r="AP85" s="13"/>
      <c r="AQ85" s="13"/>
    </row>
    <row r="86" spans="2:43" x14ac:dyDescent="0.35">
      <c r="AA86" s="1"/>
      <c r="AM86" s="13"/>
      <c r="AN86" s="13"/>
      <c r="AO86" s="13"/>
      <c r="AP86" s="13"/>
      <c r="AQ86" s="13"/>
    </row>
    <row r="87" spans="2:43" x14ac:dyDescent="0.35">
      <c r="O87" s="83" t="s">
        <v>203</v>
      </c>
      <c r="P87" s="6"/>
      <c r="Q87" s="6"/>
      <c r="R87" s="6"/>
      <c r="S87" s="6"/>
      <c r="T87" s="6"/>
      <c r="U87" s="84"/>
      <c r="V87" s="6"/>
      <c r="W87" s="6"/>
      <c r="AA87" s="1"/>
    </row>
    <row r="88" spans="2:43" x14ac:dyDescent="0.35">
      <c r="O88" s="85" t="s">
        <v>71</v>
      </c>
      <c r="P88" s="85" t="s">
        <v>204</v>
      </c>
      <c r="Q88" s="86" t="s">
        <v>205</v>
      </c>
      <c r="R88" s="86" t="s">
        <v>206</v>
      </c>
      <c r="S88" s="86" t="s">
        <v>207</v>
      </c>
      <c r="T88" s="86" t="s">
        <v>208</v>
      </c>
      <c r="U88" s="87" t="s">
        <v>209</v>
      </c>
      <c r="V88" s="86" t="s">
        <v>210</v>
      </c>
      <c r="W88" s="86" t="s">
        <v>211</v>
      </c>
    </row>
    <row r="89" spans="2:43" x14ac:dyDescent="0.35">
      <c r="O89" s="85" t="s">
        <v>74</v>
      </c>
      <c r="P89" s="88"/>
      <c r="Q89" s="89">
        <f>IF(BJ34="",NA(),BJ34)</f>
        <v>0.44642857142857145</v>
      </c>
      <c r="R89" s="90"/>
      <c r="S89" s="89">
        <f>IF(BJ35="",NA(),BJ35)</f>
        <v>0.16666666666666666</v>
      </c>
      <c r="T89" s="90"/>
      <c r="U89" s="89">
        <f>IF(BJ36="",NA(),BJ36)</f>
        <v>0.46666666666666667</v>
      </c>
      <c r="V89" s="90"/>
      <c r="W89" s="89">
        <f>IF(BJ37="",NA(),BJ37)</f>
        <v>0.6428571428571429</v>
      </c>
    </row>
    <row r="90" spans="2:43" x14ac:dyDescent="0.35">
      <c r="O90" s="85" t="s">
        <v>75</v>
      </c>
      <c r="P90" s="91">
        <f>IF(BV34="",NA(),BV34)</f>
        <v>0.5357142857142857</v>
      </c>
      <c r="Q90" s="89">
        <f>IF(BK34="",NA(),BK34)</f>
        <v>0.5357142857142857</v>
      </c>
      <c r="R90" s="91">
        <f>IF(BV35="",NA(),BV35)</f>
        <v>0.16666666666666666</v>
      </c>
      <c r="S90" s="89">
        <f>IF(BK35="",NA(),BK35)</f>
        <v>0.33333333333333331</v>
      </c>
      <c r="T90" s="91">
        <f>IF(BV36="",NA(),BV36)</f>
        <v>0.6333333333333333</v>
      </c>
      <c r="U90" s="89">
        <f>IF(BK36="",NA(),BK36)</f>
        <v>0.56666666666666665</v>
      </c>
      <c r="V90" s="91">
        <f>IF(BV37="",NA(),BV37)</f>
        <v>0.6428571428571429</v>
      </c>
      <c r="W90" s="89">
        <f>IF(BK37="",NA(),BK37)</f>
        <v>0.6428571428571429</v>
      </c>
    </row>
    <row r="91" spans="2:43" x14ac:dyDescent="0.35">
      <c r="O91" s="85" t="s">
        <v>76</v>
      </c>
      <c r="P91" s="91">
        <f>IF(BW34="",NA(),BW34)</f>
        <v>0.6071428571428571</v>
      </c>
      <c r="Q91" s="89">
        <f>IF(BL34="",NA(),BL34)</f>
        <v>0.6428571428571429</v>
      </c>
      <c r="R91" s="91">
        <f>IF(BW35="",NA(),BW35)</f>
        <v>0.41666666666666669</v>
      </c>
      <c r="S91" s="89">
        <f>IF(BL35="",NA(),BL35)</f>
        <v>0.41666666666666669</v>
      </c>
      <c r="T91" s="91">
        <f>IF(BW36="",NA(),BW36)</f>
        <v>0.6333333333333333</v>
      </c>
      <c r="U91" s="89">
        <f>IF(BL36="",NA(),BL36)</f>
        <v>0.6333333333333333</v>
      </c>
      <c r="V91" s="91">
        <f>IF(BW37="",NA(),BW37)</f>
        <v>0.7142857142857143</v>
      </c>
      <c r="W91" s="89">
        <f>IF(BL37="",NA(),BL37)</f>
        <v>0.8571428571428571</v>
      </c>
    </row>
    <row r="92" spans="2:43" x14ac:dyDescent="0.35">
      <c r="O92" s="85" t="s">
        <v>77</v>
      </c>
      <c r="P92" s="91">
        <f>IF(BX34="",NA(),BX34)</f>
        <v>0.6785714285714286</v>
      </c>
      <c r="Q92" s="89" t="e">
        <f>IF(BM34="",NA(),BM34)</f>
        <v>#N/A</v>
      </c>
      <c r="R92" s="92">
        <f>IF(BX35="",NA(),BX35)</f>
        <v>0.66666666666666663</v>
      </c>
      <c r="S92" s="89" t="e">
        <f>IF(BM35="",NA(),BM35)</f>
        <v>#N/A</v>
      </c>
      <c r="T92" s="92">
        <f>IF(BX36="",NA(),BX36)</f>
        <v>0.66666666666666663</v>
      </c>
      <c r="U92" s="89" t="e">
        <f>IF(BM36="",NA(),BM36)</f>
        <v>#N/A</v>
      </c>
      <c r="V92" s="92">
        <f>IF(BX37="",NA(),BX37)</f>
        <v>0.7142857142857143</v>
      </c>
      <c r="W92" s="89" t="e">
        <f>IF(BM37="",NA(),BM37)</f>
        <v>#N/A</v>
      </c>
    </row>
    <row r="93" spans="2:43" x14ac:dyDescent="0.35">
      <c r="O93" s="85" t="s">
        <v>78</v>
      </c>
      <c r="P93" s="91">
        <f>IF(BY34="",NA(),BY34)</f>
        <v>0.8214285714285714</v>
      </c>
      <c r="Q93" s="89" t="e">
        <f>IF(BN34="",NA(),BN34)</f>
        <v>#N/A</v>
      </c>
      <c r="R93" s="92">
        <f>IF(BY35="",NA(),BY35)</f>
        <v>0.75</v>
      </c>
      <c r="S93" s="89" t="e">
        <f>IF(BN35="",NA(),BN35)</f>
        <v>#N/A</v>
      </c>
      <c r="T93" s="92">
        <f>IF(BY36="",NA(),BY36)</f>
        <v>0.83333333333333337</v>
      </c>
      <c r="U93" s="89" t="e">
        <f>IF(BN36="",NA(),BN36)</f>
        <v>#N/A</v>
      </c>
      <c r="V93" s="92">
        <f>IF(BY37="",NA(),BY37)</f>
        <v>0.8571428571428571</v>
      </c>
      <c r="W93" s="89" t="e">
        <f>IF(BN37="",NA(),BN37)</f>
        <v>#N/A</v>
      </c>
    </row>
    <row r="94" spans="2:43" x14ac:dyDescent="0.35">
      <c r="O94" s="85" t="s">
        <v>79</v>
      </c>
      <c r="P94" s="91">
        <f>IF(BZ34="",NA(),BZ34)</f>
        <v>0.9464285714285714</v>
      </c>
      <c r="Q94" s="89" t="e">
        <f>IF(BO34="",NA(),BO34)</f>
        <v>#N/A</v>
      </c>
      <c r="R94" s="92">
        <f>IF(BZ35="",NA(),BZ35)</f>
        <v>0.91666666666666663</v>
      </c>
      <c r="S94" s="89" t="e">
        <f>IF(BO35="",NA(),BO35)</f>
        <v>#N/A</v>
      </c>
      <c r="T94" s="92">
        <f>IF(BZ36="",NA(),BZ36)</f>
        <v>0.96666666666666667</v>
      </c>
      <c r="U94" s="89" t="e">
        <f>IF(BO36="",NA(),BO36)</f>
        <v>#N/A</v>
      </c>
      <c r="V94" s="92">
        <f>IF(BZ37="",NA(),BZ37)</f>
        <v>0.9285714285714286</v>
      </c>
      <c r="W94" s="89" t="e">
        <f>IF(BO37="",NA(),BO37)</f>
        <v>#N/A</v>
      </c>
    </row>
    <row r="95" spans="2:43" x14ac:dyDescent="0.35">
      <c r="O95" s="85" t="s">
        <v>80</v>
      </c>
      <c r="P95" s="91" t="e">
        <f>IF(CA34="",NA(),CA34)</f>
        <v>#N/A</v>
      </c>
      <c r="Q95" s="89" t="e">
        <f>IF(BP34="",NA(),BP34)</f>
        <v>#N/A</v>
      </c>
      <c r="R95" s="92" t="e">
        <f>IF(CA35="",NA(),CA35)</f>
        <v>#N/A</v>
      </c>
      <c r="S95" s="89" t="e">
        <f>IF(BP35="",NA(),BP35)</f>
        <v>#N/A</v>
      </c>
      <c r="T95" s="92" t="e">
        <f>IF(CA36="",NA(),CA36)</f>
        <v>#N/A</v>
      </c>
      <c r="U95" s="89" t="e">
        <f>IF(BP36="",NA(),BP36)</f>
        <v>#N/A</v>
      </c>
      <c r="V95" s="92" t="e">
        <f>IF(CA37="",NA(),CA37)</f>
        <v>#N/A</v>
      </c>
      <c r="W95" s="89" t="e">
        <f>IF(BP37="",NA(),BP37)</f>
        <v>#N/A</v>
      </c>
    </row>
    <row r="96" spans="2:43" x14ac:dyDescent="0.35">
      <c r="O96" s="85" t="s">
        <v>81</v>
      </c>
      <c r="P96" s="91" t="e">
        <f>IF(CB34="",NA(),CB34)</f>
        <v>#N/A</v>
      </c>
      <c r="Q96" s="89" t="e">
        <f>IF(BQ34="",NA(),BQ34)</f>
        <v>#N/A</v>
      </c>
      <c r="R96" s="92" t="e">
        <f>IF(CB35="",NA(),CB35)</f>
        <v>#N/A</v>
      </c>
      <c r="S96" s="89" t="e">
        <f>IF(BQ35="",NA(),BQ35)</f>
        <v>#N/A</v>
      </c>
      <c r="T96" s="92" t="e">
        <f>IF(CB36="",NA(),CB36)</f>
        <v>#N/A</v>
      </c>
      <c r="U96" s="89" t="e">
        <f>IF(BQ36="",NA(),BQ36)</f>
        <v>#N/A</v>
      </c>
      <c r="V96" s="92" t="e">
        <f>IF(CB37="",NA(),CB37)</f>
        <v>#N/A</v>
      </c>
      <c r="W96" s="89" t="e">
        <f>IF(BQ37="",NA(),BQ37)</f>
        <v>#N/A</v>
      </c>
    </row>
    <row r="97" spans="2:91" s="13" customFormat="1" x14ac:dyDescent="0.35">
      <c r="B97" s="1"/>
      <c r="C97" s="1"/>
      <c r="D97" s="1"/>
      <c r="E97" s="1"/>
      <c r="F97" s="1"/>
      <c r="G97" s="1"/>
      <c r="O97" s="85" t="s">
        <v>82</v>
      </c>
      <c r="P97" s="91" t="e">
        <f>IF(CC34="",NA(),CC34)</f>
        <v>#N/A</v>
      </c>
      <c r="Q97" s="89" t="e">
        <f>IF(BR34="",NA(),BR34)</f>
        <v>#N/A</v>
      </c>
      <c r="R97" s="92" t="e">
        <f>IF(CC35="",NA(),CC35)</f>
        <v>#N/A</v>
      </c>
      <c r="S97" s="89" t="e">
        <f>IF(BR35="",NA(),BR35)</f>
        <v>#N/A</v>
      </c>
      <c r="T97" s="92" t="e">
        <f>IF(CC36="",NA(),CC36)</f>
        <v>#N/A</v>
      </c>
      <c r="U97" s="89" t="e">
        <f>IF(BR36="",NA(),BR36)</f>
        <v>#N/A</v>
      </c>
      <c r="V97" s="92" t="e">
        <f>IF(CC37="",NA(),CC37)</f>
        <v>#N/A</v>
      </c>
      <c r="W97" s="89"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13" customFormat="1" x14ac:dyDescent="0.35">
      <c r="B98" s="1"/>
      <c r="C98" s="1"/>
      <c r="D98" s="1"/>
      <c r="E98" s="1"/>
      <c r="F98" s="1"/>
      <c r="G98" s="1"/>
      <c r="O98" s="85" t="s">
        <v>83</v>
      </c>
      <c r="P98" s="91" t="e">
        <f>IF(CD34="",NA(),CD34)</f>
        <v>#N/A</v>
      </c>
      <c r="Q98" s="89" t="e">
        <f>IF(BS34="",NA(),BS34)</f>
        <v>#N/A</v>
      </c>
      <c r="R98" s="92" t="e">
        <f>IF(CD35="",NA(),CD35)</f>
        <v>#N/A</v>
      </c>
      <c r="S98" s="89" t="e">
        <f>IF(BS35="",NA(),BS35)</f>
        <v>#N/A</v>
      </c>
      <c r="T98" s="92" t="e">
        <f>IF(CD36="",NA(),CD36)</f>
        <v>#N/A</v>
      </c>
      <c r="U98" s="89" t="e">
        <f>IF(BS36="",NA(),BS36)</f>
        <v>#N/A</v>
      </c>
      <c r="V98" s="92" t="e">
        <f>IF(CD37="",NA(),CD37)</f>
        <v>#N/A</v>
      </c>
      <c r="W98" s="89"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13" customFormat="1" x14ac:dyDescent="0.35">
      <c r="B99" s="1"/>
      <c r="C99" s="1"/>
      <c r="D99" s="1"/>
      <c r="E99" s="1"/>
      <c r="F99" s="1"/>
      <c r="G99" s="1"/>
      <c r="O99" s="85" t="s">
        <v>84</v>
      </c>
      <c r="P99" s="91" t="e">
        <f>IF(CE34="",NA(),BWK34)</f>
        <v>#N/A</v>
      </c>
      <c r="Q99" s="89" t="e">
        <f>IF(BT34="",NA(),BT34)</f>
        <v>#N/A</v>
      </c>
      <c r="R99" s="92" t="e">
        <f>IF(CE35="",NA(),CE35)</f>
        <v>#N/A</v>
      </c>
      <c r="S99" s="89" t="e">
        <f>IF(BT35="",NA(),BT35)</f>
        <v>#N/A</v>
      </c>
      <c r="T99" s="92" t="e">
        <f>IF(CE36="",NA(),CE36)</f>
        <v>#N/A</v>
      </c>
      <c r="U99" s="89" t="e">
        <f>IF(BT36="",NA(),BT36)</f>
        <v>#N/A</v>
      </c>
      <c r="V99" s="92" t="e">
        <f>IF(CE37="",NA(),CE37)</f>
        <v>#N/A</v>
      </c>
      <c r="W99" s="89"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13" customFormat="1" ht="15" customHeight="1" x14ac:dyDescent="0.35">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13" customFormat="1" ht="15" customHeight="1" x14ac:dyDescent="0.35">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13" customFormat="1" ht="15" customHeight="1" x14ac:dyDescent="0.35">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13" customFormat="1" ht="15" customHeight="1" x14ac:dyDescent="0.35">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13" customFormat="1" ht="15" customHeight="1" x14ac:dyDescent="0.35">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13" customFormat="1" ht="15" customHeight="1" x14ac:dyDescent="0.35">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13" customFormat="1" ht="15.65" customHeight="1" x14ac:dyDescent="0.35">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13" customFormat="1" ht="15.65" customHeight="1" x14ac:dyDescent="0.35">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13" customFormat="1" x14ac:dyDescent="0.35">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13" customFormat="1" ht="19" thickBot="1" x14ac:dyDescent="0.5">
      <c r="B112" s="68" t="s">
        <v>212</v>
      </c>
      <c r="C112" s="68"/>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13" customFormat="1" ht="62.65" customHeight="1" thickBot="1" x14ac:dyDescent="0.4">
      <c r="B113" s="93" t="s">
        <v>31</v>
      </c>
      <c r="C113" s="297" t="s">
        <v>32</v>
      </c>
      <c r="D113" s="298"/>
      <c r="E113" s="299" t="s">
        <v>33</v>
      </c>
      <c r="F113" s="300"/>
      <c r="G113" s="301"/>
      <c r="H113" s="93" t="s">
        <v>213</v>
      </c>
      <c r="I113" s="93" t="s">
        <v>214</v>
      </c>
      <c r="J113" s="93" t="s">
        <v>70</v>
      </c>
      <c r="K113" s="93" t="s">
        <v>215</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13" customFormat="1" ht="16.5" thickBot="1" x14ac:dyDescent="0.4">
      <c r="B114" s="329">
        <v>1</v>
      </c>
      <c r="C114" s="332" t="s">
        <v>95</v>
      </c>
      <c r="D114" s="333"/>
      <c r="E114" s="131" t="s">
        <v>96</v>
      </c>
      <c r="F114" s="132"/>
      <c r="G114" s="133"/>
      <c r="H114" s="96" t="str">
        <f t="shared" ref="H114:H141" si="23">AZ3</f>
        <v>60-79</v>
      </c>
      <c r="I114" s="96" t="str">
        <f t="shared" ref="I114:I141" si="24">AX3</f>
        <v>60-79</v>
      </c>
      <c r="J114" s="96" t="str">
        <f t="shared" ref="J114:J141" si="25">BB3</f>
        <v>On Target</v>
      </c>
      <c r="K114" s="96" t="str">
        <f t="shared" ref="K114:K141" si="26">RIGHT(BC3,6)</f>
        <v>Year 2</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13" customFormat="1" ht="15.65" customHeight="1" thickBot="1" x14ac:dyDescent="0.4">
      <c r="B115" s="330"/>
      <c r="C115" s="336"/>
      <c r="D115" s="337"/>
      <c r="E115" s="131" t="s">
        <v>216</v>
      </c>
      <c r="F115" s="94"/>
      <c r="G115" s="95"/>
      <c r="H115" s="96" t="str">
        <f t="shared" si="23"/>
        <v>60-79</v>
      </c>
      <c r="I115" s="96" t="str">
        <f t="shared" si="24"/>
        <v>60-79</v>
      </c>
      <c r="J115" s="96" t="str">
        <f t="shared" si="25"/>
        <v>On Target</v>
      </c>
      <c r="K115" s="96" t="str">
        <f t="shared" si="26"/>
        <v>Year 2</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13" customFormat="1" ht="15.65" customHeight="1" thickBot="1" x14ac:dyDescent="0.4">
      <c r="B116" s="330"/>
      <c r="C116" s="332" t="s">
        <v>102</v>
      </c>
      <c r="D116" s="333"/>
      <c r="E116" s="131" t="s">
        <v>103</v>
      </c>
      <c r="F116" s="94"/>
      <c r="G116" s="95"/>
      <c r="H116" s="96" t="str">
        <f t="shared" si="23"/>
        <v>60-79</v>
      </c>
      <c r="I116" s="96" t="str">
        <f t="shared" si="24"/>
        <v>60-79</v>
      </c>
      <c r="J116" s="96" t="str">
        <f t="shared" si="25"/>
        <v>On Target</v>
      </c>
      <c r="K116" s="96" t="str">
        <f t="shared" si="26"/>
        <v>Year 2</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13" customFormat="1" ht="15.65" customHeight="1" thickBot="1" x14ac:dyDescent="0.4">
      <c r="B117" s="330"/>
      <c r="C117" s="334"/>
      <c r="D117" s="335"/>
      <c r="E117" s="131" t="s">
        <v>106</v>
      </c>
      <c r="F117" s="94"/>
      <c r="G117" s="95"/>
      <c r="H117" s="96" t="str">
        <f t="shared" si="23"/>
        <v>&lt;60</v>
      </c>
      <c r="I117" s="96" t="str">
        <f t="shared" si="24"/>
        <v>60-79</v>
      </c>
      <c r="J117" s="96" t="str">
        <f t="shared" si="25"/>
        <v>Ahead</v>
      </c>
      <c r="K117" s="96" t="str">
        <f t="shared" si="26"/>
        <v>Year 2</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13" customFormat="1" ht="15.65" customHeight="1" thickBot="1" x14ac:dyDescent="0.4">
      <c r="B118" s="330"/>
      <c r="C118" s="334"/>
      <c r="D118" s="335"/>
      <c r="E118" s="131" t="s">
        <v>109</v>
      </c>
      <c r="F118" s="94"/>
      <c r="G118" s="95"/>
      <c r="H118" s="96" t="str">
        <f t="shared" si="23"/>
        <v>≥80</v>
      </c>
      <c r="I118" s="96" t="str">
        <f t="shared" si="24"/>
        <v>60-79</v>
      </c>
      <c r="J118" s="96" t="str">
        <f t="shared" si="25"/>
        <v>Behind</v>
      </c>
      <c r="K118" s="96" t="str">
        <f t="shared" si="26"/>
        <v>Year 2</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13" customFormat="1" ht="15.65" customHeight="1" thickBot="1" x14ac:dyDescent="0.4">
      <c r="B119" s="331"/>
      <c r="C119" s="336"/>
      <c r="D119" s="337"/>
      <c r="E119" s="131" t="s">
        <v>111</v>
      </c>
      <c r="F119" s="94"/>
      <c r="G119" s="95"/>
      <c r="H119" s="96" t="str">
        <f t="shared" si="23"/>
        <v>&lt;60</v>
      </c>
      <c r="I119" s="96" t="str">
        <f t="shared" si="24"/>
        <v>&lt;60</v>
      </c>
      <c r="J119" s="96" t="str">
        <f t="shared" si="25"/>
        <v>On Target</v>
      </c>
      <c r="K119" s="96" t="str">
        <f t="shared" si="26"/>
        <v>Year 2</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13" customFormat="1" ht="15.65" customHeight="1" thickBot="1" x14ac:dyDescent="0.4">
      <c r="B120" s="329">
        <v>2</v>
      </c>
      <c r="C120" s="332" t="s">
        <v>113</v>
      </c>
      <c r="D120" s="333"/>
      <c r="E120" s="131" t="s">
        <v>114</v>
      </c>
      <c r="F120" s="94"/>
      <c r="G120" s="95"/>
      <c r="H120" s="96" t="str">
        <f t="shared" si="23"/>
        <v>60-79</v>
      </c>
      <c r="I120" s="96" t="str">
        <f t="shared" si="24"/>
        <v>60-79</v>
      </c>
      <c r="J120" s="96" t="str">
        <f t="shared" si="25"/>
        <v>On Target</v>
      </c>
      <c r="K120" s="96" t="str">
        <f t="shared" si="26"/>
        <v>Year 2</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13" customFormat="1" ht="15.65" customHeight="1" thickBot="1" x14ac:dyDescent="0.4">
      <c r="B121" s="330"/>
      <c r="C121" s="334"/>
      <c r="D121" s="335"/>
      <c r="E121" s="131" t="s">
        <v>116</v>
      </c>
      <c r="F121" s="94"/>
      <c r="G121" s="95"/>
      <c r="H121" s="96" t="str">
        <f t="shared" si="23"/>
        <v>60-79</v>
      </c>
      <c r="I121" s="96" t="str">
        <f t="shared" si="24"/>
        <v>60-79</v>
      </c>
      <c r="J121" s="96" t="str">
        <f t="shared" si="25"/>
        <v>On Target</v>
      </c>
      <c r="K121" s="96" t="str">
        <f t="shared" si="26"/>
        <v>Year 2</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13" customFormat="1" ht="15.65" customHeight="1" thickBot="1" x14ac:dyDescent="0.4">
      <c r="B122" s="330"/>
      <c r="C122" s="336"/>
      <c r="D122" s="337"/>
      <c r="E122" s="131" t="s">
        <v>118</v>
      </c>
      <c r="F122" s="94"/>
      <c r="G122" s="95"/>
      <c r="H122" s="96" t="str">
        <f t="shared" si="23"/>
        <v>60-79</v>
      </c>
      <c r="I122" s="96" t="str">
        <f t="shared" si="24"/>
        <v>60-79</v>
      </c>
      <c r="J122" s="96" t="str">
        <f t="shared" si="25"/>
        <v>On Target</v>
      </c>
      <c r="K122" s="96" t="str">
        <f t="shared" si="26"/>
        <v>Year 2</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13" customFormat="1" ht="15.65" customHeight="1" thickBot="1" x14ac:dyDescent="0.4">
      <c r="B123" s="330"/>
      <c r="C123" s="332" t="s">
        <v>120</v>
      </c>
      <c r="D123" s="333"/>
      <c r="E123" s="131" t="s">
        <v>121</v>
      </c>
      <c r="F123" s="94"/>
      <c r="G123" s="95"/>
      <c r="H123" s="96" t="str">
        <f t="shared" si="23"/>
        <v>60-79</v>
      </c>
      <c r="I123" s="96" t="str">
        <f t="shared" si="24"/>
        <v>60-79</v>
      </c>
      <c r="J123" s="96" t="str">
        <f t="shared" si="25"/>
        <v>On Target</v>
      </c>
      <c r="K123" s="96" t="str">
        <f t="shared" si="26"/>
        <v>Year 2</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13" customFormat="1" ht="15.65" customHeight="1" thickBot="1" x14ac:dyDescent="0.4">
      <c r="B124" s="330"/>
      <c r="C124" s="334"/>
      <c r="D124" s="335"/>
      <c r="E124" s="131" t="s">
        <v>123</v>
      </c>
      <c r="F124" s="94"/>
      <c r="G124" s="95"/>
      <c r="H124" s="96" t="str">
        <f t="shared" si="23"/>
        <v>60-79</v>
      </c>
      <c r="I124" s="96" t="str">
        <f t="shared" si="24"/>
        <v>60-79</v>
      </c>
      <c r="J124" s="96" t="str">
        <f t="shared" si="25"/>
        <v>On Target</v>
      </c>
      <c r="K124" s="96" t="str">
        <f t="shared" si="26"/>
        <v>Year 2</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13" customFormat="1" ht="15.65" customHeight="1" thickBot="1" x14ac:dyDescent="0.4">
      <c r="B125" s="330"/>
      <c r="C125" s="336"/>
      <c r="D125" s="337"/>
      <c r="E125" s="131" t="s">
        <v>125</v>
      </c>
      <c r="F125" s="94"/>
      <c r="G125" s="95"/>
      <c r="H125" s="96" t="str">
        <f t="shared" si="23"/>
        <v>60-79</v>
      </c>
      <c r="I125" s="96" t="str">
        <f t="shared" si="24"/>
        <v>60-79</v>
      </c>
      <c r="J125" s="96" t="str">
        <f t="shared" si="25"/>
        <v>On Target</v>
      </c>
      <c r="K125" s="96" t="str">
        <f t="shared" si="26"/>
        <v>Year 2</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13" customFormat="1" ht="15.65" customHeight="1" thickBot="1" x14ac:dyDescent="0.4">
      <c r="B126" s="330"/>
      <c r="C126" s="332" t="s">
        <v>127</v>
      </c>
      <c r="D126" s="333"/>
      <c r="E126" s="131" t="s">
        <v>128</v>
      </c>
      <c r="F126" s="94"/>
      <c r="G126" s="95"/>
      <c r="H126" s="96" t="str">
        <f t="shared" si="23"/>
        <v>60-79</v>
      </c>
      <c r="I126" s="96" t="str">
        <f t="shared" si="24"/>
        <v>60-79</v>
      </c>
      <c r="J126" s="96" t="str">
        <f t="shared" si="25"/>
        <v>On Target</v>
      </c>
      <c r="K126" s="96" t="str">
        <f t="shared" si="26"/>
        <v>Year 2</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13" customFormat="1" ht="16.5" thickBot="1" x14ac:dyDescent="0.4">
      <c r="B127" s="330"/>
      <c r="C127" s="334"/>
      <c r="D127" s="335"/>
      <c r="E127" s="131" t="s">
        <v>130</v>
      </c>
      <c r="F127" s="94"/>
      <c r="G127" s="95"/>
      <c r="H127" s="96" t="str">
        <f t="shared" si="23"/>
        <v>≥80</v>
      </c>
      <c r="I127" s="96" t="str">
        <f t="shared" si="24"/>
        <v>≥80</v>
      </c>
      <c r="J127" s="96" t="str">
        <f t="shared" si="25"/>
        <v>On Target</v>
      </c>
      <c r="K127" s="96" t="str">
        <f t="shared" si="26"/>
        <v>Year 2</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13" customFormat="1" ht="15.65" customHeight="1" thickBot="1" x14ac:dyDescent="0.4">
      <c r="B128" s="330"/>
      <c r="C128" s="336"/>
      <c r="D128" s="337"/>
      <c r="E128" s="131" t="s">
        <v>132</v>
      </c>
      <c r="F128" s="94"/>
      <c r="G128" s="95"/>
      <c r="H128" s="96" t="str">
        <f t="shared" si="23"/>
        <v>≥80</v>
      </c>
      <c r="I128" s="96" t="str">
        <f t="shared" si="24"/>
        <v>≥80</v>
      </c>
      <c r="J128" s="96" t="str">
        <f t="shared" si="25"/>
        <v>On Target</v>
      </c>
      <c r="K128" s="96" t="str">
        <f t="shared" si="26"/>
        <v>Year 2</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13" customFormat="1" ht="15.65" customHeight="1" thickBot="1" x14ac:dyDescent="0.4">
      <c r="B129" s="330"/>
      <c r="C129" s="332" t="s">
        <v>134</v>
      </c>
      <c r="D129" s="333"/>
      <c r="E129" s="131" t="s">
        <v>135</v>
      </c>
      <c r="F129" s="94"/>
      <c r="G129" s="95"/>
      <c r="H129" s="96" t="str">
        <f t="shared" si="23"/>
        <v>60-79</v>
      </c>
      <c r="I129" s="96" t="str">
        <f t="shared" si="24"/>
        <v>≥80</v>
      </c>
      <c r="J129" s="96" t="str">
        <f t="shared" si="25"/>
        <v>Ahead</v>
      </c>
      <c r="K129" s="96" t="str">
        <f t="shared" si="26"/>
        <v>Year 2</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13" customFormat="1" ht="15.65" customHeight="1" thickBot="1" x14ac:dyDescent="0.4">
      <c r="B130" s="330"/>
      <c r="C130" s="334"/>
      <c r="D130" s="335"/>
      <c r="E130" s="131" t="s">
        <v>137</v>
      </c>
      <c r="F130" s="94"/>
      <c r="G130" s="95"/>
      <c r="H130" s="96" t="str">
        <f t="shared" si="23"/>
        <v>≥80</v>
      </c>
      <c r="I130" s="96" t="str">
        <f t="shared" si="24"/>
        <v>≥80</v>
      </c>
      <c r="J130" s="96" t="str">
        <f t="shared" si="25"/>
        <v>On Target</v>
      </c>
      <c r="K130" s="96" t="str">
        <f t="shared" si="26"/>
        <v>Year 2</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13" customFormat="1" ht="15.65" customHeight="1" thickBot="1" x14ac:dyDescent="0.4">
      <c r="B131" s="330"/>
      <c r="C131" s="336"/>
      <c r="D131" s="337"/>
      <c r="E131" s="131" t="s">
        <v>139</v>
      </c>
      <c r="F131" s="94"/>
      <c r="G131" s="95"/>
      <c r="H131" s="96" t="str">
        <f t="shared" si="23"/>
        <v>≥80</v>
      </c>
      <c r="I131" s="96" t="str">
        <f t="shared" si="24"/>
        <v>60-79</v>
      </c>
      <c r="J131" s="96" t="str">
        <f t="shared" si="25"/>
        <v>Behind</v>
      </c>
      <c r="K131" s="96" t="str">
        <f t="shared" si="26"/>
        <v>Year 2</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13" customFormat="1" ht="15.65" customHeight="1" thickBot="1" x14ac:dyDescent="0.4">
      <c r="B132" s="330"/>
      <c r="C132" s="332" t="s">
        <v>141</v>
      </c>
      <c r="D132" s="333"/>
      <c r="E132" s="131" t="s">
        <v>142</v>
      </c>
      <c r="F132" s="94"/>
      <c r="G132" s="95"/>
      <c r="H132" s="96" t="str">
        <f t="shared" si="23"/>
        <v>60-79</v>
      </c>
      <c r="I132" s="96" t="str">
        <f t="shared" si="24"/>
        <v>60-79</v>
      </c>
      <c r="J132" s="96" t="str">
        <f t="shared" si="25"/>
        <v>On Target</v>
      </c>
      <c r="K132" s="96" t="str">
        <f t="shared" si="26"/>
        <v>Year 2</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13" customFormat="1" ht="15.65" customHeight="1" thickBot="1" x14ac:dyDescent="0.4">
      <c r="B133" s="330"/>
      <c r="C133" s="334"/>
      <c r="D133" s="335"/>
      <c r="E133" s="131" t="s">
        <v>144</v>
      </c>
      <c r="F133" s="94"/>
      <c r="G133" s="95"/>
      <c r="H133" s="96" t="str">
        <f t="shared" si="23"/>
        <v>60-79</v>
      </c>
      <c r="I133" s="96" t="str">
        <f t="shared" si="24"/>
        <v>60-79</v>
      </c>
      <c r="J133" s="96" t="str">
        <f t="shared" si="25"/>
        <v>On Target</v>
      </c>
      <c r="K133" s="96" t="str">
        <f t="shared" si="26"/>
        <v>Year 2</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13" customFormat="1" ht="15.65" customHeight="1" thickBot="1" x14ac:dyDescent="0.4">
      <c r="B134" s="331"/>
      <c r="C134" s="336"/>
      <c r="D134" s="337"/>
      <c r="E134" s="131" t="s">
        <v>146</v>
      </c>
      <c r="F134" s="94"/>
      <c r="G134" s="95"/>
      <c r="H134" s="96" t="str">
        <f t="shared" si="23"/>
        <v>60-79</v>
      </c>
      <c r="I134" s="96" t="str">
        <f t="shared" si="24"/>
        <v>60-79</v>
      </c>
      <c r="J134" s="96" t="str">
        <f t="shared" si="25"/>
        <v>On Target</v>
      </c>
      <c r="K134" s="96" t="str">
        <f t="shared" si="26"/>
        <v>Year 2</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13" customFormat="1" ht="15.65" customHeight="1" thickBot="1" x14ac:dyDescent="0.4">
      <c r="B135" s="329">
        <v>3</v>
      </c>
      <c r="C135" s="332" t="s">
        <v>148</v>
      </c>
      <c r="D135" s="333"/>
      <c r="E135" s="131" t="s">
        <v>149</v>
      </c>
      <c r="F135" s="94"/>
      <c r="G135" s="95"/>
      <c r="H135" s="96" t="str">
        <f t="shared" si="23"/>
        <v>≥80</v>
      </c>
      <c r="I135" s="96" t="str">
        <f t="shared" si="24"/>
        <v>≥80</v>
      </c>
      <c r="J135" s="96" t="str">
        <f t="shared" si="25"/>
        <v>On Target</v>
      </c>
      <c r="K135" s="96" t="str">
        <f t="shared" si="26"/>
        <v>Year 2</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13" customFormat="1" ht="15.65" customHeight="1" thickBot="1" x14ac:dyDescent="0.4">
      <c r="B136" s="330"/>
      <c r="C136" s="334"/>
      <c r="D136" s="335"/>
      <c r="E136" s="131" t="s">
        <v>151</v>
      </c>
      <c r="F136" s="94"/>
      <c r="G136" s="95"/>
      <c r="H136" s="96" t="str">
        <f t="shared" si="23"/>
        <v>≥80</v>
      </c>
      <c r="I136" s="96" t="str">
        <f t="shared" si="24"/>
        <v>≥80</v>
      </c>
      <c r="J136" s="96" t="str">
        <f t="shared" si="25"/>
        <v>On Target</v>
      </c>
      <c r="K136" s="96" t="str">
        <f t="shared" si="26"/>
        <v>Year 2</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13" customFormat="1" ht="15.65" customHeight="1" thickBot="1" x14ac:dyDescent="0.4">
      <c r="B137" s="330"/>
      <c r="C137" s="336"/>
      <c r="D137" s="337"/>
      <c r="E137" s="131" t="s">
        <v>153</v>
      </c>
      <c r="F137" s="94"/>
      <c r="G137" s="95"/>
      <c r="H137" s="96" t="str">
        <f t="shared" si="23"/>
        <v>≥80</v>
      </c>
      <c r="I137" s="96" t="str">
        <f t="shared" si="24"/>
        <v>≥80</v>
      </c>
      <c r="J137" s="96" t="str">
        <f t="shared" si="25"/>
        <v>On Target</v>
      </c>
      <c r="K137" s="96" t="str">
        <f t="shared" si="26"/>
        <v>Year 2</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13" customFormat="1" ht="15.65" customHeight="1" thickBot="1" x14ac:dyDescent="0.4">
      <c r="B138" s="330"/>
      <c r="C138" s="338" t="s">
        <v>155</v>
      </c>
      <c r="D138" s="339"/>
      <c r="E138" s="131" t="s">
        <v>156</v>
      </c>
      <c r="F138" s="94"/>
      <c r="G138" s="95"/>
      <c r="H138" s="96" t="str">
        <f t="shared" si="23"/>
        <v>60-79</v>
      </c>
      <c r="I138" s="96" t="str">
        <f t="shared" si="24"/>
        <v>≥80</v>
      </c>
      <c r="J138" s="96" t="str">
        <f t="shared" si="25"/>
        <v>Ahead</v>
      </c>
      <c r="K138" s="96" t="str">
        <f t="shared" si="26"/>
        <v>Year 2</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13" customFormat="1" ht="15.65" customHeight="1" thickBot="1" x14ac:dyDescent="0.4">
      <c r="B139" s="330"/>
      <c r="C139" s="340"/>
      <c r="D139" s="341"/>
      <c r="E139" s="131" t="s">
        <v>158</v>
      </c>
      <c r="F139" s="94"/>
      <c r="G139" s="95"/>
      <c r="H139" s="96" t="str">
        <f t="shared" si="23"/>
        <v>60-79</v>
      </c>
      <c r="I139" s="96" t="str">
        <f t="shared" si="24"/>
        <v>60-79</v>
      </c>
      <c r="J139" s="96" t="str">
        <f t="shared" si="25"/>
        <v>On Target</v>
      </c>
      <c r="K139" s="96" t="str">
        <f t="shared" si="26"/>
        <v>Year 2</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13" customFormat="1" ht="15.65" customHeight="1" thickBot="1" x14ac:dyDescent="0.4">
      <c r="B140" s="330"/>
      <c r="C140" s="340"/>
      <c r="D140" s="341"/>
      <c r="E140" s="131" t="s">
        <v>160</v>
      </c>
      <c r="F140" s="94"/>
      <c r="G140" s="95"/>
      <c r="H140" s="96" t="str">
        <f t="shared" si="23"/>
        <v>&lt;60</v>
      </c>
      <c r="I140" s="96" t="str">
        <f t="shared" si="24"/>
        <v>60-79</v>
      </c>
      <c r="J140" s="96" t="str">
        <f t="shared" si="25"/>
        <v>Ahead</v>
      </c>
      <c r="K140" s="96" t="str">
        <f t="shared" si="26"/>
        <v>Year 2</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13" customFormat="1" ht="15.65" customHeight="1" thickBot="1" x14ac:dyDescent="0.4">
      <c r="B141" s="331"/>
      <c r="C141" s="342"/>
      <c r="D141" s="343"/>
      <c r="E141" s="131" t="s">
        <v>162</v>
      </c>
      <c r="F141" s="94"/>
      <c r="G141" s="97"/>
      <c r="H141" s="96" t="str">
        <f t="shared" si="23"/>
        <v>≥80</v>
      </c>
      <c r="I141" s="96" t="str">
        <f t="shared" si="24"/>
        <v>≥80</v>
      </c>
      <c r="J141" s="96" t="str">
        <f t="shared" si="25"/>
        <v>On Target</v>
      </c>
      <c r="K141" s="96" t="str">
        <f t="shared" si="26"/>
        <v>Year 2</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13" customFormat="1" ht="16.5" thickBot="1" x14ac:dyDescent="0.4">
      <c r="B142" s="131" t="s">
        <v>164</v>
      </c>
      <c r="C142" s="137"/>
      <c r="D142" s="137"/>
      <c r="E142" s="137"/>
      <c r="F142" s="98"/>
      <c r="G142" s="95"/>
      <c r="H142" s="99">
        <f>AX45</f>
        <v>9</v>
      </c>
      <c r="I142" s="99">
        <f>AX39</f>
        <v>9</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13" customFormat="1" ht="16.5" thickBot="1" x14ac:dyDescent="0.4">
      <c r="B143" s="131" t="s">
        <v>166</v>
      </c>
      <c r="C143" s="137"/>
      <c r="D143" s="137"/>
      <c r="E143" s="137"/>
      <c r="F143" s="98"/>
      <c r="G143" s="95"/>
      <c r="H143" s="99">
        <f>AY45</f>
        <v>16</v>
      </c>
      <c r="I143" s="99">
        <f>AY39</f>
        <v>18</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13" customFormat="1" ht="16.5" thickBot="1" x14ac:dyDescent="0.4">
      <c r="B144" s="131" t="s">
        <v>168</v>
      </c>
      <c r="C144" s="137"/>
      <c r="D144" s="137"/>
      <c r="E144" s="137"/>
      <c r="F144" s="98"/>
      <c r="G144" s="95"/>
      <c r="H144" s="99">
        <f>AZ45</f>
        <v>3</v>
      </c>
      <c r="I144" s="99">
        <f>AZ39</f>
        <v>1</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13" customFormat="1" ht="16.5" thickBot="1" x14ac:dyDescent="0.45">
      <c r="B145" s="100"/>
      <c r="C145" s="134"/>
      <c r="D145" s="135" t="s">
        <v>170</v>
      </c>
      <c r="E145" s="136"/>
      <c r="F145" s="101"/>
      <c r="G145" s="102"/>
      <c r="H145" s="103">
        <f>BA46</f>
        <v>0.6071428571428571</v>
      </c>
      <c r="I145" s="103">
        <f>BA40</f>
        <v>0.6428571428571429</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13" customFormat="1" x14ac:dyDescent="0.35">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13" customFormat="1" ht="13.15" customHeight="1" x14ac:dyDescent="0.35">
      <c r="B147" s="320" t="s">
        <v>217</v>
      </c>
      <c r="C147" s="321"/>
      <c r="D147" s="321"/>
      <c r="E147" s="321"/>
      <c r="F147" s="321"/>
      <c r="G147" s="321"/>
      <c r="H147" s="321"/>
      <c r="I147" s="321"/>
      <c r="J147" s="321"/>
      <c r="K147" s="322"/>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13" customFormat="1" x14ac:dyDescent="0.35">
      <c r="B148" s="323"/>
      <c r="C148" s="324"/>
      <c r="D148" s="324"/>
      <c r="E148" s="324"/>
      <c r="F148" s="324"/>
      <c r="G148" s="324"/>
      <c r="H148" s="324"/>
      <c r="I148" s="324"/>
      <c r="J148" s="324"/>
      <c r="K148" s="325"/>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13" customFormat="1" x14ac:dyDescent="0.35">
      <c r="B149" s="323"/>
      <c r="C149" s="324"/>
      <c r="D149" s="324"/>
      <c r="E149" s="324"/>
      <c r="F149" s="324"/>
      <c r="G149" s="324"/>
      <c r="H149" s="324"/>
      <c r="I149" s="324"/>
      <c r="J149" s="324"/>
      <c r="K149" s="325"/>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13" customFormat="1" x14ac:dyDescent="0.35">
      <c r="B150" s="323"/>
      <c r="C150" s="324"/>
      <c r="D150" s="324"/>
      <c r="E150" s="324"/>
      <c r="F150" s="324"/>
      <c r="G150" s="324"/>
      <c r="H150" s="324"/>
      <c r="I150" s="324"/>
      <c r="J150" s="324"/>
      <c r="K150" s="325"/>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13" customFormat="1" x14ac:dyDescent="0.35">
      <c r="B151" s="323"/>
      <c r="C151" s="324"/>
      <c r="D151" s="324"/>
      <c r="E151" s="324"/>
      <c r="F151" s="324"/>
      <c r="G151" s="324"/>
      <c r="H151" s="324"/>
      <c r="I151" s="324"/>
      <c r="J151" s="324"/>
      <c r="K151" s="325"/>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13" customFormat="1" x14ac:dyDescent="0.35">
      <c r="B152" s="323"/>
      <c r="C152" s="324"/>
      <c r="D152" s="324"/>
      <c r="E152" s="324"/>
      <c r="F152" s="324"/>
      <c r="G152" s="324"/>
      <c r="H152" s="324"/>
      <c r="I152" s="324"/>
      <c r="J152" s="324"/>
      <c r="K152" s="325"/>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13" customFormat="1" x14ac:dyDescent="0.35">
      <c r="B153" s="323"/>
      <c r="C153" s="324"/>
      <c r="D153" s="324"/>
      <c r="E153" s="324"/>
      <c r="F153" s="324"/>
      <c r="G153" s="324"/>
      <c r="H153" s="324"/>
      <c r="I153" s="324"/>
      <c r="J153" s="324"/>
      <c r="K153" s="325"/>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13" customFormat="1" x14ac:dyDescent="0.35">
      <c r="B154" s="323"/>
      <c r="C154" s="324"/>
      <c r="D154" s="324"/>
      <c r="E154" s="324"/>
      <c r="F154" s="324"/>
      <c r="G154" s="324"/>
      <c r="H154" s="324"/>
      <c r="I154" s="324"/>
      <c r="J154" s="324"/>
      <c r="K154" s="325"/>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13" customFormat="1" x14ac:dyDescent="0.35">
      <c r="B155" s="323"/>
      <c r="C155" s="324"/>
      <c r="D155" s="324"/>
      <c r="E155" s="324"/>
      <c r="F155" s="324"/>
      <c r="G155" s="324"/>
      <c r="H155" s="324"/>
      <c r="I155" s="324"/>
      <c r="J155" s="324"/>
      <c r="K155" s="325"/>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13" customFormat="1" x14ac:dyDescent="0.35">
      <c r="B156" s="323"/>
      <c r="C156" s="324"/>
      <c r="D156" s="324"/>
      <c r="E156" s="324"/>
      <c r="F156" s="324"/>
      <c r="G156" s="324"/>
      <c r="H156" s="324"/>
      <c r="I156" s="324"/>
      <c r="J156" s="324"/>
      <c r="K156" s="325"/>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13" customFormat="1" x14ac:dyDescent="0.35">
      <c r="B157" s="323"/>
      <c r="C157" s="324"/>
      <c r="D157" s="324"/>
      <c r="E157" s="324"/>
      <c r="F157" s="324"/>
      <c r="G157" s="324"/>
      <c r="H157" s="324"/>
      <c r="I157" s="324"/>
      <c r="J157" s="324"/>
      <c r="K157" s="325"/>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13" customFormat="1" x14ac:dyDescent="0.35">
      <c r="B158" s="323"/>
      <c r="C158" s="324"/>
      <c r="D158" s="324"/>
      <c r="E158" s="324"/>
      <c r="F158" s="324"/>
      <c r="G158" s="324"/>
      <c r="H158" s="324"/>
      <c r="I158" s="324"/>
      <c r="J158" s="324"/>
      <c r="K158" s="325"/>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13" customFormat="1" x14ac:dyDescent="0.35">
      <c r="B159" s="323"/>
      <c r="C159" s="324"/>
      <c r="D159" s="324"/>
      <c r="E159" s="324"/>
      <c r="F159" s="324"/>
      <c r="G159" s="324"/>
      <c r="H159" s="324"/>
      <c r="I159" s="324"/>
      <c r="J159" s="324"/>
      <c r="K159" s="325"/>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13" customFormat="1" x14ac:dyDescent="0.35">
      <c r="B160" s="323"/>
      <c r="C160" s="324"/>
      <c r="D160" s="324"/>
      <c r="E160" s="324"/>
      <c r="F160" s="324"/>
      <c r="G160" s="324"/>
      <c r="H160" s="324"/>
      <c r="I160" s="324"/>
      <c r="J160" s="324"/>
      <c r="K160" s="325"/>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13" customFormat="1" x14ac:dyDescent="0.35">
      <c r="B161" s="326"/>
      <c r="C161" s="327"/>
      <c r="D161" s="327"/>
      <c r="E161" s="327"/>
      <c r="F161" s="327"/>
      <c r="G161" s="327"/>
      <c r="H161" s="327"/>
      <c r="I161" s="327"/>
      <c r="J161" s="327"/>
      <c r="K161" s="328"/>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13" customFormat="1" x14ac:dyDescent="0.35">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13" customFormat="1" x14ac:dyDescent="0.35">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13" customFormat="1" x14ac:dyDescent="0.35">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13" customFormat="1" x14ac:dyDescent="0.35">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13" customFormat="1" x14ac:dyDescent="0.35">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13" customFormat="1" x14ac:dyDescent="0.35">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13" customFormat="1" x14ac:dyDescent="0.35">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13" customFormat="1" x14ac:dyDescent="0.35">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13" customFormat="1" x14ac:dyDescent="0.35">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13" customFormat="1" x14ac:dyDescent="0.35">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13" customFormat="1" x14ac:dyDescent="0.35">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13" customFormat="1" x14ac:dyDescent="0.35">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13" customFormat="1" x14ac:dyDescent="0.35">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13" customFormat="1" x14ac:dyDescent="0.35">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13" customFormat="1" x14ac:dyDescent="0.35">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13" customFormat="1" x14ac:dyDescent="0.35">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13" customFormat="1" x14ac:dyDescent="0.35">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13" customFormat="1" x14ac:dyDescent="0.35">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1">
    <mergeCell ref="B32:G32"/>
    <mergeCell ref="C2:D2"/>
    <mergeCell ref="E2:G2"/>
    <mergeCell ref="B3:B8"/>
    <mergeCell ref="C3:D4"/>
    <mergeCell ref="C5:D8"/>
    <mergeCell ref="B9:B23"/>
    <mergeCell ref="C9:D11"/>
    <mergeCell ref="C12:D14"/>
    <mergeCell ref="C15:D17"/>
    <mergeCell ref="C18:D20"/>
    <mergeCell ref="C21:D23"/>
    <mergeCell ref="B24:B30"/>
    <mergeCell ref="C24:D26"/>
    <mergeCell ref="C27:D30"/>
    <mergeCell ref="B31:G31"/>
    <mergeCell ref="B114:B119"/>
    <mergeCell ref="C114:D115"/>
    <mergeCell ref="C116:D119"/>
    <mergeCell ref="B33:G33"/>
    <mergeCell ref="B34:F34"/>
    <mergeCell ref="B36:C37"/>
    <mergeCell ref="B38:K38"/>
    <mergeCell ref="B39:D39"/>
    <mergeCell ref="E39:H39"/>
    <mergeCell ref="I39:K39"/>
    <mergeCell ref="B40:D40"/>
    <mergeCell ref="E40:H40"/>
    <mergeCell ref="I40:K40"/>
    <mergeCell ref="C113:D113"/>
    <mergeCell ref="E113:G113"/>
    <mergeCell ref="B135:B141"/>
    <mergeCell ref="C135:D137"/>
    <mergeCell ref="C138:D141"/>
    <mergeCell ref="B147:K161"/>
    <mergeCell ref="B120:B134"/>
    <mergeCell ref="C120:D122"/>
    <mergeCell ref="C123:D125"/>
    <mergeCell ref="C126:D128"/>
    <mergeCell ref="C129:D131"/>
    <mergeCell ref="C132:D134"/>
  </mergeCells>
  <conditionalFormatting sqref="BJ3:BT30 BV3:CE30 AK3:AT30 AV3:AV30 L4:L24 H25:L30 H3:K24">
    <cfRule type="containsText" dxfId="239" priority="33" operator="containsText" text="*80">
      <formula>NOT(ISERROR(SEARCH("*80",H3)))</formula>
    </cfRule>
    <cfRule type="containsText" dxfId="238" priority="34" operator="containsText" text="60-79">
      <formula>NOT(ISERROR(SEARCH("60-79",H3)))</formula>
    </cfRule>
    <cfRule type="containsText" dxfId="237" priority="35" operator="containsText" text="&lt;60">
      <formula>NOT(ISERROR(SEARCH("&lt;60",H3)))</formula>
    </cfRule>
  </conditionalFormatting>
  <conditionalFormatting sqref="M4:M30">
    <cfRule type="containsText" dxfId="236" priority="30" operator="containsText" text="*80">
      <formula>NOT(ISERROR(SEARCH("*80",M4)))</formula>
    </cfRule>
    <cfRule type="containsText" dxfId="235" priority="31" operator="containsText" text="60-79">
      <formula>NOT(ISERROR(SEARCH("60-79",M4)))</formula>
    </cfRule>
    <cfRule type="containsText" dxfId="234" priority="32" operator="containsText" text="&lt;60">
      <formula>NOT(ISERROR(SEARCH("&lt;60",M4)))</formula>
    </cfRule>
  </conditionalFormatting>
  <conditionalFormatting sqref="N4:N30">
    <cfRule type="containsText" dxfId="233" priority="27" operator="containsText" text="*80">
      <formula>NOT(ISERROR(SEARCH("*80",N4)))</formula>
    </cfRule>
    <cfRule type="containsText" dxfId="232" priority="28" operator="containsText" text="60-79">
      <formula>NOT(ISERROR(SEARCH("60-79",N4)))</formula>
    </cfRule>
    <cfRule type="containsText" dxfId="231" priority="29" operator="containsText" text="&lt;60">
      <formula>NOT(ISERROR(SEARCH("&lt;60",N4)))</formula>
    </cfRule>
  </conditionalFormatting>
  <conditionalFormatting sqref="O4:O30">
    <cfRule type="containsText" dxfId="230" priority="24" operator="containsText" text="*80">
      <formula>NOT(ISERROR(SEARCH("*80",O4)))</formula>
    </cfRule>
    <cfRule type="containsText" dxfId="229" priority="25" operator="containsText" text="60-79">
      <formula>NOT(ISERROR(SEARCH("60-79",O4)))</formula>
    </cfRule>
    <cfRule type="containsText" dxfId="228" priority="26" operator="containsText" text="&lt;60">
      <formula>NOT(ISERROR(SEARCH("&lt;60",O4)))</formula>
    </cfRule>
  </conditionalFormatting>
  <conditionalFormatting sqref="P4:P30">
    <cfRule type="containsText" dxfId="227" priority="21" operator="containsText" text="*80">
      <formula>NOT(ISERROR(SEARCH("*80",P4)))</formula>
    </cfRule>
    <cfRule type="containsText" dxfId="226" priority="22" operator="containsText" text="60-79">
      <formula>NOT(ISERROR(SEARCH("60-79",P4)))</formula>
    </cfRule>
    <cfRule type="containsText" dxfId="225" priority="23" operator="containsText" text="&lt;60">
      <formula>NOT(ISERROR(SEARCH("&lt;60",P4)))</formula>
    </cfRule>
  </conditionalFormatting>
  <conditionalFormatting sqref="Q4:Q30">
    <cfRule type="containsText" dxfId="224" priority="18" operator="containsText" text="*80">
      <formula>NOT(ISERROR(SEARCH("*80",Q4)))</formula>
    </cfRule>
    <cfRule type="containsText" dxfId="223" priority="19" operator="containsText" text="60-79">
      <formula>NOT(ISERROR(SEARCH("60-79",Q4)))</formula>
    </cfRule>
    <cfRule type="containsText" dxfId="222" priority="20" operator="containsText" text="&lt;60">
      <formula>NOT(ISERROR(SEARCH("&lt;60",Q4)))</formula>
    </cfRule>
  </conditionalFormatting>
  <conditionalFormatting sqref="L3:Q3 R3:R30">
    <cfRule type="containsText" dxfId="221" priority="15" operator="containsText" text="*80">
      <formula>NOT(ISERROR(SEARCH("*80",L3)))</formula>
    </cfRule>
    <cfRule type="containsText" dxfId="220" priority="16" operator="containsText" text="60-79">
      <formula>NOT(ISERROR(SEARCH("60-79",L3)))</formula>
    </cfRule>
    <cfRule type="containsText" dxfId="219" priority="17" operator="containsText" text="&lt;60">
      <formula>NOT(ISERROR(SEARCH("&lt;60",L3)))</formula>
    </cfRule>
  </conditionalFormatting>
  <conditionalFormatting sqref="AD3:AH30">
    <cfRule type="containsText" dxfId="218" priority="12" operator="containsText" text="*80">
      <formula>NOT(ISERROR(SEARCH("*80",AD3)))</formula>
    </cfRule>
    <cfRule type="containsText" dxfId="217" priority="13" operator="containsText" text="60-79">
      <formula>NOT(ISERROR(SEARCH("60-79",AD3)))</formula>
    </cfRule>
    <cfRule type="containsText" dxfId="216" priority="14" operator="containsText" text="&lt;60">
      <formula>NOT(ISERROR(SEARCH("&lt;60",AD3)))</formula>
    </cfRule>
  </conditionalFormatting>
  <conditionalFormatting sqref="H142:H145 I114:K141">
    <cfRule type="containsText" dxfId="215" priority="9" operator="containsText" text="80">
      <formula>NOT(ISERROR(SEARCH("80",H114)))</formula>
    </cfRule>
    <cfRule type="containsText" dxfId="214" priority="10" operator="containsText" text="60-79">
      <formula>NOT(ISERROR(SEARCH("60-79",H114)))</formula>
    </cfRule>
    <cfRule type="containsText" dxfId="213" priority="11" operator="containsText" text="&lt;60">
      <formula>NOT(ISERROR(SEARCH("&lt;60",H114)))</formula>
    </cfRule>
  </conditionalFormatting>
  <conditionalFormatting sqref="I114:I141">
    <cfRule type="containsText" dxfId="212" priority="8" operator="containsText" text="error">
      <formula>NOT(ISERROR(SEARCH("error",I114)))</formula>
    </cfRule>
  </conditionalFormatting>
  <conditionalFormatting sqref="H46:H48 J46:J48 D46:D48 F46:F48">
    <cfRule type="containsErrors" dxfId="211" priority="36">
      <formula>ISERROR(D46)</formula>
    </cfRule>
  </conditionalFormatting>
  <conditionalFormatting sqref="H114:H141">
    <cfRule type="containsText" dxfId="210" priority="5" operator="containsText" text="80">
      <formula>NOT(ISERROR(SEARCH("80",H114)))</formula>
    </cfRule>
    <cfRule type="containsText" dxfId="209" priority="6" operator="containsText" text="60-79">
      <formula>NOT(ISERROR(SEARCH("60-79",H114)))</formula>
    </cfRule>
    <cfRule type="containsText" dxfId="208" priority="7" operator="containsText" text="&lt;60">
      <formula>NOT(ISERROR(SEARCH("&lt;60",H114)))</formula>
    </cfRule>
  </conditionalFormatting>
  <conditionalFormatting sqref="H114:H141">
    <cfRule type="containsText" dxfId="207" priority="4" operator="containsText" text="error">
      <formula>NOT(ISERROR(SEARCH("error",H114)))</formula>
    </cfRule>
  </conditionalFormatting>
  <conditionalFormatting sqref="Y3:AC30">
    <cfRule type="containsText" dxfId="206" priority="1" operator="containsText" text="*80">
      <formula>NOT(ISERROR(SEARCH("*80",Y3)))</formula>
    </cfRule>
    <cfRule type="containsText" dxfId="205" priority="2" operator="containsText" text="60-79">
      <formula>NOT(ISERROR(SEARCH("60-79",Y3)))</formula>
    </cfRule>
    <cfRule type="containsText" dxfId="204" priority="3" operator="containsText" text="&lt;60">
      <formula>NOT(ISERROR(SEARCH("&lt;60",Y3)))</formula>
    </cfRule>
  </conditionalFormatting>
  <dataValidations count="2">
    <dataValidation allowBlank="1" showInputMessage="1" showErrorMessage="1" errorTitle="Error in entry" error="Please use list items only." sqref="AU116:BE143 AK3:AT33 BL40:BV61 BJ38:BT38 BJ31:BT34 BV31:CE34" xr:uid="{67708C23-F3F9-46D5-BA32-85AE3F3C34D7}"/>
    <dataValidation type="list" allowBlank="1" showInputMessage="1" showErrorMessage="1" errorTitle="Error in entry" error="Please use list items only." sqref="Y3:AH30 H3:R30" xr:uid="{6A348940-8165-4554-A600-01B1AC00460A}">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60419-B29A-40E5-9117-6FE293A3528B}">
  <dimension ref="A1:B9"/>
  <sheetViews>
    <sheetView workbookViewId="0">
      <selection activeCell="B3" sqref="B3"/>
    </sheetView>
  </sheetViews>
  <sheetFormatPr defaultColWidth="9.1796875" defaultRowHeight="12.5" x14ac:dyDescent="0.25"/>
  <cols>
    <col min="1" max="1" width="28.453125" bestFit="1" customWidth="1"/>
    <col min="2" max="2" width="59.453125" bestFit="1" customWidth="1"/>
  </cols>
  <sheetData>
    <row r="1" spans="1:2" ht="13" x14ac:dyDescent="0.3">
      <c r="A1" s="173" t="s">
        <v>218</v>
      </c>
      <c r="B1" s="174" t="s">
        <v>219</v>
      </c>
    </row>
    <row r="2" spans="1:2" ht="37.5" x14ac:dyDescent="0.25">
      <c r="A2" s="166" t="s">
        <v>220</v>
      </c>
      <c r="B2" s="168" t="s">
        <v>221</v>
      </c>
    </row>
    <row r="3" spans="1:2" ht="33" customHeight="1" x14ac:dyDescent="0.25">
      <c r="A3" s="167"/>
      <c r="B3" s="172" t="s">
        <v>241</v>
      </c>
    </row>
    <row r="4" spans="1:2" ht="25" x14ac:dyDescent="0.25">
      <c r="A4" s="167" t="s">
        <v>74</v>
      </c>
      <c r="B4" s="170" t="s">
        <v>222</v>
      </c>
    </row>
    <row r="5" spans="1:2" ht="51" x14ac:dyDescent="0.25">
      <c r="A5" s="167" t="s">
        <v>223</v>
      </c>
      <c r="B5" s="170" t="s">
        <v>224</v>
      </c>
    </row>
    <row r="6" spans="1:2" ht="62.5" x14ac:dyDescent="0.25">
      <c r="A6" s="167" t="s">
        <v>225</v>
      </c>
      <c r="B6" s="170" t="s">
        <v>226</v>
      </c>
    </row>
    <row r="7" spans="1:2" ht="50" x14ac:dyDescent="0.25">
      <c r="A7" s="166" t="s">
        <v>227</v>
      </c>
      <c r="B7" s="169" t="s">
        <v>228</v>
      </c>
    </row>
    <row r="8" spans="1:2" x14ac:dyDescent="0.25">
      <c r="A8" s="171"/>
      <c r="B8" s="172" t="s">
        <v>229</v>
      </c>
    </row>
    <row r="9" spans="1:2" ht="25" x14ac:dyDescent="0.25">
      <c r="A9" s="167" t="s">
        <v>230</v>
      </c>
      <c r="B9" s="170" t="s">
        <v>231</v>
      </c>
    </row>
  </sheetData>
  <hyperlinks>
    <hyperlink ref="B8" r:id="rId1" location="top" display="To learn more about setting or changing the print area visit this Article" xr:uid="{71EA599F-9271-4EE2-B8B9-1A2DCE52AD01}"/>
    <hyperlink ref="B3" r:id="rId2" xr:uid="{0AB2D18C-DF0E-478D-9646-36F96E64E0DD}"/>
  </hyperlinks>
  <pageMargins left="0.7" right="0.7" top="0.75" bottom="0.75" header="0.3" footer="0.3"/>
  <pageSetup paperSize="9" orientation="portrait" horizontalDpi="90" verticalDpi="9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roject Doc" ma:contentTypeID="0x0101000ABD0346977A1C4DA3191955390F333D006D271916216ECE45BCDE610FC578EC82" ma:contentTypeVersion="250" ma:contentTypeDescription="" ma:contentTypeScope="" ma:versionID="577fd1222ece48c25f245a63432198f0">
  <xsd:schema xmlns:xsd="http://www.w3.org/2001/XMLSchema" xmlns:xs="http://www.w3.org/2001/XMLSchema" xmlns:p="http://schemas.microsoft.com/office/2006/metadata/properties" xmlns:ns2="DF4B8A4B-0CFC-4C20-846F-EA898DEF5F03" xmlns:ns3="df4b8a4b-0cfc-4c20-846f-ea898def5f03" xmlns:ns5="bb889019-1946-44fa-a42b-5854401c62f1" targetNamespace="http://schemas.microsoft.com/office/2006/metadata/properties" ma:root="true" ma:fieldsID="f982d4a6bd5abfef1a0898a9b92ed53f" ns2:_="" ns3:_="" ns5:_="">
    <xsd:import namespace="DF4B8A4B-0CFC-4C20-846F-EA898DEF5F03"/>
    <xsd:import namespace="df4b8a4b-0cfc-4c20-846f-ea898def5f03"/>
    <xsd:import namespace="bb889019-1946-44fa-a42b-5854401c62f1"/>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 minOccurs="0"/>
                <xsd:element ref="ns3:d272b355dc074d35ab4accda223657ae" minOccurs="0"/>
                <xsd:element ref="ns3:gd34c2accb944e67adccaba771898deb" minOccurs="0"/>
                <xsd:element ref="ns5:o3e83e91b9094e2e8ea77eb266b75400" minOccurs="0"/>
                <xsd:element ref="ns3:SharedWithUsers" minOccurs="0"/>
                <xsd:element ref="ns3:SharedWithDetails" minOccurs="0"/>
                <xsd:element ref="ns3:e169fb8ca9304a9c8e798ec8ba71f891" minOccurs="0"/>
                <xsd:element ref="ns2:MSC_x0020_Version_x0020_No" minOccurs="0"/>
                <xsd:element ref="ns5:MediaServiceMetadata" minOccurs="0"/>
                <xsd:element ref="ns5:MediaServiceFastMetadata" minOccurs="0"/>
                <xsd:element ref="ns5:Engagement_x0020_status" minOccurs="0"/>
                <xsd:element ref="ns3:_dlc_DocId" minOccurs="0"/>
                <xsd:element ref="ns3:_dlc_DocIdUrl" minOccurs="0"/>
                <xsd:element ref="ns3:_dlc_DocIdPersistId" minOccurs="0"/>
                <xsd:element ref="ns5:Research_x0020_Working_x0020_Group" minOccurs="0"/>
                <xsd:element ref="ns5:MediaServiceDateTaken" minOccurs="0"/>
                <xsd:element ref="ns5:MediaServiceAutoTags" minOccurs="0"/>
                <xsd:element ref="ns5:MediaServiceOCR" minOccurs="0"/>
                <xsd:element ref="ns3:n868ae9c8ed94dbf87763905ae0ec752" minOccurs="0"/>
                <xsd:element ref="ns3:TaxCatchAllLabel" minOccurs="0"/>
                <xsd:element ref="ns5:MediaServiceAutoKeyPoints" minOccurs="0"/>
                <xsd:element ref="ns5:MediaServiceKeyPoints"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6" nillable="true" ma:displayName="Meeting Date" ma:format="DateOnly" ma:internalName="Meeting_x0020_Date" ma:readOnly="false">
      <xsd:simpleType>
        <xsd:restriction base="dms:DateTime"/>
      </xsd:simpleType>
    </xsd:element>
    <xsd:element name="Policy_x0020_Status" ma:index="7"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8"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9"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10" nillable="true" ma:displayName="Public Facing" ma:default="0" ma:internalName="Internal">
      <xsd:simpleType>
        <xsd:restriction base="dms:Boolean"/>
      </xsd:simpleType>
    </xsd:element>
    <xsd:element name="Project_x0020_Lead" ma:index="11"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2" nillable="true" ma:displayName="Governance Body" ma:default="N/A" ma:format="Dropdown"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3" nillable="true" ma:displayName="Agenda Item" ma:internalName="Agenda_x0020_Item" ma:readOnly="false">
      <xsd:simpleType>
        <xsd:restriction base="dms:Text"/>
      </xsd:simpleType>
    </xsd:element>
    <xsd:element name="MSC_x0020_Version_x0020_No" ma:index="28" nillable="true" ma:displayName="MSC Version No" ma:decimals="1" ma:internalName="MSC_x0020_Version_x0020_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description="" ma:internalName="SharedWithDetails" ma:readOnly="true">
      <xsd:simpleType>
        <xsd:restriction base="dms:Note">
          <xsd:maxLength value="255"/>
        </xsd:restriction>
      </xsd:simpleType>
    </xsd:element>
    <xsd:element name="e169fb8ca9304a9c8e798ec8ba71f891" ma:index="27"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_dlc_DocId" ma:index="32" nillable="true" ma:displayName="Document ID Value" ma:description="The value of the document ID assigned to this item." ma:internalName="_dlc_DocId" ma:readOnly="true">
      <xsd:simpleType>
        <xsd:restriction base="dms:Text"/>
      </xsd:simpleType>
    </xsd:element>
    <xsd:element name="_dlc_DocIdUrl" ma:index="3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Persist ID" ma:description="Keep ID on add." ma:hidden="true" ma:internalName="_dlc_DocIdPersistId" ma:readOnly="true">
      <xsd:simpleType>
        <xsd:restriction base="dms:Boolean"/>
      </xsd:simpleType>
    </xsd:element>
    <xsd:element name="n868ae9c8ed94dbf87763905ae0ec752" ma:index="39" nillable="true" ma:taxonomy="true" ma:internalName="n868ae9c8ed94dbf87763905ae0ec752" ma:taxonomyFieldName="Topic" ma:displayName="Topic" ma:default="" ma:fieldId="{7868ae9c-8ed9-4dbf-8776-3905ae0ec752}" ma:sspId="1b199611-8856-41f6-9a1b-e76f78ab8edd" ma:termSetId="9f269afa-e888-4665-94a2-97a88fbf567e" ma:anchorId="00000000-0000-0000-0000-000000000000" ma:open="false" ma:isKeyword="false">
      <xsd:complexType>
        <xsd:sequence>
          <xsd:element ref="pc:Terms" minOccurs="0" maxOccurs="1"/>
        </xsd:sequence>
      </xsd:complexType>
    </xsd:element>
    <xsd:element name="TaxCatchAllLabel" ma:index="40"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889019-1946-44fa-a42b-5854401c62f1" elementFormDefault="qualified">
    <xsd:import namespace="http://schemas.microsoft.com/office/2006/documentManagement/types"/>
    <xsd:import namespace="http://schemas.microsoft.com/office/infopath/2007/PartnerControls"/>
    <xsd:element name="o3e83e91b9094e2e8ea77eb266b75400" ma:index="18" nillable="true" ma:taxonomy="true" ma:internalName="o3e83e91b9094e2e8ea77eb266b75400" ma:taxonomyFieldName="MSCLanguage" ma:displayName="Language" ma:readOnly="false" ma:default="" ma:fieldId="{83e83e91-b909-4e2e-8ea7-7eb266b75400}" ma:sspId="1b199611-8856-41f6-9a1b-e76f78ab8edd" ma:termSetId="a59a575a-dd31-4993-a793-03b45980e30b"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Engagement_x0020_status" ma:index="31" nillable="true" ma:displayName="Engagement status" ma:format="Dropdown" ma:internalName="Engagement_x0020_status">
      <xsd:simpleType>
        <xsd:restriction base="dms:Choice">
          <xsd:enumeration value="Certified"/>
          <xsd:enumeration value="Full assessment"/>
          <xsd:enumeration value="Pre MSC"/>
          <xsd:enumeration value="Retail"/>
          <xsd:enumeration value="Food Service"/>
          <xsd:enumeration value="Supply Chain"/>
        </xsd:restriction>
      </xsd:simpleType>
    </xsd:element>
    <xsd:element name="Research_x0020_Working_x0020_Group" ma:index="35" nillable="true" ma:displayName="Research Working Group" ma:format="Dropdown" ma:internalName="Research_x0020_Working_x0020_Group">
      <xsd:simpleType>
        <xsd:restriction base="dms:Text">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Year xmlns="DF4B8A4B-0CFC-4C20-846F-EA898DEF5F03">2015</Year>
    <Q_x0020_Month xmlns="DF4B8A4B-0CFC-4C20-846F-EA898DEF5F03" xsi:nil="true"/>
    <Project_x0020_Lead xmlns="DF4B8A4B-0CFC-4C20-846F-EA898DEF5F03">
      <UserInfo>
        <DisplayName>Jaco Barendse</DisplayName>
        <AccountId>50</AccountId>
        <AccountType/>
      </UserInfo>
    </Project_x0020_Lead>
    <Policy_x0020_Status xmlns="DF4B8A4B-0CFC-4C20-846F-EA898DEF5F03">N/A</Policy_x0020_Status>
    <Meeting_x0020_Date xmlns="DF4B8A4B-0CFC-4C20-846F-EA898DEF5F03" xsi:nil="true"/>
    <TaxCatchAll xmlns="df4b8a4b-0cfc-4c20-846f-ea898def5f03">
      <Value>1520</Value>
      <Value>218</Value>
    </TaxCatchAll>
    <Internal xmlns="DF4B8A4B-0CFC-4C20-846F-EA898DEF5F03">false</Internal>
    <o3e83e91b9094e2e8ea77eb266b75400 xmlns="bb889019-1946-44fa-a42b-5854401c62f1">
      <Terms xmlns="http://schemas.microsoft.com/office/infopath/2007/PartnerControls"/>
    </o3e83e91b9094e2e8ea77eb266b75400>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BMT (Benchmarking and Tracking Tool)</TermName>
          <TermId xmlns="http://schemas.microsoft.com/office/infopath/2007/PartnerControls">10323be1-dc00-4520-95b7-a3eedac1e87b</TermId>
        </TermInfo>
      </Terms>
    </d272b355dc074d35ab4accda223657ae>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Tool</TermName>
          <TermId xmlns="http://schemas.microsoft.com/office/infopath/2007/PartnerControls">ac5cc55a-92fc-4dec-93d5-85ec71f0e815</TermId>
        </TermInfo>
      </Terms>
    </gd34c2accb944e67adccaba771898deb>
    <e169fb8ca9304a9c8e798ec8ba71f891 xmlns="df4b8a4b-0cfc-4c20-846f-ea898def5f03">
      <Terms xmlns="http://schemas.microsoft.com/office/infopath/2007/PartnerControls"/>
    </e169fb8ca9304a9c8e798ec8ba71f891>
    <MSC_x0020_Version_x0020_No xmlns="DF4B8A4B-0CFC-4C20-846F-EA898DEF5F03">3</MSC_x0020_Version_x0020_No>
    <Engagement_x0020_status xmlns="bb889019-1946-44fa-a42b-5854401c62f1" xsi:nil="true"/>
    <_dlc_DocId xmlns="df4b8a4b-0cfc-4c20-846f-ea898def5f03">MSCSCIENCE-1698105990-15652</_dlc_DocId>
    <_dlc_DocIdUrl xmlns="df4b8a4b-0cfc-4c20-846f-ea898def5f03">
      <Url>https://marinestewardshipcouncil.sharepoint.com/sites/standards/global_accessibility/_layouts/15/DocIdRedir.aspx?ID=MSCSCIENCE-1698105990-15652</Url>
      <Description>MSCSCIENCE-1698105990-15652</Description>
    </_dlc_DocIdUrl>
    <Research_x0020_Working_x0020_Group xmlns="bb889019-1946-44fa-a42b-5854401c62f1" xsi:nil="true"/>
    <Agenda_x0020_Item xmlns="DF4B8A4B-0CFC-4C20-846F-EA898DEF5F03" xsi:nil="true"/>
    <Governance_x0020_Body xmlns="DF4B8A4B-0CFC-4C20-846F-EA898DEF5F03" xsi:nil="true"/>
    <SharedWithUsers xmlns="df4b8a4b-0cfc-4c20-846f-ea898def5f03">
      <UserInfo>
        <DisplayName>Jaco Barendse</DisplayName>
        <AccountId>50</AccountId>
        <AccountType/>
      </UserInfo>
      <UserInfo>
        <DisplayName>Margaux Favret</DisplayName>
        <AccountId>194</AccountId>
        <AccountType/>
      </UserInfo>
      <UserInfo>
        <DisplayName>Peter Hair</DisplayName>
        <AccountId>17</AccountId>
        <AccountType/>
      </UserInfo>
      <UserInfo>
        <DisplayName>Gaëtan Vallet</DisplayName>
        <AccountId>842</AccountId>
        <AccountType/>
      </UserInfo>
    </SharedWithUsers>
    <n868ae9c8ed94dbf87763905ae0ec752 xmlns="df4b8a4b-0cfc-4c20-846f-ea898def5f03">
      <Terms xmlns="http://schemas.microsoft.com/office/infopath/2007/PartnerControls"/>
    </n868ae9c8ed94dbf87763905ae0ec752>
  </documentManagement>
</p:properties>
</file>

<file path=customXml/itemProps1.xml><?xml version="1.0" encoding="utf-8"?>
<ds:datastoreItem xmlns:ds="http://schemas.openxmlformats.org/officeDocument/2006/customXml" ds:itemID="{CFE806BD-169A-42A8-9F4F-FDA90D1394B0}">
  <ds:schemaRefs>
    <ds:schemaRef ds:uri="http://schemas.microsoft.com/sharepoint/events"/>
  </ds:schemaRefs>
</ds:datastoreItem>
</file>

<file path=customXml/itemProps2.xml><?xml version="1.0" encoding="utf-8"?>
<ds:datastoreItem xmlns:ds="http://schemas.openxmlformats.org/officeDocument/2006/customXml" ds:itemID="{E559042E-ED4B-4C7C-99F8-E06D6A784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B8A4B-0CFC-4C20-846F-EA898DEF5F03"/>
    <ds:schemaRef ds:uri="df4b8a4b-0cfc-4c20-846f-ea898def5f03"/>
    <ds:schemaRef ds:uri="bb889019-1946-44fa-a42b-5854401c6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C319DE-0C18-40DB-9A23-D61FD7F0503C}">
  <ds:schemaRefs>
    <ds:schemaRef ds:uri="http://schemas.microsoft.com/sharepoint/v3/contenttype/forms"/>
  </ds:schemaRefs>
</ds:datastoreItem>
</file>

<file path=customXml/itemProps4.xml><?xml version="1.0" encoding="utf-8"?>
<ds:datastoreItem xmlns:ds="http://schemas.openxmlformats.org/officeDocument/2006/customXml" ds:itemID="{D1F173EA-9DB6-4BF3-8D6A-36682579E828}">
  <ds:schemaRefs>
    <ds:schemaRef ds:uri="http://purl.org/dc/terms/"/>
    <ds:schemaRef ds:uri="DF4B8A4B-0CFC-4C20-846F-EA898DEF5F03"/>
    <ds:schemaRef ds:uri="http://schemas.microsoft.com/office/2006/documentManagement/types"/>
    <ds:schemaRef ds:uri="http://www.w3.org/XML/1998/namespace"/>
    <ds:schemaRef ds:uri="http://purl.org/dc/elements/1.1/"/>
    <ds:schemaRef ds:uri="df4b8a4b-0cfc-4c20-846f-ea898def5f03"/>
    <ds:schemaRef ds:uri="http://purl.org/dc/dcmitype/"/>
    <ds:schemaRef ds:uri="http://schemas.openxmlformats.org/package/2006/metadata/core-properties"/>
    <ds:schemaRef ds:uri="http://schemas.microsoft.com/office/infopath/2007/PartnerControls"/>
    <ds:schemaRef ds:uri="bb889019-1946-44fa-a42b-5854401c62f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177</vt:i4>
      </vt:variant>
    </vt:vector>
  </HeadingPairs>
  <TitlesOfParts>
    <vt:vector size="186" baseType="lpstr">
      <vt:lpstr>0. Front Sheet</vt:lpstr>
      <vt:lpstr>1. BMT UoA 1</vt:lpstr>
      <vt:lpstr>2. BMT UoA 2</vt:lpstr>
      <vt:lpstr>3. BMT UoA 3</vt:lpstr>
      <vt:lpstr>4. BMT UoA 4</vt:lpstr>
      <vt:lpstr>5. BMT UoA 5</vt:lpstr>
      <vt:lpstr>6. BMT UoA 6</vt:lpstr>
      <vt:lpstr>Example</vt:lpstr>
      <vt:lpstr>User Guide</vt:lpstr>
      <vt:lpstr>'1. BMT UoA 1'!Expected</vt:lpstr>
      <vt:lpstr>'2. BMT UoA 2'!Expected</vt:lpstr>
      <vt:lpstr>'3. BMT UoA 3'!Expected</vt:lpstr>
      <vt:lpstr>'4. BMT UoA 4'!Expected</vt:lpstr>
      <vt:lpstr>'5. BMT UoA 5'!Expected</vt:lpstr>
      <vt:lpstr>'6. BMT UoA 6'!Expected</vt:lpstr>
      <vt:lpstr>Example!Expected</vt:lpstr>
      <vt:lpstr>'0. Front Sheet'!Print_Area</vt:lpstr>
      <vt:lpstr>'1. BMT UoA 1'!Print_Area</vt:lpstr>
      <vt:lpstr>'2. BMT UoA 2'!Print_Area</vt:lpstr>
      <vt:lpstr>'3. BMT UoA 3'!Print_Area</vt:lpstr>
      <vt:lpstr>'4. BMT UoA 4'!Print_Area</vt:lpstr>
      <vt:lpstr>'5. BMT UoA 5'!Print_Area</vt:lpstr>
      <vt:lpstr>'6. BMT UoA 6'!Print_Area</vt:lpstr>
      <vt:lpstr>Example!Print_Area</vt:lpstr>
      <vt:lpstr>'User Guide'!this_article</vt:lpstr>
      <vt:lpstr>'1. BMT UoA 1'!ValidDepts</vt:lpstr>
      <vt:lpstr>'2. BMT UoA 2'!ValidDepts</vt:lpstr>
      <vt:lpstr>'3. BMT UoA 3'!ValidDepts</vt:lpstr>
      <vt:lpstr>'4. BMT UoA 4'!ValidDepts</vt:lpstr>
      <vt:lpstr>'5. BMT UoA 5'!ValidDepts</vt:lpstr>
      <vt:lpstr>'6. BMT UoA 6'!ValidDepts</vt:lpstr>
      <vt:lpstr>Example!ValidDepts</vt:lpstr>
      <vt:lpstr>'1. BMT UoA 1'!ValidScoringLevels</vt:lpstr>
      <vt:lpstr>'2. BMT UoA 2'!ValidScoringLevels</vt:lpstr>
      <vt:lpstr>'3. BMT UoA 3'!ValidScoringLevels</vt:lpstr>
      <vt:lpstr>'4. BMT UoA 4'!ValidScoringLevels</vt:lpstr>
      <vt:lpstr>'5. BMT UoA 5'!ValidScoringLevels</vt:lpstr>
      <vt:lpstr>'6. BMT UoA 6'!ValidScoringLevels</vt:lpstr>
      <vt:lpstr>Example!ValidScoringLevels</vt:lpstr>
      <vt:lpstr>'1. BMT UoA 1'!Year0Range</vt:lpstr>
      <vt:lpstr>'2. BMT UoA 2'!Year0Range</vt:lpstr>
      <vt:lpstr>'3. BMT UoA 3'!Year0Range</vt:lpstr>
      <vt:lpstr>'4. BMT UoA 4'!Year0Range</vt:lpstr>
      <vt:lpstr>'5. BMT UoA 5'!Year0Range</vt:lpstr>
      <vt:lpstr>'6. BMT UoA 6'!Year0Range</vt:lpstr>
      <vt:lpstr>Example!Year0Range</vt:lpstr>
      <vt:lpstr>'1. BMT UoA 1'!Year10Expected</vt:lpstr>
      <vt:lpstr>'2. BMT UoA 2'!Year10Expected</vt:lpstr>
      <vt:lpstr>'3. BMT UoA 3'!Year10Expected</vt:lpstr>
      <vt:lpstr>'4. BMT UoA 4'!Year10Expected</vt:lpstr>
      <vt:lpstr>'5. BMT UoA 5'!Year10Expected</vt:lpstr>
      <vt:lpstr>'6. BMT UoA 6'!Year10Expected</vt:lpstr>
      <vt:lpstr>Example!Year10Expected</vt:lpstr>
      <vt:lpstr>'1. BMT UoA 1'!Year10Range</vt:lpstr>
      <vt:lpstr>'2. BMT UoA 2'!Year10Range</vt:lpstr>
      <vt:lpstr>'3. BMT UoA 3'!Year10Range</vt:lpstr>
      <vt:lpstr>'4. BMT UoA 4'!Year10Range</vt:lpstr>
      <vt:lpstr>'5. BMT UoA 5'!Year10Range</vt:lpstr>
      <vt:lpstr>'6. BMT UoA 6'!Year10Range</vt:lpstr>
      <vt:lpstr>Example!Year10Range</vt:lpstr>
      <vt:lpstr>'1. BMT UoA 1'!Year1Expected</vt:lpstr>
      <vt:lpstr>'2. BMT UoA 2'!Year1Expected</vt:lpstr>
      <vt:lpstr>'3. BMT UoA 3'!Year1Expected</vt:lpstr>
      <vt:lpstr>'4. BMT UoA 4'!Year1Expected</vt:lpstr>
      <vt:lpstr>'5. BMT UoA 5'!Year1Expected</vt:lpstr>
      <vt:lpstr>'6. BMT UoA 6'!Year1Expected</vt:lpstr>
      <vt:lpstr>Example!Year1Expected</vt:lpstr>
      <vt:lpstr>'1. BMT UoA 1'!Year1Range</vt:lpstr>
      <vt:lpstr>'2. BMT UoA 2'!Year1Range</vt:lpstr>
      <vt:lpstr>'3. BMT UoA 3'!Year1Range</vt:lpstr>
      <vt:lpstr>'4. BMT UoA 4'!Year1Range</vt:lpstr>
      <vt:lpstr>'5. BMT UoA 5'!Year1Range</vt:lpstr>
      <vt:lpstr>'6. BMT UoA 6'!Year1Range</vt:lpstr>
      <vt:lpstr>Example!Year1Range</vt:lpstr>
      <vt:lpstr>'1. BMT UoA 1'!Year2Expected</vt:lpstr>
      <vt:lpstr>'2. BMT UoA 2'!Year2Expected</vt:lpstr>
      <vt:lpstr>'3. BMT UoA 3'!Year2Expected</vt:lpstr>
      <vt:lpstr>'4. BMT UoA 4'!Year2Expected</vt:lpstr>
      <vt:lpstr>'5. BMT UoA 5'!Year2Expected</vt:lpstr>
      <vt:lpstr>'6. BMT UoA 6'!Year2Expected</vt:lpstr>
      <vt:lpstr>Example!Year2Expected</vt:lpstr>
      <vt:lpstr>'1. BMT UoA 1'!Year2Range</vt:lpstr>
      <vt:lpstr>'2. BMT UoA 2'!Year2Range</vt:lpstr>
      <vt:lpstr>'3. BMT UoA 3'!Year2Range</vt:lpstr>
      <vt:lpstr>'4. BMT UoA 4'!Year2Range</vt:lpstr>
      <vt:lpstr>'5. BMT UoA 5'!Year2Range</vt:lpstr>
      <vt:lpstr>'6. BMT UoA 6'!Year2Range</vt:lpstr>
      <vt:lpstr>Example!Year2Range</vt:lpstr>
      <vt:lpstr>'1. BMT UoA 1'!Year3Expected</vt:lpstr>
      <vt:lpstr>'2. BMT UoA 2'!Year3Expected</vt:lpstr>
      <vt:lpstr>'3. BMT UoA 3'!Year3Expected</vt:lpstr>
      <vt:lpstr>'4. BMT UoA 4'!Year3Expected</vt:lpstr>
      <vt:lpstr>'5. BMT UoA 5'!Year3Expected</vt:lpstr>
      <vt:lpstr>'6. BMT UoA 6'!Year3Expected</vt:lpstr>
      <vt:lpstr>Example!Year3Expected</vt:lpstr>
      <vt:lpstr>'1. BMT UoA 1'!Year3Range</vt:lpstr>
      <vt:lpstr>'2. BMT UoA 2'!Year3Range</vt:lpstr>
      <vt:lpstr>'3. BMT UoA 3'!Year3Range</vt:lpstr>
      <vt:lpstr>'4. BMT UoA 4'!Year3Range</vt:lpstr>
      <vt:lpstr>'5. BMT UoA 5'!Year3Range</vt:lpstr>
      <vt:lpstr>'6. BMT UoA 6'!Year3Range</vt:lpstr>
      <vt:lpstr>Example!Year3Range</vt:lpstr>
      <vt:lpstr>'1. BMT UoA 1'!Year4Expected</vt:lpstr>
      <vt:lpstr>'2. BMT UoA 2'!Year4Expected</vt:lpstr>
      <vt:lpstr>'3. BMT UoA 3'!Year4Expected</vt:lpstr>
      <vt:lpstr>'4. BMT UoA 4'!Year4Expected</vt:lpstr>
      <vt:lpstr>'5. BMT UoA 5'!Year4Expected</vt:lpstr>
      <vt:lpstr>'6. BMT UoA 6'!Year4Expected</vt:lpstr>
      <vt:lpstr>Example!Year4Expected</vt:lpstr>
      <vt:lpstr>'1. BMT UoA 1'!Year4Range</vt:lpstr>
      <vt:lpstr>'2. BMT UoA 2'!Year4Range</vt:lpstr>
      <vt:lpstr>'3. BMT UoA 3'!Year4Range</vt:lpstr>
      <vt:lpstr>'4. BMT UoA 4'!Year4Range</vt:lpstr>
      <vt:lpstr>'5. BMT UoA 5'!Year4Range</vt:lpstr>
      <vt:lpstr>'6. BMT UoA 6'!Year4Range</vt:lpstr>
      <vt:lpstr>Example!Year4Range</vt:lpstr>
      <vt:lpstr>'1. BMT UoA 1'!Year5Expected</vt:lpstr>
      <vt:lpstr>'2. BMT UoA 2'!Year5Expected</vt:lpstr>
      <vt:lpstr>'3. BMT UoA 3'!Year5Expected</vt:lpstr>
      <vt:lpstr>'4. BMT UoA 4'!Year5Expected</vt:lpstr>
      <vt:lpstr>'5. BMT UoA 5'!Year5Expected</vt:lpstr>
      <vt:lpstr>'6. BMT UoA 6'!Year5Expected</vt:lpstr>
      <vt:lpstr>Example!Year5Expected</vt:lpstr>
      <vt:lpstr>'1. BMT UoA 1'!Year5Range</vt:lpstr>
      <vt:lpstr>'2. BMT UoA 2'!Year5Range</vt:lpstr>
      <vt:lpstr>'3. BMT UoA 3'!Year5Range</vt:lpstr>
      <vt:lpstr>'4. BMT UoA 4'!Year5Range</vt:lpstr>
      <vt:lpstr>'5. BMT UoA 5'!Year5Range</vt:lpstr>
      <vt:lpstr>'6. BMT UoA 6'!Year5Range</vt:lpstr>
      <vt:lpstr>Example!Year5Range</vt:lpstr>
      <vt:lpstr>'1. BMT UoA 1'!Year6Expected</vt:lpstr>
      <vt:lpstr>'2. BMT UoA 2'!Year6Expected</vt:lpstr>
      <vt:lpstr>'3. BMT UoA 3'!Year6Expected</vt:lpstr>
      <vt:lpstr>'4. BMT UoA 4'!Year6Expected</vt:lpstr>
      <vt:lpstr>'5. BMT UoA 5'!Year6Expected</vt:lpstr>
      <vt:lpstr>'6. BMT UoA 6'!Year6Expected</vt:lpstr>
      <vt:lpstr>Example!Year6Expected</vt:lpstr>
      <vt:lpstr>'1. BMT UoA 1'!Year6Range</vt:lpstr>
      <vt:lpstr>'2. BMT UoA 2'!Year6Range</vt:lpstr>
      <vt:lpstr>'3. BMT UoA 3'!Year6Range</vt:lpstr>
      <vt:lpstr>'4. BMT UoA 4'!Year6Range</vt:lpstr>
      <vt:lpstr>'5. BMT UoA 5'!Year6Range</vt:lpstr>
      <vt:lpstr>'6. BMT UoA 6'!Year6Range</vt:lpstr>
      <vt:lpstr>Example!Year6Range</vt:lpstr>
      <vt:lpstr>'1. BMT UoA 1'!Year7Expected</vt:lpstr>
      <vt:lpstr>'2. BMT UoA 2'!Year7Expected</vt:lpstr>
      <vt:lpstr>'3. BMT UoA 3'!Year7Expected</vt:lpstr>
      <vt:lpstr>'4. BMT UoA 4'!Year7Expected</vt:lpstr>
      <vt:lpstr>'5. BMT UoA 5'!Year7Expected</vt:lpstr>
      <vt:lpstr>'6. BMT UoA 6'!Year7Expected</vt:lpstr>
      <vt:lpstr>Example!Year7Expected</vt:lpstr>
      <vt:lpstr>'1. BMT UoA 1'!Year7Range</vt:lpstr>
      <vt:lpstr>'2. BMT UoA 2'!Year7Range</vt:lpstr>
      <vt:lpstr>'3. BMT UoA 3'!Year7Range</vt:lpstr>
      <vt:lpstr>'4. BMT UoA 4'!Year7Range</vt:lpstr>
      <vt:lpstr>'5. BMT UoA 5'!Year7Range</vt:lpstr>
      <vt:lpstr>'6. BMT UoA 6'!Year7Range</vt:lpstr>
      <vt:lpstr>Example!Year7Range</vt:lpstr>
      <vt:lpstr>'1. BMT UoA 1'!Year8Expected</vt:lpstr>
      <vt:lpstr>'2. BMT UoA 2'!Year8Expected</vt:lpstr>
      <vt:lpstr>'3. BMT UoA 3'!Year8Expected</vt:lpstr>
      <vt:lpstr>'4. BMT UoA 4'!Year8Expected</vt:lpstr>
      <vt:lpstr>'5. BMT UoA 5'!Year8Expected</vt:lpstr>
      <vt:lpstr>'6. BMT UoA 6'!Year8Expected</vt:lpstr>
      <vt:lpstr>Example!Year8Expected</vt:lpstr>
      <vt:lpstr>'1. BMT UoA 1'!Year8Range</vt:lpstr>
      <vt:lpstr>'2. BMT UoA 2'!Year8Range</vt:lpstr>
      <vt:lpstr>'3. BMT UoA 3'!Year8Range</vt:lpstr>
      <vt:lpstr>'4. BMT UoA 4'!Year8Range</vt:lpstr>
      <vt:lpstr>'5. BMT UoA 5'!Year8Range</vt:lpstr>
      <vt:lpstr>'6. BMT UoA 6'!Year8Range</vt:lpstr>
      <vt:lpstr>Example!Year8Range</vt:lpstr>
      <vt:lpstr>'1. BMT UoA 1'!Year9Expected</vt:lpstr>
      <vt:lpstr>'2. BMT UoA 2'!Year9Expected</vt:lpstr>
      <vt:lpstr>'3. BMT UoA 3'!Year9Expected</vt:lpstr>
      <vt:lpstr>'4. BMT UoA 4'!Year9Expected</vt:lpstr>
      <vt:lpstr>'5. BMT UoA 5'!Year9Expected</vt:lpstr>
      <vt:lpstr>'6. BMT UoA 6'!Year9Expected</vt:lpstr>
      <vt:lpstr>Example!Year9Expected</vt:lpstr>
      <vt:lpstr>'1. BMT UoA 1'!Year9Range</vt:lpstr>
      <vt:lpstr>'2. BMT UoA 2'!Year9Range</vt:lpstr>
      <vt:lpstr>'3. BMT UoA 3'!Year9Range</vt:lpstr>
      <vt:lpstr>'4. BMT UoA 4'!Year9Range</vt:lpstr>
      <vt:lpstr>'5. BMT UoA 5'!Year9Range</vt:lpstr>
      <vt:lpstr>'6. BMT UoA 6'!Year9Range</vt:lpstr>
      <vt:lpstr>Example!Year9Range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MSC Benchmarking and Tracking Tool (BMT) v3.0</dc:title>
  <dc:subject/>
  <dc:creator>Peter.Hair@msc.org</dc:creator>
  <cp:keywords/>
  <dc:description/>
  <cp:lastModifiedBy>Rachel Leahy</cp:lastModifiedBy>
  <cp:revision/>
  <dcterms:created xsi:type="dcterms:W3CDTF">2013-05-08T10:03:44Z</dcterms:created>
  <dcterms:modified xsi:type="dcterms:W3CDTF">2021-06-04T16:08:18Z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0x0101000ABD0346977A1C4DA3191955390F333D006D271916216ECE45BCDE610FC578EC82</vt:lpwstr>
  </property>
  <property fmtid="{D5CDD505-2E9C-101B-9397-08002B2CF9AE}" pid="3" name="Comms Doc Type">
    <vt:lpwstr>73;#Publication|019bd25a-55cb-49ee-ac77-2693a7f2640e</vt:lpwstr>
  </property>
  <property fmtid="{D5CDD505-2E9C-101B-9397-08002B2CF9AE}" pid="4" name="MSCLocation">
    <vt:lpwstr>2;#Global|884f2976-6ea8-46b7-bd2e-687efde62a06</vt:lpwstr>
  </property>
  <property fmtid="{D5CDD505-2E9C-101B-9397-08002B2CF9AE}" pid="5" name="Standards Doc Type1">
    <vt:lpwstr>218;#Tool|ac5cc55a-92fc-4dec-93d5-85ec71f0e815</vt:lpwstr>
  </property>
  <property fmtid="{D5CDD505-2E9C-101B-9397-08002B2CF9AE}" pid="6" name="Project Name">
    <vt:lpwstr>1520;#BMT (Benchmarking and Tracking Tool)|10323be1-dc00-4520-95b7-a3eedac1e87b</vt:lpwstr>
  </property>
  <property fmtid="{D5CDD505-2E9C-101B-9397-08002B2CF9AE}" pid="7" name="Audience">
    <vt:lpwstr/>
  </property>
  <property fmtid="{D5CDD505-2E9C-101B-9397-08002B2CF9AE}" pid="8" name="MSCLanguage">
    <vt:lpwstr/>
  </property>
  <property fmtid="{D5CDD505-2E9C-101B-9397-08002B2CF9AE}" pid="9" name="Standards Team">
    <vt:lpwstr>;#Developing World;#</vt:lpwstr>
  </property>
  <property fmtid="{D5CDD505-2E9C-101B-9397-08002B2CF9AE}" pid="10" name="j8c27d305b464c5e9c116475e910c670">
    <vt:lpwstr>Global|884f2976-6ea8-46b7-bd2e-687efde62a06</vt:lpwstr>
  </property>
  <property fmtid="{D5CDD505-2E9C-101B-9397-08002B2CF9AE}" pid="11" name="Meeting Name Meta">
    <vt:lpwstr/>
  </property>
  <property fmtid="{D5CDD505-2E9C-101B-9397-08002B2CF9AE}" pid="12" name="Internal Workgin">
    <vt:lpwstr/>
  </property>
  <property fmtid="{D5CDD505-2E9C-101B-9397-08002B2CF9AE}" pid="13" name="a210def78feb4e55ae1dd057dd3c0ccd">
    <vt:lpwstr/>
  </property>
  <property fmtid="{D5CDD505-2E9C-101B-9397-08002B2CF9AE}" pid="14" name="n28856ef36e142d2acdcea917f605f78">
    <vt:lpwstr>Publication|019bd25a-55cb-49ee-ac77-2693a7f2640e</vt:lpwstr>
  </property>
  <property fmtid="{D5CDD505-2E9C-101B-9397-08002B2CF9AE}" pid="15" name="_dlc_DocIdItemGuid">
    <vt:lpwstr>e30884ec-739a-48a0-bb53-289c7683ae36</vt:lpwstr>
  </property>
  <property fmtid="{D5CDD505-2E9C-101B-9397-08002B2CF9AE}" pid="16" name="source_item_id">
    <vt:lpwstr>65</vt:lpwstr>
  </property>
  <property fmtid="{D5CDD505-2E9C-101B-9397-08002B2CF9AE}" pid="17" name="Topic">
    <vt:lpwstr/>
  </property>
  <property fmtid="{D5CDD505-2E9C-101B-9397-08002B2CF9AE}" pid="18" name="Confidential">
    <vt:bool>false</vt:bool>
  </property>
</Properties>
</file>