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marinestewardshipcouncil.sharepoint.com/sites/ExternalFisheriesProgramRevisions/Shared Documents/Shared Space - All Panels and Working Groups/Handover Documents/14. Product Development Handover - September 26/Prototypes/Templates/"/>
    </mc:Choice>
  </mc:AlternateContent>
  <xr:revisionPtr revIDLastSave="1" documentId="8_{4505BBC1-3F52-4160-B9A0-70A0B3E56A9D}" xr6:coauthVersionLast="47" xr6:coauthVersionMax="47" xr10:uidLastSave="{E08D8F57-DA13-490D-A3AD-163D8630C70F}"/>
  <workbookProtection workbookAlgorithmName="SHA-512" workbookHashValue="Hdsq1Sc6xhf1IOpl8TYLKmnyIkbcMN2o5YFpBQlrmRl/xCPyzrY/4qgpGECu+OODBQuW6P6REevkj6EG2NkftQ==" workbookSaltValue="gN9NVD/dUnTQgAZC6Dw+uQ==" workbookSpinCount="100000" lockStructure="1"/>
  <bookViews>
    <workbookView xWindow="28680" yWindow="-120" windowWidth="29040" windowHeight="15720" tabRatio="1000" xr2:uid="{00000000-000D-0000-FFFF-FFFF00000000}"/>
  </bookViews>
  <sheets>
    <sheet name="Instructions" sheetId="20" r:id="rId1"/>
    <sheet name="Lists" sheetId="10" state="hidden" r:id="rId2"/>
    <sheet name="PI 1.1.1 PSA" sheetId="6" r:id="rId3"/>
    <sheet name="PI 2.1.1 PSA (Fish+Inv)" sheetId="15" r:id="rId4"/>
    <sheet name="PI 2.2.1 PSA (birds)" sheetId="35" r:id="rId5"/>
    <sheet name="PI 2.2.1 PSA (myst + siren)" sheetId="34" r:id="rId6"/>
    <sheet name="PI 2.2.1 PSA (odontocetes)" sheetId="36" r:id="rId7"/>
    <sheet name="PI 2.2.1 PSA (pinnipeds+ott)" sheetId="37" r:id="rId8"/>
    <sheet name="PI 2.2.1 PSA (turtles)" sheetId="38" r:id="rId9"/>
    <sheet name="PI 2.2.1 PSA (Sea snakes)" sheetId="39" r:id="rId10"/>
    <sheet name="PI 2.2.1 PSA Amphibians" sheetId="40" r:id="rId11"/>
    <sheet name="PI 2.3.1 CSA" sheetId="19" r:id="rId12"/>
    <sheet name="Version control and copyright" sheetId="21" r:id="rId13"/>
  </sheets>
  <definedNames>
    <definedName name="Groups">Lists!$A$67:$A$77</definedName>
    <definedName name="_xlnm.Print_Area" localSheetId="11">'PI 2.3.1 CSA'!$A$1:$V$41</definedName>
    <definedName name="score_CA">Lists!$A$79:$A$81</definedName>
    <definedName name="scoringel">Lists!$A$5:$A$54</definedName>
    <definedName name="ScoringElement">Lists!$A$5:$A$9</definedName>
    <definedName name="SE">Lists!$A$5:$A$9</definedName>
    <definedName name="SpecialScoring">Lists!$A$64:$A$66</definedName>
    <definedName name="SpeciesType">Lists!$A$1:$A$2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53" i="40" l="1" a="1"/>
  <c r="AC53" i="40" s="1"/>
  <c r="Z53" i="40" s="1" a="1"/>
  <c r="Z53" i="40" s="1"/>
  <c r="AC52" i="40" a="1"/>
  <c r="AC52" i="40" s="1"/>
  <c r="Z52" i="40" s="1" a="1"/>
  <c r="Z52" i="40" s="1"/>
  <c r="AC51" i="40" a="1"/>
  <c r="AC51" i="40" s="1"/>
  <c r="AC50" i="40" a="1"/>
  <c r="AC50" i="40" s="1"/>
  <c r="Z50" i="40" s="1" a="1"/>
  <c r="Z50" i="40" s="1"/>
  <c r="AC49" i="40" a="1"/>
  <c r="AC49" i="40" s="1"/>
  <c r="Z49" i="40" s="1" a="1"/>
  <c r="Z49" i="40" s="1"/>
  <c r="AC48" i="40" a="1"/>
  <c r="AC48" i="40" s="1"/>
  <c r="Y48" i="40" s="1" a="1"/>
  <c r="Y48" i="40" s="1"/>
  <c r="AC47" i="40" a="1"/>
  <c r="AC47" i="40" s="1"/>
  <c r="Y47" i="40" s="1" a="1"/>
  <c r="Y47" i="40" s="1"/>
  <c r="AC46" i="40" a="1"/>
  <c r="AC46" i="40" s="1"/>
  <c r="Z46" i="40" s="1" a="1"/>
  <c r="Z46" i="40" s="1"/>
  <c r="AC45" i="40" a="1"/>
  <c r="AC45" i="40" s="1"/>
  <c r="Y45" i="40" s="1" a="1"/>
  <c r="Y45" i="40" s="1"/>
  <c r="AC44" i="40" a="1"/>
  <c r="AC44" i="40" s="1"/>
  <c r="AC43" i="40" a="1"/>
  <c r="AC43" i="40" s="1"/>
  <c r="Z43" i="40" s="1" a="1"/>
  <c r="Z43" i="40" s="1"/>
  <c r="AC42" i="40" a="1"/>
  <c r="AC42" i="40" s="1"/>
  <c r="Z42" i="40" s="1" a="1"/>
  <c r="Z42" i="40" s="1"/>
  <c r="AC41" i="40" a="1"/>
  <c r="AC41" i="40" s="1"/>
  <c r="Z41" i="40" s="1" a="1"/>
  <c r="Z41" i="40" s="1"/>
  <c r="AC40" i="40" a="1"/>
  <c r="AC40" i="40" s="1"/>
  <c r="Z40" i="40" s="1" a="1"/>
  <c r="Z40" i="40" s="1"/>
  <c r="AC39" i="40" a="1"/>
  <c r="AC39" i="40" s="1"/>
  <c r="Z39" i="40" s="1" a="1"/>
  <c r="Z39" i="40" s="1"/>
  <c r="AC38" i="40" a="1"/>
  <c r="AC38" i="40" s="1"/>
  <c r="Y38" i="40" s="1" a="1"/>
  <c r="Y38" i="40" s="1"/>
  <c r="AC37" i="40" a="1"/>
  <c r="AC37" i="40" s="1"/>
  <c r="Z37" i="40" s="1" a="1"/>
  <c r="Z37" i="40" s="1"/>
  <c r="AC36" i="40" a="1"/>
  <c r="AC36" i="40" s="1"/>
  <c r="Y36" i="40" s="1" a="1"/>
  <c r="Y36" i="40" s="1"/>
  <c r="AC35" i="40" a="1"/>
  <c r="AC35" i="40" s="1"/>
  <c r="Y35" i="40" s="1" a="1"/>
  <c r="Y35" i="40" s="1"/>
  <c r="AC34" i="40" a="1"/>
  <c r="AC34" i="40" s="1"/>
  <c r="Z34" i="40" s="1" a="1"/>
  <c r="Z34" i="40" s="1"/>
  <c r="AC33" i="40" a="1"/>
  <c r="AC33" i="40" s="1"/>
  <c r="Y33" i="40" s="1" a="1"/>
  <c r="Y33" i="40" s="1"/>
  <c r="AC32" i="40" a="1"/>
  <c r="AC32" i="40" s="1"/>
  <c r="Y32" i="40" s="1" a="1"/>
  <c r="Y32" i="40" s="1"/>
  <c r="AC31" i="40" a="1"/>
  <c r="AC31" i="40" s="1"/>
  <c r="Z31" i="40" s="1" a="1"/>
  <c r="Z31" i="40" s="1"/>
  <c r="AC30" i="40" a="1"/>
  <c r="AC30" i="40" s="1"/>
  <c r="Z30" i="40" s="1" a="1"/>
  <c r="Z30" i="40" s="1"/>
  <c r="AC29" i="40" a="1"/>
  <c r="AC29" i="40" s="1"/>
  <c r="Z29" i="40" s="1" a="1"/>
  <c r="Z29" i="40" s="1"/>
  <c r="AC28" i="40" a="1"/>
  <c r="AC28" i="40" s="1"/>
  <c r="Z28" i="40" s="1" a="1"/>
  <c r="Z28" i="40" s="1"/>
  <c r="AC27" i="40" a="1"/>
  <c r="AC27" i="40" s="1"/>
  <c r="Z27" i="40" s="1" a="1"/>
  <c r="Z27" i="40" s="1"/>
  <c r="AC26" i="40" a="1"/>
  <c r="AC26" i="40" s="1"/>
  <c r="Y26" i="40" s="1" a="1"/>
  <c r="Y26" i="40" s="1"/>
  <c r="AC25" i="40" a="1"/>
  <c r="AC25" i="40" s="1"/>
  <c r="Z25" i="40" s="1" a="1"/>
  <c r="Z25" i="40" s="1"/>
  <c r="AC24" i="40" a="1"/>
  <c r="AC24" i="40" s="1"/>
  <c r="Z24" i="40" s="1" a="1"/>
  <c r="Z24" i="40" s="1"/>
  <c r="AC23" i="40" a="1"/>
  <c r="AC23" i="40" s="1"/>
  <c r="AC22" i="40" a="1"/>
  <c r="AC22" i="40" s="1"/>
  <c r="Z22" i="40" s="1" a="1"/>
  <c r="Z22" i="40" s="1"/>
  <c r="AC21" i="40" a="1"/>
  <c r="AC21" i="40" s="1"/>
  <c r="Z21" i="40" s="1" a="1"/>
  <c r="Z21" i="40" s="1"/>
  <c r="AC20" i="40" a="1"/>
  <c r="AC20" i="40" s="1"/>
  <c r="Z20" i="40" s="1" a="1"/>
  <c r="Z20" i="40" s="1"/>
  <c r="AC19" i="40" a="1"/>
  <c r="AC19" i="40" s="1"/>
  <c r="Y19" i="40" s="1" a="1"/>
  <c r="Y19" i="40" s="1"/>
  <c r="AC18" i="40" a="1"/>
  <c r="AC18" i="40" s="1"/>
  <c r="Z18" i="40" s="1" a="1"/>
  <c r="Z18" i="40" s="1"/>
  <c r="AC17" i="40" a="1"/>
  <c r="AC17" i="40" s="1"/>
  <c r="Z17" i="40" s="1" a="1"/>
  <c r="Z17" i="40" s="1"/>
  <c r="AC16" i="40" a="1"/>
  <c r="AC16" i="40" s="1"/>
  <c r="AC15" i="40" a="1"/>
  <c r="AC15" i="40" s="1"/>
  <c r="Z15" i="40" s="1" a="1"/>
  <c r="Z15" i="40" s="1"/>
  <c r="AC14" i="40" a="1"/>
  <c r="AC14" i="40" s="1"/>
  <c r="Y14" i="40" s="1" a="1"/>
  <c r="Y14" i="40" s="1"/>
  <c r="AC13" i="40" a="1"/>
  <c r="AC13" i="40" s="1"/>
  <c r="Y13" i="40" s="1" a="1"/>
  <c r="Y13" i="40" s="1"/>
  <c r="AC12" i="40" a="1"/>
  <c r="AC12" i="40" s="1"/>
  <c r="Z12" i="40" s="1" a="1"/>
  <c r="Z12" i="40" s="1"/>
  <c r="AC11" i="40" a="1"/>
  <c r="AC11" i="40" s="1"/>
  <c r="Y11" i="40" s="1" a="1"/>
  <c r="Y11" i="40" s="1"/>
  <c r="AC10" i="40" a="1"/>
  <c r="AC10" i="40" s="1"/>
  <c r="Z10" i="40" s="1" a="1"/>
  <c r="Z10" i="40" s="1"/>
  <c r="AC9" i="40" a="1"/>
  <c r="AC9" i="40" s="1"/>
  <c r="AC8" i="40" a="1"/>
  <c r="AC8" i="40" s="1"/>
  <c r="Z8" i="40" s="1" a="1"/>
  <c r="Z8" i="40" s="1"/>
  <c r="AC7" i="40" a="1"/>
  <c r="AC7" i="40" s="1"/>
  <c r="Y7" i="40" s="1" a="1"/>
  <c r="Y7" i="40" s="1"/>
  <c r="AC6" i="40" a="1"/>
  <c r="AC6" i="40" s="1"/>
  <c r="Z6" i="40" s="1" a="1"/>
  <c r="Z6" i="40" s="1"/>
  <c r="B3" i="40"/>
  <c r="B3" i="39"/>
  <c r="B3" i="38"/>
  <c r="B3" i="34"/>
  <c r="B3" i="35"/>
  <c r="B3" i="15"/>
  <c r="B53" i="40"/>
  <c r="B52" i="40"/>
  <c r="B51" i="40"/>
  <c r="B50" i="40"/>
  <c r="B49" i="40"/>
  <c r="B48" i="40"/>
  <c r="B47" i="40"/>
  <c r="B46" i="40"/>
  <c r="B45" i="40"/>
  <c r="B44" i="40"/>
  <c r="B43" i="40"/>
  <c r="B42" i="40"/>
  <c r="B41" i="40"/>
  <c r="B40" i="40"/>
  <c r="B39" i="40"/>
  <c r="B38" i="40"/>
  <c r="B37" i="40"/>
  <c r="B36" i="40"/>
  <c r="B35" i="40"/>
  <c r="B34" i="40"/>
  <c r="B33" i="40"/>
  <c r="B32" i="40"/>
  <c r="B31" i="40"/>
  <c r="B30" i="40"/>
  <c r="B29" i="40"/>
  <c r="B28" i="40"/>
  <c r="B27" i="40"/>
  <c r="B26" i="40"/>
  <c r="B25" i="40"/>
  <c r="B24" i="40"/>
  <c r="B23" i="40"/>
  <c r="B22" i="40"/>
  <c r="B21" i="40"/>
  <c r="B20" i="40"/>
  <c r="B19" i="40"/>
  <c r="B18" i="40"/>
  <c r="B17" i="40"/>
  <c r="B16" i="40"/>
  <c r="B15" i="40"/>
  <c r="B14" i="40"/>
  <c r="B13" i="40"/>
  <c r="B12" i="40"/>
  <c r="B11" i="40"/>
  <c r="B10" i="40"/>
  <c r="B9" i="40"/>
  <c r="B8" i="40"/>
  <c r="B7" i="40"/>
  <c r="B6" i="40"/>
  <c r="B5" i="40"/>
  <c r="AC5" i="40" s="1" a="1"/>
  <c r="AC5" i="40" s="1"/>
  <c r="Z5" i="40" s="1" a="1"/>
  <c r="Z5" i="40" s="1"/>
  <c r="B4" i="40"/>
  <c r="B53" i="39"/>
  <c r="B52" i="39"/>
  <c r="B51" i="39"/>
  <c r="B50" i="39"/>
  <c r="B49" i="39"/>
  <c r="B48" i="39"/>
  <c r="B47" i="39"/>
  <c r="B46" i="39"/>
  <c r="B45" i="39"/>
  <c r="B44" i="39"/>
  <c r="B43" i="39"/>
  <c r="B42" i="39"/>
  <c r="B41" i="39"/>
  <c r="B40" i="39"/>
  <c r="B39" i="39"/>
  <c r="B38" i="39"/>
  <c r="B37" i="39"/>
  <c r="B36" i="39"/>
  <c r="B35" i="39"/>
  <c r="B34" i="39"/>
  <c r="B33" i="39"/>
  <c r="B32" i="39"/>
  <c r="B31" i="39"/>
  <c r="B30" i="39"/>
  <c r="B29" i="39"/>
  <c r="B28" i="39"/>
  <c r="B27" i="39"/>
  <c r="B26" i="39"/>
  <c r="B25" i="39"/>
  <c r="B24" i="39"/>
  <c r="B23" i="39"/>
  <c r="B22" i="39"/>
  <c r="B21" i="39"/>
  <c r="B20" i="39"/>
  <c r="B19" i="39"/>
  <c r="B18" i="39"/>
  <c r="B17" i="39"/>
  <c r="B16" i="39"/>
  <c r="B15" i="39"/>
  <c r="B14" i="39"/>
  <c r="B13" i="39"/>
  <c r="B12" i="39"/>
  <c r="B11" i="39"/>
  <c r="B10" i="39"/>
  <c r="B9" i="39"/>
  <c r="B8" i="39"/>
  <c r="B7" i="39"/>
  <c r="B6" i="39"/>
  <c r="B5" i="39"/>
  <c r="B4" i="39"/>
  <c r="B53" i="38"/>
  <c r="B52" i="38"/>
  <c r="B51" i="38"/>
  <c r="B50" i="38"/>
  <c r="B49" i="38"/>
  <c r="B48" i="38"/>
  <c r="B47" i="38"/>
  <c r="B46" i="38"/>
  <c r="B45" i="38"/>
  <c r="B44" i="38"/>
  <c r="B43" i="38"/>
  <c r="B42" i="38"/>
  <c r="B41" i="38"/>
  <c r="B40" i="38"/>
  <c r="B39" i="38"/>
  <c r="B38" i="38"/>
  <c r="B37" i="38"/>
  <c r="B36" i="38"/>
  <c r="B35" i="38"/>
  <c r="B34" i="38"/>
  <c r="B33" i="38"/>
  <c r="B32" i="38"/>
  <c r="B31" i="38"/>
  <c r="B30" i="38"/>
  <c r="B29" i="38"/>
  <c r="B28" i="38"/>
  <c r="B27" i="38"/>
  <c r="B26" i="38"/>
  <c r="B25" i="38"/>
  <c r="B24" i="38"/>
  <c r="B23" i="38"/>
  <c r="B22" i="38"/>
  <c r="B21" i="38"/>
  <c r="B20" i="38"/>
  <c r="B19" i="38"/>
  <c r="B18" i="38"/>
  <c r="B17" i="38"/>
  <c r="B16" i="38"/>
  <c r="B15" i="38"/>
  <c r="B14" i="38"/>
  <c r="B13" i="38"/>
  <c r="B12" i="38"/>
  <c r="B11" i="38"/>
  <c r="B10" i="38"/>
  <c r="B9" i="38"/>
  <c r="B8" i="38"/>
  <c r="B7" i="38"/>
  <c r="B6" i="38"/>
  <c r="B5" i="38"/>
  <c r="B4" i="38"/>
  <c r="B53" i="37"/>
  <c r="B52" i="37"/>
  <c r="B51" i="37"/>
  <c r="B50" i="37"/>
  <c r="B49" i="37"/>
  <c r="B48" i="37"/>
  <c r="B47" i="37"/>
  <c r="B46" i="37"/>
  <c r="B45" i="37"/>
  <c r="B44" i="37"/>
  <c r="B43" i="37"/>
  <c r="B42" i="37"/>
  <c r="B41" i="37"/>
  <c r="B40" i="37"/>
  <c r="B39" i="37"/>
  <c r="B38" i="37"/>
  <c r="B37" i="37"/>
  <c r="B36" i="37"/>
  <c r="B35" i="37"/>
  <c r="B34" i="37"/>
  <c r="B33" i="37"/>
  <c r="B32" i="37"/>
  <c r="B31" i="37"/>
  <c r="B30" i="37"/>
  <c r="B29" i="37"/>
  <c r="B28" i="37"/>
  <c r="B27" i="37"/>
  <c r="B26" i="37"/>
  <c r="B25" i="37"/>
  <c r="B24" i="37"/>
  <c r="B23" i="37"/>
  <c r="B22" i="37"/>
  <c r="B21" i="37"/>
  <c r="B20" i="37"/>
  <c r="B19" i="37"/>
  <c r="B18" i="37"/>
  <c r="B17" i="37"/>
  <c r="B16" i="37"/>
  <c r="B15" i="37"/>
  <c r="B14" i="37"/>
  <c r="B13" i="37"/>
  <c r="B12" i="37"/>
  <c r="B11" i="37"/>
  <c r="B10" i="37"/>
  <c r="B9" i="37"/>
  <c r="B8" i="37"/>
  <c r="B7" i="37"/>
  <c r="B6" i="37"/>
  <c r="B5" i="37"/>
  <c r="B4" i="37"/>
  <c r="B53" i="36"/>
  <c r="B52" i="36"/>
  <c r="B51" i="36"/>
  <c r="B50" i="36"/>
  <c r="B49" i="36"/>
  <c r="B48" i="36"/>
  <c r="B47" i="36"/>
  <c r="B46" i="36"/>
  <c r="B45" i="36"/>
  <c r="B44" i="36"/>
  <c r="B43" i="36"/>
  <c r="B42" i="36"/>
  <c r="B41" i="36"/>
  <c r="B40" i="36"/>
  <c r="B39" i="36"/>
  <c r="B38" i="36"/>
  <c r="B37" i="36"/>
  <c r="B36" i="36"/>
  <c r="B35" i="36"/>
  <c r="B34" i="36"/>
  <c r="B33" i="36"/>
  <c r="B32" i="36"/>
  <c r="B31" i="36"/>
  <c r="B30" i="36"/>
  <c r="B29" i="36"/>
  <c r="B28" i="36"/>
  <c r="B27" i="36"/>
  <c r="B26" i="36"/>
  <c r="B25" i="36"/>
  <c r="B24" i="36"/>
  <c r="B23" i="36"/>
  <c r="B22" i="36"/>
  <c r="B21" i="36"/>
  <c r="B20" i="36"/>
  <c r="B19" i="36"/>
  <c r="B18" i="36"/>
  <c r="B17" i="36"/>
  <c r="B16" i="36"/>
  <c r="B15" i="36"/>
  <c r="B14" i="36"/>
  <c r="B13" i="36"/>
  <c r="B12" i="36"/>
  <c r="B11" i="36"/>
  <c r="B10" i="36"/>
  <c r="B9" i="36"/>
  <c r="B8" i="36"/>
  <c r="B7" i="36"/>
  <c r="B6" i="36"/>
  <c r="B5" i="36"/>
  <c r="B4" i="36"/>
  <c r="B53" i="34"/>
  <c r="B52" i="34"/>
  <c r="B51" i="34"/>
  <c r="B50" i="34"/>
  <c r="B49" i="34"/>
  <c r="B48" i="34"/>
  <c r="B47" i="34"/>
  <c r="B46" i="34"/>
  <c r="B45" i="34"/>
  <c r="B44" i="34"/>
  <c r="B43" i="34"/>
  <c r="B42" i="34"/>
  <c r="B41" i="34"/>
  <c r="B40" i="34"/>
  <c r="B39" i="34"/>
  <c r="B38" i="34"/>
  <c r="B37" i="34"/>
  <c r="B36" i="34"/>
  <c r="B35" i="34"/>
  <c r="B34" i="34"/>
  <c r="B33" i="34"/>
  <c r="B32" i="34"/>
  <c r="B31" i="34"/>
  <c r="B30" i="34"/>
  <c r="B29" i="34"/>
  <c r="B28" i="34"/>
  <c r="B27" i="34"/>
  <c r="B26" i="34"/>
  <c r="B25" i="34"/>
  <c r="B24" i="34"/>
  <c r="B23" i="34"/>
  <c r="B22" i="34"/>
  <c r="B21" i="34"/>
  <c r="B20" i="34"/>
  <c r="B19" i="34"/>
  <c r="B18" i="34"/>
  <c r="B17" i="34"/>
  <c r="B16" i="34"/>
  <c r="B15" i="34"/>
  <c r="B14" i="34"/>
  <c r="B13" i="34"/>
  <c r="B12" i="34"/>
  <c r="B11" i="34"/>
  <c r="B10" i="34"/>
  <c r="B9" i="34"/>
  <c r="B8" i="34"/>
  <c r="B7" i="34"/>
  <c r="B6" i="34"/>
  <c r="B5" i="34"/>
  <c r="B4" i="34"/>
  <c r="B53" i="35"/>
  <c r="B52" i="35"/>
  <c r="B51" i="35"/>
  <c r="B50" i="35"/>
  <c r="B49" i="35"/>
  <c r="B48" i="35"/>
  <c r="B47" i="35"/>
  <c r="B46" i="35"/>
  <c r="B45" i="35"/>
  <c r="B44" i="35"/>
  <c r="B43" i="35"/>
  <c r="B42" i="35"/>
  <c r="B41" i="35"/>
  <c r="B40" i="35"/>
  <c r="B39" i="35"/>
  <c r="B38" i="35"/>
  <c r="B37" i="35"/>
  <c r="B36" i="35"/>
  <c r="B35" i="35"/>
  <c r="B34" i="35"/>
  <c r="B33" i="35"/>
  <c r="B32" i="35"/>
  <c r="B31" i="35"/>
  <c r="B30" i="35"/>
  <c r="B29" i="35"/>
  <c r="B28" i="35"/>
  <c r="B27" i="35"/>
  <c r="B26" i="35"/>
  <c r="B25" i="35"/>
  <c r="B24" i="35"/>
  <c r="B23" i="35"/>
  <c r="B22" i="35"/>
  <c r="B21" i="35"/>
  <c r="B20" i="35"/>
  <c r="B19" i="35"/>
  <c r="B18" i="35"/>
  <c r="B17" i="35"/>
  <c r="B16" i="35"/>
  <c r="B15" i="35"/>
  <c r="B14" i="35"/>
  <c r="B13" i="35"/>
  <c r="B12" i="35"/>
  <c r="B11" i="35"/>
  <c r="B10" i="35"/>
  <c r="B9" i="35"/>
  <c r="B8" i="35"/>
  <c r="B7" i="35"/>
  <c r="B6" i="35"/>
  <c r="B5" i="35"/>
  <c r="B4" i="35"/>
  <c r="B53" i="15"/>
  <c r="B52" i="15"/>
  <c r="B51" i="15"/>
  <c r="B50" i="15"/>
  <c r="B49" i="15"/>
  <c r="B48" i="15"/>
  <c r="B47" i="15"/>
  <c r="B46" i="15"/>
  <c r="B45" i="15"/>
  <c r="B44" i="15"/>
  <c r="B43" i="15"/>
  <c r="B42" i="15"/>
  <c r="B41" i="15"/>
  <c r="B40" i="15"/>
  <c r="B39" i="15"/>
  <c r="B38" i="15"/>
  <c r="B37" i="15"/>
  <c r="B36" i="15"/>
  <c r="B35" i="15"/>
  <c r="B34" i="15"/>
  <c r="B33" i="15"/>
  <c r="B32" i="15"/>
  <c r="B31" i="15"/>
  <c r="B30" i="15"/>
  <c r="B29" i="15"/>
  <c r="B28" i="15"/>
  <c r="B27" i="15"/>
  <c r="B26" i="15"/>
  <c r="B25" i="15"/>
  <c r="B24" i="15"/>
  <c r="B23" i="15"/>
  <c r="B22" i="15"/>
  <c r="B21" i="15"/>
  <c r="B20" i="15"/>
  <c r="B19" i="15"/>
  <c r="B18" i="15"/>
  <c r="B17" i="15"/>
  <c r="B16" i="15"/>
  <c r="B15" i="15"/>
  <c r="B14" i="15"/>
  <c r="B13" i="15"/>
  <c r="B12" i="15"/>
  <c r="B11" i="15"/>
  <c r="B10" i="15"/>
  <c r="B9" i="15"/>
  <c r="B8" i="15"/>
  <c r="B7" i="15"/>
  <c r="B6" i="15"/>
  <c r="B5" i="15"/>
  <c r="B4" i="15"/>
  <c r="B53" i="6"/>
  <c r="B52" i="6"/>
  <c r="B51" i="6"/>
  <c r="B50" i="6"/>
  <c r="B49" i="6"/>
  <c r="B48" i="6"/>
  <c r="B47" i="6"/>
  <c r="B46" i="6"/>
  <c r="B45" i="6"/>
  <c r="B44" i="6"/>
  <c r="B43" i="6"/>
  <c r="B42" i="6"/>
  <c r="B41" i="6"/>
  <c r="B40" i="6"/>
  <c r="B39" i="6"/>
  <c r="B38" i="6"/>
  <c r="B37" i="6"/>
  <c r="B36" i="6"/>
  <c r="B35" i="6"/>
  <c r="B34" i="6"/>
  <c r="B33" i="6"/>
  <c r="B32" i="6"/>
  <c r="B31" i="6"/>
  <c r="B30" i="6"/>
  <c r="B29" i="6"/>
  <c r="B28" i="6"/>
  <c r="B27" i="6"/>
  <c r="B26" i="6"/>
  <c r="B25" i="6"/>
  <c r="B24" i="6"/>
  <c r="B23" i="6"/>
  <c r="B22" i="6"/>
  <c r="B21" i="6"/>
  <c r="B20" i="6"/>
  <c r="B19" i="6"/>
  <c r="B18" i="6"/>
  <c r="B17" i="6"/>
  <c r="B16" i="6"/>
  <c r="B15" i="6"/>
  <c r="B14" i="6"/>
  <c r="B13" i="6"/>
  <c r="B12" i="6"/>
  <c r="B11" i="6"/>
  <c r="B10" i="6"/>
  <c r="B9" i="6"/>
  <c r="B8" i="6"/>
  <c r="B7" i="6"/>
  <c r="B6" i="6"/>
  <c r="B5" i="6"/>
  <c r="B4" i="6"/>
  <c r="B3" i="37"/>
  <c r="B3" i="36"/>
  <c r="Y17" i="40" l="1" a="1"/>
  <c r="Y17" i="40" s="1"/>
  <c r="Y20" i="40" a="1"/>
  <c r="Y20" i="40" s="1"/>
  <c r="Y27" i="40" a="1"/>
  <c r="Y27" i="40" s="1"/>
  <c r="Y22" i="40" a="1"/>
  <c r="Y22" i="40" s="1"/>
  <c r="Y24" i="40" a="1"/>
  <c r="Y24" i="40" s="1"/>
  <c r="Y39" i="40" a="1"/>
  <c r="Y39" i="40" s="1"/>
  <c r="Y42" i="40" a="1"/>
  <c r="Y42" i="40" s="1"/>
  <c r="Z14" i="40" a="1"/>
  <c r="Z14" i="40" s="1"/>
  <c r="Z26" i="40" a="1"/>
  <c r="Z26" i="40" s="1"/>
  <c r="Z19" i="40" a="1"/>
  <c r="Z19" i="40" s="1"/>
  <c r="Z32" i="40" a="1"/>
  <c r="Z32" i="40" s="1"/>
  <c r="Z35" i="40" a="1"/>
  <c r="Z35" i="40" s="1"/>
  <c r="Z36" i="40" a="1"/>
  <c r="Z36" i="40" s="1"/>
  <c r="Y46" i="40" a="1"/>
  <c r="Y46" i="40" s="1"/>
  <c r="Z38" i="40" a="1"/>
  <c r="Z38" i="40" s="1"/>
  <c r="Y5" i="40" a="1"/>
  <c r="Y5" i="40" s="1"/>
  <c r="Y49" i="40" a="1"/>
  <c r="Y49" i="40" s="1"/>
  <c r="Y8" i="40" a="1"/>
  <c r="Y8" i="40" s="1"/>
  <c r="Y12" i="40" a="1"/>
  <c r="Y12" i="40" s="1"/>
  <c r="Z7" i="40" a="1"/>
  <c r="Z7" i="40" s="1"/>
  <c r="Z48" i="40" a="1"/>
  <c r="Z48" i="40" s="1"/>
  <c r="Y34" i="40" a="1"/>
  <c r="Y34" i="40" s="1"/>
  <c r="Y15" i="40" a="1"/>
  <c r="Y15" i="40" s="1"/>
  <c r="Z13" i="40" a="1"/>
  <c r="Z13" i="40" s="1"/>
  <c r="Y44" i="40" a="1"/>
  <c r="Y44" i="40" s="1"/>
  <c r="Z44" i="40" a="1"/>
  <c r="Z44" i="40" s="1"/>
  <c r="Z51" i="40" a="1"/>
  <c r="Z51" i="40" s="1"/>
  <c r="Y51" i="40" a="1"/>
  <c r="Y51" i="40" s="1"/>
  <c r="Z9" i="40" a="1"/>
  <c r="Z9" i="40" s="1"/>
  <c r="Y9" i="40" a="1"/>
  <c r="Y9" i="40" s="1"/>
  <c r="Y23" i="40" a="1"/>
  <c r="Y23" i="40" s="1"/>
  <c r="Z23" i="40" a="1"/>
  <c r="Z23" i="40" s="1"/>
  <c r="Y16" i="40" a="1"/>
  <c r="Y16" i="40" s="1"/>
  <c r="Z16" i="40" a="1"/>
  <c r="Z16" i="40" s="1"/>
  <c r="Y37" i="40" a="1"/>
  <c r="Y37" i="40" s="1"/>
  <c r="Y25" i="40" a="1"/>
  <c r="Y25" i="40" s="1"/>
  <c r="Y50" i="40" a="1"/>
  <c r="Y50" i="40" s="1"/>
  <c r="Z11" i="40" a="1"/>
  <c r="Z11" i="40" s="1"/>
  <c r="Z33" i="40" a="1"/>
  <c r="Z33" i="40" s="1"/>
  <c r="Z45" i="40" a="1"/>
  <c r="Z45" i="40" s="1"/>
  <c r="Y29" i="40" a="1"/>
  <c r="Y29" i="40" s="1"/>
  <c r="Y41" i="40" a="1"/>
  <c r="Y41" i="40" s="1"/>
  <c r="Y53" i="40" a="1"/>
  <c r="Y53" i="40" s="1"/>
  <c r="Z47" i="40" a="1"/>
  <c r="Z47" i="40" s="1"/>
  <c r="Y30" i="40" a="1"/>
  <c r="Y30" i="40" s="1"/>
  <c r="Y6" i="40" a="1"/>
  <c r="Y6" i="40" s="1"/>
  <c r="Y18" i="40" a="1"/>
  <c r="Y18" i="40" s="1"/>
  <c r="Y43" i="40" a="1"/>
  <c r="Y43" i="40" s="1"/>
  <c r="Y28" i="40" a="1"/>
  <c r="Y28" i="40" s="1"/>
  <c r="Y40" i="40" a="1"/>
  <c r="Y40" i="40" s="1"/>
  <c r="Y52" i="40" a="1"/>
  <c r="Y52" i="40" s="1"/>
  <c r="Y31" i="40" a="1"/>
  <c r="Y31" i="40" s="1"/>
  <c r="Y21" i="40" a="1"/>
  <c r="Y21" i="40" s="1"/>
  <c r="Y10" i="40" a="1"/>
  <c r="Y10" i="40" s="1"/>
  <c r="S16" i="38" a="1"/>
  <c r="S16" i="38" s="1"/>
  <c r="R42" i="38" a="1"/>
  <c r="R42" i="38" s="1"/>
  <c r="R43" i="38" a="1"/>
  <c r="R43" i="38" s="1"/>
  <c r="S25" i="37" a="1"/>
  <c r="S25" i="37"/>
  <c r="T25" i="37" a="1"/>
  <c r="T25" i="37" s="1"/>
  <c r="T43" i="37" a="1"/>
  <c r="T43" i="37" s="1"/>
  <c r="R7" i="34" a="1"/>
  <c r="R7" i="34" s="1"/>
  <c r="R8" i="34" a="1"/>
  <c r="R8" i="34" s="1"/>
  <c r="R33" i="34" a="1"/>
  <c r="R33" i="34" s="1"/>
  <c r="S36" i="34" a="1"/>
  <c r="S36" i="34" s="1"/>
  <c r="AH53" i="6" a="1"/>
  <c r="AH53" i="6" s="1"/>
  <c r="AC53" i="6" s="1" a="1"/>
  <c r="AC53" i="6" s="1"/>
  <c r="AH52" i="6" a="1"/>
  <c r="AH52" i="6" s="1"/>
  <c r="AB52" i="6" s="1" a="1"/>
  <c r="AB52" i="6" s="1"/>
  <c r="AH51" i="6" a="1"/>
  <c r="AH51" i="6" s="1"/>
  <c r="AB51" i="6" s="1" a="1"/>
  <c r="AB51" i="6" s="1"/>
  <c r="AH50" i="6" a="1"/>
  <c r="AH50" i="6" s="1"/>
  <c r="AC50" i="6" s="1" a="1"/>
  <c r="AC50" i="6" s="1"/>
  <c r="AH49" i="6" a="1"/>
  <c r="AH49" i="6" s="1"/>
  <c r="AB49" i="6" s="1" a="1"/>
  <c r="AB49" i="6" s="1"/>
  <c r="AH48" i="6" a="1"/>
  <c r="AH48" i="6" s="1"/>
  <c r="AH47" i="6" a="1"/>
  <c r="AH47" i="6" s="1"/>
  <c r="AB47" i="6" s="1" a="1"/>
  <c r="AB47" i="6" s="1"/>
  <c r="AH46" i="6" a="1"/>
  <c r="AH46" i="6" s="1"/>
  <c r="AB46" i="6" s="1" a="1"/>
  <c r="AB46" i="6" s="1"/>
  <c r="AH45" i="6" a="1"/>
  <c r="AH45" i="6" s="1"/>
  <c r="AB45" i="6" s="1" a="1"/>
  <c r="AB45" i="6" s="1"/>
  <c r="AH44" i="6" a="1"/>
  <c r="AH44" i="6" s="1"/>
  <c r="AB44" i="6" s="1" a="1"/>
  <c r="AB44" i="6" s="1"/>
  <c r="AH43" i="6" a="1"/>
  <c r="AH43" i="6" s="1"/>
  <c r="AB43" i="6" s="1" a="1"/>
  <c r="AB43" i="6" s="1"/>
  <c r="AH42" i="6" a="1"/>
  <c r="AH42" i="6" s="1"/>
  <c r="AB42" i="6" s="1" a="1"/>
  <c r="AB42" i="6" s="1"/>
  <c r="AH41" i="6" a="1"/>
  <c r="AH41" i="6" s="1"/>
  <c r="AH40" i="6" a="1"/>
  <c r="AH40" i="6" s="1"/>
  <c r="AB40" i="6" s="1" a="1"/>
  <c r="AB40" i="6" s="1"/>
  <c r="AH39" i="6" a="1"/>
  <c r="AH39" i="6" s="1"/>
  <c r="AC39" i="6" s="1" a="1"/>
  <c r="AC39" i="6" s="1"/>
  <c r="AH38" i="6" a="1"/>
  <c r="AH38" i="6" s="1"/>
  <c r="AB38" i="6" s="1" a="1"/>
  <c r="AB38" i="6" s="1"/>
  <c r="AH37" i="6" a="1"/>
  <c r="AH37" i="6" s="1"/>
  <c r="AB37" i="6" s="1" a="1"/>
  <c r="AB37" i="6" s="1"/>
  <c r="AH36" i="6" a="1"/>
  <c r="AH36" i="6" s="1"/>
  <c r="AB36" i="6" s="1" a="1"/>
  <c r="AB36" i="6" s="1"/>
  <c r="AH35" i="6" a="1"/>
  <c r="AH35" i="6" s="1"/>
  <c r="AC35" i="6" s="1" a="1"/>
  <c r="AC35" i="6" s="1"/>
  <c r="AH34" i="6" a="1"/>
  <c r="AH34" i="6" s="1"/>
  <c r="AH33" i="6" a="1"/>
  <c r="AH33" i="6" s="1"/>
  <c r="AB33" i="6" s="1" a="1"/>
  <c r="AB33" i="6" s="1"/>
  <c r="AH32" i="6" a="1"/>
  <c r="AH32" i="6" s="1"/>
  <c r="AB32" i="6" s="1" a="1"/>
  <c r="AB32" i="6" s="1"/>
  <c r="AH31" i="6" a="1"/>
  <c r="AH31" i="6" s="1"/>
  <c r="AC31" i="6" s="1" a="1"/>
  <c r="AC31" i="6" s="1"/>
  <c r="AH30" i="6" a="1"/>
  <c r="AH30" i="6" s="1"/>
  <c r="AB30" i="6" s="1" a="1"/>
  <c r="AB30" i="6" s="1"/>
  <c r="AH29" i="6" a="1"/>
  <c r="AH29" i="6" s="1"/>
  <c r="AB29" i="6" s="1" a="1"/>
  <c r="AB29" i="6" s="1"/>
  <c r="AH28" i="6" a="1"/>
  <c r="AH28" i="6" s="1"/>
  <c r="AB28" i="6" s="1" a="1"/>
  <c r="AB28" i="6" s="1"/>
  <c r="AH27" i="6" a="1"/>
  <c r="AH27" i="6" s="1"/>
  <c r="AH26" i="6" a="1"/>
  <c r="AH26" i="6" s="1"/>
  <c r="AB26" i="6" s="1" a="1"/>
  <c r="AB26" i="6" s="1"/>
  <c r="AH25" i="6" a="1"/>
  <c r="AH25" i="6" s="1"/>
  <c r="AB25" i="6" s="1" a="1"/>
  <c r="AB25" i="6" s="1"/>
  <c r="AH24" i="6" a="1"/>
  <c r="AH24" i="6" s="1"/>
  <c r="AC24" i="6" s="1" a="1"/>
  <c r="AC24" i="6" s="1"/>
  <c r="AH23" i="6" a="1"/>
  <c r="AH23" i="6" s="1"/>
  <c r="AB23" i="6" s="1" a="1"/>
  <c r="AB23" i="6" s="1"/>
  <c r="AH22" i="6" a="1"/>
  <c r="AH22" i="6" s="1"/>
  <c r="AB22" i="6" s="1" a="1"/>
  <c r="AB22" i="6" s="1"/>
  <c r="AH21" i="6" a="1"/>
  <c r="AH21" i="6" s="1"/>
  <c r="AB21" i="6" s="1" a="1"/>
  <c r="AB21" i="6" s="1"/>
  <c r="AH20" i="6" a="1"/>
  <c r="AH20" i="6" s="1"/>
  <c r="AH19" i="6" a="1"/>
  <c r="AH19" i="6" s="1"/>
  <c r="AC19" i="6" s="1" a="1"/>
  <c r="AC19" i="6" s="1"/>
  <c r="AH18" i="6" a="1"/>
  <c r="AH18" i="6" s="1"/>
  <c r="AB18" i="6" s="1" a="1"/>
  <c r="AB18" i="6" s="1"/>
  <c r="AH17" i="6" a="1"/>
  <c r="AH17" i="6" s="1"/>
  <c r="AB17" i="6" s="1" a="1"/>
  <c r="AB17" i="6" s="1"/>
  <c r="AH16" i="6" a="1"/>
  <c r="AH16" i="6" s="1"/>
  <c r="AB16" i="6" s="1" a="1"/>
  <c r="AB16" i="6" s="1"/>
  <c r="AH15" i="6" a="1"/>
  <c r="AH15" i="6" s="1"/>
  <c r="AB15" i="6" s="1" a="1"/>
  <c r="AB15" i="6" s="1"/>
  <c r="AH14" i="6" a="1"/>
  <c r="AH14" i="6" s="1"/>
  <c r="AB14" i="6" s="1" a="1"/>
  <c r="AB14" i="6" s="1"/>
  <c r="AH13" i="6" a="1"/>
  <c r="AH13" i="6" s="1"/>
  <c r="AB13" i="6" s="1" a="1"/>
  <c r="AB13" i="6" s="1"/>
  <c r="AH12" i="6" a="1"/>
  <c r="AH12" i="6" s="1"/>
  <c r="AB12" i="6" s="1" a="1"/>
  <c r="AB12" i="6" s="1"/>
  <c r="AH11" i="6" a="1"/>
  <c r="AH11" i="6" s="1"/>
  <c r="AB11" i="6" s="1" a="1"/>
  <c r="AB11" i="6" s="1"/>
  <c r="AH10" i="6" a="1"/>
  <c r="AH10" i="6" s="1"/>
  <c r="AB10" i="6" s="1" a="1"/>
  <c r="AB10" i="6" s="1"/>
  <c r="AH9" i="6" a="1"/>
  <c r="AH9" i="6" s="1"/>
  <c r="AB9" i="6" s="1" a="1"/>
  <c r="AB9" i="6" s="1"/>
  <c r="AH8" i="6" a="1"/>
  <c r="AH8" i="6" s="1"/>
  <c r="AB8" i="6" s="1" a="1"/>
  <c r="AB8" i="6" s="1"/>
  <c r="AH7" i="6" a="1"/>
  <c r="AH7" i="6" s="1"/>
  <c r="AB7" i="6" s="1" a="1"/>
  <c r="AB7" i="6" s="1"/>
  <c r="AH6" i="6" a="1"/>
  <c r="AH6" i="6" s="1"/>
  <c r="AH5" i="6" a="1"/>
  <c r="AH5" i="6" s="1"/>
  <c r="AC5" i="6" s="1" a="1"/>
  <c r="AC5" i="6" s="1"/>
  <c r="W4" i="39" a="1"/>
  <c r="W4" i="39" s="1"/>
  <c r="S4" i="39" s="1" a="1"/>
  <c r="S4" i="39" s="1"/>
  <c r="V5" i="34" a="1"/>
  <c r="V5" i="34" s="1"/>
  <c r="S5" i="34" s="1" a="1"/>
  <c r="S5" i="34" s="1"/>
  <c r="W6" i="35" a="1"/>
  <c r="W6" i="35" s="1"/>
  <c r="S6" i="35" s="1" a="1"/>
  <c r="S6" i="35" s="1"/>
  <c r="W53" i="39" a="1"/>
  <c r="W53" i="39" s="1"/>
  <c r="S53" i="39" s="1" a="1"/>
  <c r="S53" i="39" s="1"/>
  <c r="W52" i="39" a="1"/>
  <c r="W52" i="39" s="1"/>
  <c r="S52" i="39" s="1" a="1"/>
  <c r="S52" i="39" s="1"/>
  <c r="W51" i="39" a="1"/>
  <c r="W51" i="39" s="1"/>
  <c r="T51" i="39" s="1" a="1"/>
  <c r="T51" i="39" s="1"/>
  <c r="W50" i="39" a="1"/>
  <c r="W50" i="39" s="1"/>
  <c r="S50" i="39" s="1" a="1"/>
  <c r="S50" i="39" s="1"/>
  <c r="W49" i="39" a="1"/>
  <c r="W49" i="39" s="1"/>
  <c r="T49" i="39" s="1" a="1"/>
  <c r="T49" i="39" s="1"/>
  <c r="W48" i="39" a="1"/>
  <c r="W48" i="39" s="1"/>
  <c r="S48" i="39" s="1" a="1"/>
  <c r="S48" i="39" s="1"/>
  <c r="W47" i="39" a="1"/>
  <c r="W47" i="39" s="1"/>
  <c r="T47" i="39" s="1" a="1"/>
  <c r="T47" i="39" s="1"/>
  <c r="W46" i="39" a="1"/>
  <c r="W46" i="39" s="1"/>
  <c r="S46" i="39" s="1" a="1"/>
  <c r="S46" i="39" s="1"/>
  <c r="W45" i="39" a="1"/>
  <c r="W45" i="39" s="1"/>
  <c r="S45" i="39" s="1" a="1"/>
  <c r="S45" i="39" s="1"/>
  <c r="W44" i="39" a="1"/>
  <c r="W44" i="39" s="1"/>
  <c r="S44" i="39" s="1" a="1"/>
  <c r="S44" i="39" s="1"/>
  <c r="W43" i="39" a="1"/>
  <c r="W43" i="39" s="1"/>
  <c r="S43" i="39" s="1" a="1"/>
  <c r="S43" i="39" s="1"/>
  <c r="W42" i="39" a="1"/>
  <c r="W42" i="39" s="1"/>
  <c r="S42" i="39" s="1" a="1"/>
  <c r="S42" i="39" s="1"/>
  <c r="W41" i="39" a="1"/>
  <c r="W41" i="39" s="1"/>
  <c r="T41" i="39" s="1" a="1"/>
  <c r="T41" i="39" s="1"/>
  <c r="W40" i="39" a="1"/>
  <c r="W40" i="39" s="1"/>
  <c r="S40" i="39" s="1" a="1"/>
  <c r="S40" i="39" s="1"/>
  <c r="W39" i="39" a="1"/>
  <c r="W39" i="39" s="1"/>
  <c r="S39" i="39" s="1" a="1"/>
  <c r="S39" i="39" s="1"/>
  <c r="W38" i="39" a="1"/>
  <c r="W38" i="39" s="1"/>
  <c r="S38" i="39" s="1" a="1"/>
  <c r="S38" i="39" s="1"/>
  <c r="W37" i="39" a="1"/>
  <c r="W37" i="39" s="1"/>
  <c r="S37" i="39" s="1" a="1"/>
  <c r="S37" i="39" s="1"/>
  <c r="W36" i="39" a="1"/>
  <c r="W36" i="39" s="1"/>
  <c r="S36" i="39" s="1" a="1"/>
  <c r="S36" i="39" s="1"/>
  <c r="W35" i="39" a="1"/>
  <c r="W35" i="39" s="1"/>
  <c r="S35" i="39" s="1" a="1"/>
  <c r="S35" i="39" s="1"/>
  <c r="W34" i="39" a="1"/>
  <c r="W34" i="39" s="1"/>
  <c r="S34" i="39" s="1" a="1"/>
  <c r="S34" i="39" s="1"/>
  <c r="W33" i="39" a="1"/>
  <c r="W33" i="39" s="1"/>
  <c r="S33" i="39" s="1" a="1"/>
  <c r="S33" i="39" s="1"/>
  <c r="W32" i="39" a="1"/>
  <c r="W32" i="39" s="1"/>
  <c r="T32" i="39" s="1" a="1"/>
  <c r="T32" i="39" s="1"/>
  <c r="W31" i="39" a="1"/>
  <c r="W31" i="39" s="1"/>
  <c r="T31" i="39" s="1" a="1"/>
  <c r="T31" i="39" s="1"/>
  <c r="W30" i="39" a="1"/>
  <c r="W30" i="39" s="1"/>
  <c r="S30" i="39" s="1" a="1"/>
  <c r="S30" i="39" s="1"/>
  <c r="W29" i="39" a="1"/>
  <c r="W29" i="39" s="1"/>
  <c r="S29" i="39" s="1" a="1"/>
  <c r="S29" i="39" s="1"/>
  <c r="W28" i="39" a="1"/>
  <c r="W28" i="39" s="1"/>
  <c r="S28" i="39" s="1" a="1"/>
  <c r="S28" i="39" s="1"/>
  <c r="W27" i="39" a="1"/>
  <c r="W27" i="39" s="1"/>
  <c r="S27" i="39" s="1" a="1"/>
  <c r="S27" i="39" s="1"/>
  <c r="W26" i="39" a="1"/>
  <c r="W26" i="39" s="1"/>
  <c r="S26" i="39" s="1" a="1"/>
  <c r="S26" i="39" s="1"/>
  <c r="W25" i="39" a="1"/>
  <c r="W25" i="39" s="1"/>
  <c r="S25" i="39" s="1" a="1"/>
  <c r="S25" i="39" s="1"/>
  <c r="W24" i="39" a="1"/>
  <c r="W24" i="39" s="1"/>
  <c r="S24" i="39" s="1" a="1"/>
  <c r="S24" i="39" s="1"/>
  <c r="W23" i="39" a="1"/>
  <c r="W23" i="39" s="1"/>
  <c r="S23" i="39" s="1" a="1"/>
  <c r="S23" i="39" s="1"/>
  <c r="W22" i="39" a="1"/>
  <c r="W22" i="39" s="1"/>
  <c r="S22" i="39" s="1" a="1"/>
  <c r="S22" i="39" s="1"/>
  <c r="W21" i="39" a="1"/>
  <c r="W21" i="39" s="1"/>
  <c r="S21" i="39" s="1" a="1"/>
  <c r="S21" i="39" s="1"/>
  <c r="W20" i="39" a="1"/>
  <c r="W20" i="39" s="1"/>
  <c r="T20" i="39" s="1" a="1"/>
  <c r="T20" i="39" s="1"/>
  <c r="W19" i="39" a="1"/>
  <c r="W19" i="39" s="1"/>
  <c r="S19" i="39" s="1" a="1"/>
  <c r="S19" i="39" s="1"/>
  <c r="W18" i="39" a="1"/>
  <c r="W18" i="39" s="1"/>
  <c r="S18" i="39" s="1" a="1"/>
  <c r="S18" i="39" s="1"/>
  <c r="W17" i="39" a="1"/>
  <c r="W17" i="39" s="1"/>
  <c r="S17" i="39" s="1" a="1"/>
  <c r="S17" i="39" s="1"/>
  <c r="W16" i="39" a="1"/>
  <c r="W16" i="39" s="1"/>
  <c r="S16" i="39" s="1" a="1"/>
  <c r="S16" i="39" s="1"/>
  <c r="W15" i="39" a="1"/>
  <c r="W15" i="39" s="1"/>
  <c r="T15" i="39" s="1" a="1"/>
  <c r="T15" i="39" s="1"/>
  <c r="W14" i="39" a="1"/>
  <c r="W14" i="39" s="1"/>
  <c r="S14" i="39" s="1" a="1"/>
  <c r="S14" i="39" s="1"/>
  <c r="W13" i="39" a="1"/>
  <c r="W13" i="39" s="1"/>
  <c r="S13" i="39" s="1" a="1"/>
  <c r="S13" i="39" s="1"/>
  <c r="W12" i="39" a="1"/>
  <c r="W12" i="39" s="1"/>
  <c r="T12" i="39" s="1" a="1"/>
  <c r="T12" i="39" s="1"/>
  <c r="W11" i="39" a="1"/>
  <c r="W11" i="39" s="1"/>
  <c r="S11" i="39" s="1" a="1"/>
  <c r="S11" i="39" s="1"/>
  <c r="W10" i="39" a="1"/>
  <c r="W10" i="39" s="1"/>
  <c r="T10" i="39" s="1" a="1"/>
  <c r="T10" i="39" s="1"/>
  <c r="W9" i="39" a="1"/>
  <c r="W9" i="39" s="1"/>
  <c r="S9" i="39" s="1" a="1"/>
  <c r="S9" i="39" s="1"/>
  <c r="W8" i="39" a="1"/>
  <c r="W8" i="39" s="1"/>
  <c r="S8" i="39" s="1" a="1"/>
  <c r="S8" i="39" s="1"/>
  <c r="W7" i="39" a="1"/>
  <c r="W7" i="39" s="1"/>
  <c r="S7" i="39" s="1" a="1"/>
  <c r="S7" i="39" s="1"/>
  <c r="W6" i="39" a="1"/>
  <c r="W6" i="39" s="1"/>
  <c r="S6" i="39" s="1" a="1"/>
  <c r="S6" i="39" s="1"/>
  <c r="W5" i="39" a="1"/>
  <c r="W5" i="39" s="1"/>
  <c r="T5" i="39" s="1" a="1"/>
  <c r="T5" i="39" s="1"/>
  <c r="V53" i="38" a="1"/>
  <c r="V53" i="38" s="1"/>
  <c r="V52" i="38" a="1"/>
  <c r="V52" i="38" s="1"/>
  <c r="R52" i="38" s="1" a="1"/>
  <c r="R52" i="38" s="1"/>
  <c r="V51" i="38" a="1"/>
  <c r="V51" i="38" s="1"/>
  <c r="R51" i="38" s="1" a="1"/>
  <c r="R51" i="38" s="1"/>
  <c r="V50" i="38" a="1"/>
  <c r="V50" i="38" s="1"/>
  <c r="R50" i="38" s="1" a="1"/>
  <c r="R50" i="38" s="1"/>
  <c r="V49" i="38" a="1"/>
  <c r="V49" i="38" s="1"/>
  <c r="S49" i="38" s="1" a="1"/>
  <c r="S49" i="38" s="1"/>
  <c r="V48" i="38" a="1"/>
  <c r="V48" i="38" s="1"/>
  <c r="R48" i="38" s="1" a="1"/>
  <c r="R48" i="38" s="1"/>
  <c r="V47" i="38" a="1"/>
  <c r="V47" i="38" s="1"/>
  <c r="R47" i="38" s="1" a="1"/>
  <c r="R47" i="38" s="1"/>
  <c r="V46" i="38" a="1"/>
  <c r="V46" i="38" s="1"/>
  <c r="R46" i="38" s="1" a="1"/>
  <c r="R46" i="38" s="1"/>
  <c r="V45" i="38" a="1"/>
  <c r="V45" i="38" s="1"/>
  <c r="R45" i="38" s="1" a="1"/>
  <c r="R45" i="38" s="1"/>
  <c r="V44" i="38" a="1"/>
  <c r="V44" i="38" s="1"/>
  <c r="S44" i="38" s="1" a="1"/>
  <c r="S44" i="38" s="1"/>
  <c r="V43" i="38" a="1"/>
  <c r="V43" i="38" s="1"/>
  <c r="S43" i="38" s="1" a="1"/>
  <c r="S43" i="38" s="1"/>
  <c r="V42" i="38" a="1"/>
  <c r="V42" i="38" s="1"/>
  <c r="S42" i="38" s="1" a="1"/>
  <c r="S42" i="38" s="1"/>
  <c r="V41" i="38" a="1"/>
  <c r="V41" i="38" s="1"/>
  <c r="S41" i="38" s="1" a="1"/>
  <c r="S41" i="38" s="1"/>
  <c r="V40" i="38" a="1"/>
  <c r="V40" i="38" s="1"/>
  <c r="S40" i="38" s="1" a="1"/>
  <c r="S40" i="38" s="1"/>
  <c r="V39" i="38" a="1"/>
  <c r="V39" i="38" s="1"/>
  <c r="R39" i="38" s="1" a="1"/>
  <c r="R39" i="38" s="1"/>
  <c r="V38" i="38" a="1"/>
  <c r="V38" i="38" s="1"/>
  <c r="S38" i="38" s="1" a="1"/>
  <c r="S38" i="38" s="1"/>
  <c r="V37" i="38" a="1"/>
  <c r="V37" i="38" s="1"/>
  <c r="R37" i="38" s="1" a="1"/>
  <c r="R37" i="38" s="1"/>
  <c r="V36" i="38" a="1"/>
  <c r="V36" i="38" s="1"/>
  <c r="S36" i="38" s="1" a="1"/>
  <c r="S36" i="38" s="1"/>
  <c r="V35" i="38" a="1"/>
  <c r="V35" i="38" s="1"/>
  <c r="R35" i="38" s="1" a="1"/>
  <c r="R35" i="38" s="1"/>
  <c r="V34" i="38" a="1"/>
  <c r="V34" i="38" s="1"/>
  <c r="R34" i="38" s="1" a="1"/>
  <c r="R34" i="38" s="1"/>
  <c r="V33" i="38" a="1"/>
  <c r="V33" i="38" s="1"/>
  <c r="S33" i="38" s="1" a="1"/>
  <c r="S33" i="38" s="1"/>
  <c r="V32" i="38" a="1"/>
  <c r="V32" i="38" s="1"/>
  <c r="R32" i="38" s="1" a="1"/>
  <c r="R32" i="38" s="1"/>
  <c r="V31" i="38" a="1"/>
  <c r="V31" i="38" s="1"/>
  <c r="R31" i="38" s="1" a="1"/>
  <c r="R31" i="38" s="1"/>
  <c r="V30" i="38" a="1"/>
  <c r="V30" i="38" s="1"/>
  <c r="R30" i="38" s="1" a="1"/>
  <c r="R30" i="38" s="1"/>
  <c r="V29" i="38" a="1"/>
  <c r="V29" i="38" s="1"/>
  <c r="S29" i="38" s="1" a="1"/>
  <c r="S29" i="38" s="1"/>
  <c r="V28" i="38" a="1"/>
  <c r="V28" i="38" s="1"/>
  <c r="R28" i="38" s="1" a="1"/>
  <c r="R28" i="38" s="1"/>
  <c r="V27" i="38" a="1"/>
  <c r="V27" i="38" s="1"/>
  <c r="V26" i="38" a="1"/>
  <c r="V26" i="38" s="1"/>
  <c r="S26" i="38" s="1" a="1"/>
  <c r="S26" i="38" s="1"/>
  <c r="V25" i="38" a="1"/>
  <c r="V25" i="38" s="1"/>
  <c r="V24" i="38" a="1"/>
  <c r="V24" i="38" s="1"/>
  <c r="R24" i="38" s="1" a="1"/>
  <c r="R24" i="38" s="1"/>
  <c r="V23" i="38" a="1"/>
  <c r="V23" i="38" s="1"/>
  <c r="R23" i="38" s="1" a="1"/>
  <c r="R23" i="38" s="1"/>
  <c r="V22" i="38" a="1"/>
  <c r="V22" i="38" s="1"/>
  <c r="S22" i="38" s="1" a="1"/>
  <c r="S22" i="38" s="1"/>
  <c r="V21" i="38" a="1"/>
  <c r="V21" i="38" s="1"/>
  <c r="R21" i="38" s="1" a="1"/>
  <c r="R21" i="38" s="1"/>
  <c r="V20" i="38" a="1"/>
  <c r="V20" i="38" s="1"/>
  <c r="V19" i="38" a="1"/>
  <c r="V19" i="38" s="1"/>
  <c r="R19" i="38" s="1" a="1"/>
  <c r="R19" i="38" s="1"/>
  <c r="V18" i="38" a="1"/>
  <c r="V18" i="38" s="1"/>
  <c r="S18" i="38" s="1" a="1"/>
  <c r="S18" i="38" s="1"/>
  <c r="V17" i="38" a="1"/>
  <c r="V17" i="38" s="1"/>
  <c r="R17" i="38" s="1" a="1"/>
  <c r="R17" i="38" s="1"/>
  <c r="V16" i="38" a="1"/>
  <c r="V16" i="38" s="1"/>
  <c r="R16" i="38" s="1" a="1"/>
  <c r="R16" i="38" s="1"/>
  <c r="V15" i="38" a="1"/>
  <c r="V15" i="38" s="1"/>
  <c r="R15" i="38" s="1" a="1"/>
  <c r="R15" i="38" s="1"/>
  <c r="V14" i="38" a="1"/>
  <c r="V14" i="38" s="1"/>
  <c r="R14" i="38" s="1" a="1"/>
  <c r="R14" i="38" s="1"/>
  <c r="V13" i="38" a="1"/>
  <c r="V13" i="38" s="1"/>
  <c r="R13" i="38" s="1" a="1"/>
  <c r="R13" i="38" s="1"/>
  <c r="V12" i="38" a="1"/>
  <c r="V12" i="38" s="1"/>
  <c r="R12" i="38" s="1" a="1"/>
  <c r="R12" i="38" s="1"/>
  <c r="V11" i="38" a="1"/>
  <c r="V11" i="38" s="1"/>
  <c r="S11" i="38" s="1" a="1"/>
  <c r="S11" i="38" s="1"/>
  <c r="V10" i="38" a="1"/>
  <c r="V10" i="38" s="1"/>
  <c r="R10" i="38" s="1" a="1"/>
  <c r="R10" i="38" s="1"/>
  <c r="V9" i="38" a="1"/>
  <c r="V9" i="38" s="1"/>
  <c r="S9" i="38" s="1" a="1"/>
  <c r="S9" i="38" s="1"/>
  <c r="V8" i="38" a="1"/>
  <c r="V8" i="38" s="1"/>
  <c r="R8" i="38" s="1" a="1"/>
  <c r="R8" i="38" s="1"/>
  <c r="V7" i="38" a="1"/>
  <c r="V7" i="38" s="1"/>
  <c r="R7" i="38" s="1" a="1"/>
  <c r="R7" i="38" s="1"/>
  <c r="V6" i="38" a="1"/>
  <c r="V6" i="38" s="1"/>
  <c r="S6" i="38" s="1" a="1"/>
  <c r="S6" i="38" s="1"/>
  <c r="V5" i="38" a="1"/>
  <c r="V5" i="38" s="1"/>
  <c r="R5" i="38" s="1" a="1"/>
  <c r="R5" i="38" s="1"/>
  <c r="V4" i="38" a="1"/>
  <c r="V4" i="38" s="1"/>
  <c r="R4" i="38" s="1" a="1"/>
  <c r="R4" i="38" s="1"/>
  <c r="W53" i="37" a="1"/>
  <c r="W53" i="37" s="1"/>
  <c r="T53" i="37" s="1" a="1"/>
  <c r="T53" i="37" s="1"/>
  <c r="W52" i="37" a="1"/>
  <c r="W52" i="37" s="1"/>
  <c r="S52" i="37" s="1" a="1"/>
  <c r="S52" i="37" s="1"/>
  <c r="W51" i="37" a="1"/>
  <c r="W51" i="37" s="1"/>
  <c r="S51" i="37" s="1" a="1"/>
  <c r="S51" i="37" s="1"/>
  <c r="W50" i="37" a="1"/>
  <c r="W50" i="37" s="1"/>
  <c r="S50" i="37" s="1" a="1"/>
  <c r="S50" i="37" s="1"/>
  <c r="W49" i="37" a="1"/>
  <c r="W49" i="37" s="1"/>
  <c r="S49" i="37" s="1" a="1"/>
  <c r="S49" i="37" s="1"/>
  <c r="W48" i="37" a="1"/>
  <c r="W48" i="37" s="1"/>
  <c r="S48" i="37" s="1" a="1"/>
  <c r="S48" i="37" s="1"/>
  <c r="W47" i="37" a="1"/>
  <c r="W47" i="37" s="1"/>
  <c r="S47" i="37" s="1" a="1"/>
  <c r="S47" i="37" s="1"/>
  <c r="W46" i="37" a="1"/>
  <c r="W46" i="37" s="1"/>
  <c r="S46" i="37" s="1" a="1"/>
  <c r="S46" i="37" s="1"/>
  <c r="W45" i="37" a="1"/>
  <c r="W45" i="37" s="1"/>
  <c r="S45" i="37" s="1" a="1"/>
  <c r="S45" i="37" s="1"/>
  <c r="W44" i="37" a="1"/>
  <c r="W44" i="37" s="1"/>
  <c r="T44" i="37" s="1" a="1"/>
  <c r="T44" i="37" s="1"/>
  <c r="W43" i="37" a="1"/>
  <c r="W43" i="37" s="1"/>
  <c r="S43" i="37" s="1" a="1"/>
  <c r="S43" i="37" s="1"/>
  <c r="W42" i="37" a="1"/>
  <c r="W42" i="37" s="1"/>
  <c r="S42" i="37" s="1" a="1"/>
  <c r="S42" i="37" s="1"/>
  <c r="W41" i="37" a="1"/>
  <c r="W41" i="37" s="1"/>
  <c r="S41" i="37" s="1" a="1"/>
  <c r="S41" i="37" s="1"/>
  <c r="W40" i="37" a="1"/>
  <c r="W40" i="37" s="1"/>
  <c r="S40" i="37" s="1" a="1"/>
  <c r="S40" i="37" s="1"/>
  <c r="W39" i="37" a="1"/>
  <c r="W39" i="37" s="1"/>
  <c r="T39" i="37" s="1" a="1"/>
  <c r="T39" i="37" s="1"/>
  <c r="W38" i="37" a="1"/>
  <c r="W38" i="37" s="1"/>
  <c r="S38" i="37" s="1" a="1"/>
  <c r="S38" i="37" s="1"/>
  <c r="W37" i="37" a="1"/>
  <c r="W37" i="37" s="1"/>
  <c r="T37" i="37" s="1" a="1"/>
  <c r="T37" i="37" s="1"/>
  <c r="W36" i="37" a="1"/>
  <c r="W36" i="37" s="1"/>
  <c r="S36" i="37" s="1" a="1"/>
  <c r="S36" i="37" s="1"/>
  <c r="W35" i="37" a="1"/>
  <c r="W35" i="37" s="1"/>
  <c r="T35" i="37" s="1" a="1"/>
  <c r="T35" i="37" s="1"/>
  <c r="W34" i="37" a="1"/>
  <c r="W34" i="37" s="1"/>
  <c r="S34" i="37" s="1" a="1"/>
  <c r="S34" i="37" s="1"/>
  <c r="W33" i="37" a="1"/>
  <c r="W33" i="37" s="1"/>
  <c r="S33" i="37" s="1" a="1"/>
  <c r="S33" i="37" s="1"/>
  <c r="W32" i="37" a="1"/>
  <c r="W32" i="37" s="1"/>
  <c r="T32" i="37" s="1" a="1"/>
  <c r="T32" i="37" s="1"/>
  <c r="W31" i="37" a="1"/>
  <c r="W31" i="37" s="1"/>
  <c r="S31" i="37" s="1" a="1"/>
  <c r="S31" i="37" s="1"/>
  <c r="W30" i="37" a="1"/>
  <c r="W30" i="37" s="1"/>
  <c r="S30" i="37" s="1" a="1"/>
  <c r="S30" i="37" s="1"/>
  <c r="W29" i="37" a="1"/>
  <c r="W29" i="37" s="1"/>
  <c r="S29" i="37" s="1" a="1"/>
  <c r="S29" i="37" s="1"/>
  <c r="W28" i="37" a="1"/>
  <c r="W28" i="37" s="1"/>
  <c r="T28" i="37" s="1" a="1"/>
  <c r="T28" i="37" s="1"/>
  <c r="W27" i="37" a="1"/>
  <c r="W27" i="37" s="1"/>
  <c r="S27" i="37" s="1" a="1"/>
  <c r="S27" i="37" s="1"/>
  <c r="W26" i="37" a="1"/>
  <c r="W26" i="37" s="1"/>
  <c r="T26" i="37" s="1" a="1"/>
  <c r="T26" i="37" s="1"/>
  <c r="W25" i="37" a="1"/>
  <c r="W25" i="37" s="1"/>
  <c r="W24" i="37" a="1"/>
  <c r="W24" i="37" s="1"/>
  <c r="S24" i="37" s="1" a="1"/>
  <c r="S24" i="37" s="1"/>
  <c r="W23" i="37" a="1"/>
  <c r="W23" i="37" s="1"/>
  <c r="T23" i="37" s="1" a="1"/>
  <c r="T23" i="37" s="1"/>
  <c r="W22" i="37" a="1"/>
  <c r="W22" i="37" s="1"/>
  <c r="S22" i="37" s="1" a="1"/>
  <c r="S22" i="37" s="1"/>
  <c r="W21" i="37" a="1"/>
  <c r="W21" i="37" s="1"/>
  <c r="S21" i="37" s="1" a="1"/>
  <c r="S21" i="37" s="1"/>
  <c r="W20" i="37" a="1"/>
  <c r="W20" i="37" s="1"/>
  <c r="T20" i="37" s="1" a="1"/>
  <c r="T20" i="37" s="1"/>
  <c r="W19" i="37" a="1"/>
  <c r="W19" i="37" s="1"/>
  <c r="S19" i="37" s="1" a="1"/>
  <c r="S19" i="37" s="1"/>
  <c r="W18" i="37" a="1"/>
  <c r="W18" i="37" s="1"/>
  <c r="S18" i="37" s="1" a="1"/>
  <c r="S18" i="37" s="1"/>
  <c r="W17" i="37" a="1"/>
  <c r="W17" i="37" s="1"/>
  <c r="T17" i="37" s="1" a="1"/>
  <c r="T17" i="37" s="1"/>
  <c r="W16" i="37" a="1"/>
  <c r="W16" i="37" s="1"/>
  <c r="S16" i="37" s="1" a="1"/>
  <c r="S16" i="37" s="1"/>
  <c r="W15" i="37" a="1"/>
  <c r="W15" i="37" s="1"/>
  <c r="S15" i="37" s="1" a="1"/>
  <c r="S15" i="37" s="1"/>
  <c r="W14" i="37" a="1"/>
  <c r="W14" i="37" s="1"/>
  <c r="S14" i="37" s="1" a="1"/>
  <c r="S14" i="37" s="1"/>
  <c r="W13" i="37" a="1"/>
  <c r="W13" i="37" s="1"/>
  <c r="T13" i="37" s="1" a="1"/>
  <c r="T13" i="37" s="1"/>
  <c r="W12" i="37" a="1"/>
  <c r="W12" i="37" s="1"/>
  <c r="S12" i="37" s="1" a="1"/>
  <c r="S12" i="37" s="1"/>
  <c r="W11" i="37" a="1"/>
  <c r="W11" i="37" s="1"/>
  <c r="S11" i="37" s="1" a="1"/>
  <c r="S11" i="37" s="1"/>
  <c r="W10" i="37" a="1"/>
  <c r="W10" i="37" s="1"/>
  <c r="S10" i="37" s="1" a="1"/>
  <c r="S10" i="37" s="1"/>
  <c r="W9" i="37" a="1"/>
  <c r="W9" i="37" s="1"/>
  <c r="S9" i="37" s="1" a="1"/>
  <c r="S9" i="37" s="1"/>
  <c r="W8" i="37" a="1"/>
  <c r="W8" i="37" s="1"/>
  <c r="S8" i="37" s="1" a="1"/>
  <c r="S8" i="37" s="1"/>
  <c r="V53" i="36" a="1"/>
  <c r="V53" i="36" s="1"/>
  <c r="S53" i="36" s="1" a="1"/>
  <c r="S53" i="36" s="1"/>
  <c r="V52" i="36" a="1"/>
  <c r="V52" i="36" s="1"/>
  <c r="R52" i="36" s="1" a="1"/>
  <c r="R52" i="36" s="1"/>
  <c r="V51" i="36" a="1"/>
  <c r="V51" i="36" s="1"/>
  <c r="V50" i="36" a="1"/>
  <c r="V50" i="36" s="1"/>
  <c r="R50" i="36" s="1" a="1"/>
  <c r="R50" i="36" s="1"/>
  <c r="V49" i="36" a="1"/>
  <c r="V49" i="36" s="1"/>
  <c r="R49" i="36" s="1" a="1"/>
  <c r="R49" i="36" s="1"/>
  <c r="V48" i="36" a="1"/>
  <c r="V48" i="36" s="1"/>
  <c r="S48" i="36" s="1" a="1"/>
  <c r="S48" i="36" s="1"/>
  <c r="V47" i="36" a="1"/>
  <c r="V47" i="36" s="1"/>
  <c r="R47" i="36" s="1" a="1"/>
  <c r="R47" i="36" s="1"/>
  <c r="V46" i="36" a="1"/>
  <c r="V46" i="36" s="1"/>
  <c r="R46" i="36" s="1" a="1"/>
  <c r="R46" i="36" s="1"/>
  <c r="V45" i="36" a="1"/>
  <c r="V45" i="36" s="1"/>
  <c r="R45" i="36" s="1" a="1"/>
  <c r="R45" i="36" s="1"/>
  <c r="V44" i="36" a="1"/>
  <c r="V44" i="36" s="1"/>
  <c r="S44" i="36" s="1" a="1"/>
  <c r="S44" i="36" s="1"/>
  <c r="V43" i="36" a="1"/>
  <c r="V43" i="36" s="1"/>
  <c r="S43" i="36" s="1" a="1"/>
  <c r="S43" i="36" s="1"/>
  <c r="V42" i="36" a="1"/>
  <c r="V42" i="36" s="1"/>
  <c r="S42" i="36" s="1" a="1"/>
  <c r="S42" i="36" s="1"/>
  <c r="V41" i="36" a="1"/>
  <c r="V41" i="36" s="1"/>
  <c r="R41" i="36" s="1" a="1"/>
  <c r="R41" i="36" s="1"/>
  <c r="V40" i="36" a="1"/>
  <c r="V40" i="36" s="1"/>
  <c r="R40" i="36" s="1" a="1"/>
  <c r="R40" i="36" s="1"/>
  <c r="V39" i="36" a="1"/>
  <c r="V39" i="36" s="1"/>
  <c r="R39" i="36" s="1" a="1"/>
  <c r="R39" i="36" s="1"/>
  <c r="V38" i="36" a="1"/>
  <c r="V38" i="36" s="1"/>
  <c r="R38" i="36" s="1" a="1"/>
  <c r="R38" i="36" s="1"/>
  <c r="V37" i="36" a="1"/>
  <c r="V37" i="36" s="1"/>
  <c r="R37" i="36" s="1" a="1"/>
  <c r="R37" i="36" s="1"/>
  <c r="V36" i="36" a="1"/>
  <c r="V36" i="36" s="1"/>
  <c r="R36" i="36" s="1" a="1"/>
  <c r="R36" i="36" s="1"/>
  <c r="V35" i="36" a="1"/>
  <c r="V35" i="36" s="1"/>
  <c r="S35" i="36" s="1" a="1"/>
  <c r="S35" i="36" s="1"/>
  <c r="V34" i="36" a="1"/>
  <c r="V34" i="36" s="1"/>
  <c r="S34" i="36" s="1" a="1"/>
  <c r="S34" i="36" s="1"/>
  <c r="V33" i="36" a="1"/>
  <c r="V33" i="36" s="1"/>
  <c r="R33" i="36" s="1" a="1"/>
  <c r="R33" i="36" s="1"/>
  <c r="V32" i="36" a="1"/>
  <c r="V32" i="36" s="1"/>
  <c r="R32" i="36" s="1" a="1"/>
  <c r="R32" i="36" s="1"/>
  <c r="V31" i="36" a="1"/>
  <c r="V31" i="36" s="1"/>
  <c r="R31" i="36" s="1" a="1"/>
  <c r="R31" i="36" s="1"/>
  <c r="V30" i="36" a="1"/>
  <c r="V30" i="36" s="1"/>
  <c r="V29" i="36" a="1"/>
  <c r="V29" i="36" s="1"/>
  <c r="S29" i="36" s="1" a="1"/>
  <c r="S29" i="36" s="1"/>
  <c r="V28" i="36" a="1"/>
  <c r="V28" i="36" s="1"/>
  <c r="R28" i="36" s="1" a="1"/>
  <c r="R28" i="36" s="1"/>
  <c r="V27" i="36" a="1"/>
  <c r="V27" i="36" s="1"/>
  <c r="R27" i="36" s="1" a="1"/>
  <c r="R27" i="36" s="1"/>
  <c r="V26" i="36" a="1"/>
  <c r="V26" i="36" s="1"/>
  <c r="S26" i="36" s="1" a="1"/>
  <c r="S26" i="36" s="1"/>
  <c r="V25" i="36" a="1"/>
  <c r="V25" i="36" s="1"/>
  <c r="V24" i="36" a="1"/>
  <c r="V24" i="36" s="1"/>
  <c r="R24" i="36" s="1" a="1"/>
  <c r="R24" i="36" s="1"/>
  <c r="V23" i="36" a="1"/>
  <c r="V23" i="36" s="1"/>
  <c r="R23" i="36" s="1" a="1"/>
  <c r="R23" i="36" s="1"/>
  <c r="V22" i="36" a="1"/>
  <c r="V22" i="36" s="1"/>
  <c r="S22" i="36" s="1" a="1"/>
  <c r="S22" i="36" s="1"/>
  <c r="V21" i="36" a="1"/>
  <c r="V21" i="36" s="1"/>
  <c r="R21" i="36" s="1" a="1"/>
  <c r="R21" i="36" s="1"/>
  <c r="V20" i="36" a="1"/>
  <c r="V20" i="36" s="1"/>
  <c r="R20" i="36" s="1" a="1"/>
  <c r="R20" i="36" s="1"/>
  <c r="V19" i="36" a="1"/>
  <c r="V19" i="36" s="1"/>
  <c r="R19" i="36" s="1" a="1"/>
  <c r="R19" i="36" s="1"/>
  <c r="V18" i="36" a="1"/>
  <c r="V18" i="36" s="1"/>
  <c r="V17" i="36" a="1"/>
  <c r="V17" i="36" s="1"/>
  <c r="S17" i="36" s="1" a="1"/>
  <c r="S17" i="36" s="1"/>
  <c r="V16" i="36" a="1"/>
  <c r="V16" i="36" s="1"/>
  <c r="R16" i="36" s="1" a="1"/>
  <c r="R16" i="36" s="1"/>
  <c r="V15" i="36" a="1"/>
  <c r="V15" i="36" s="1"/>
  <c r="R15" i="36" s="1" a="1"/>
  <c r="R15" i="36" s="1"/>
  <c r="V14" i="36" a="1"/>
  <c r="V14" i="36" s="1"/>
  <c r="R14" i="36" s="1" a="1"/>
  <c r="R14" i="36" s="1"/>
  <c r="V13" i="36" a="1"/>
  <c r="V13" i="36" s="1"/>
  <c r="R13" i="36" s="1" a="1"/>
  <c r="R13" i="36" s="1"/>
  <c r="V12" i="36" a="1"/>
  <c r="V12" i="36" s="1"/>
  <c r="S12" i="36" s="1" a="1"/>
  <c r="S12" i="36" s="1"/>
  <c r="V11" i="36" a="1"/>
  <c r="V11" i="36" s="1"/>
  <c r="V10" i="36" a="1"/>
  <c r="V10" i="36" s="1"/>
  <c r="R10" i="36" s="1" a="1"/>
  <c r="R10" i="36" s="1"/>
  <c r="V9" i="36" a="1"/>
  <c r="V9" i="36" s="1"/>
  <c r="R9" i="36" s="1" a="1"/>
  <c r="R9" i="36" s="1"/>
  <c r="V8" i="36" a="1"/>
  <c r="V8" i="36" s="1"/>
  <c r="R8" i="36" s="1" a="1"/>
  <c r="R8" i="36" s="1"/>
  <c r="V7" i="36" a="1"/>
  <c r="V7" i="36" s="1"/>
  <c r="R7" i="36" s="1" a="1"/>
  <c r="R7" i="36" s="1"/>
  <c r="V6" i="36" a="1"/>
  <c r="V6" i="36" s="1"/>
  <c r="R6" i="36" s="1" a="1"/>
  <c r="R6" i="36" s="1"/>
  <c r="V5" i="36" a="1"/>
  <c r="V5" i="36" s="1"/>
  <c r="R5" i="36" s="1" a="1"/>
  <c r="R5" i="36" s="1"/>
  <c r="V53" i="34" a="1"/>
  <c r="V53" i="34" s="1"/>
  <c r="S53" i="34" s="1" a="1"/>
  <c r="S53" i="34" s="1"/>
  <c r="V52" i="34" a="1"/>
  <c r="V52" i="34" s="1"/>
  <c r="R52" i="34" s="1" a="1"/>
  <c r="R52" i="34" s="1"/>
  <c r="V51" i="34" a="1"/>
  <c r="V51" i="34" s="1"/>
  <c r="R51" i="34" s="1" a="1"/>
  <c r="R51" i="34" s="1"/>
  <c r="V50" i="34" a="1"/>
  <c r="V50" i="34" s="1"/>
  <c r="R50" i="34" s="1" a="1"/>
  <c r="R50" i="34" s="1"/>
  <c r="V49" i="34" a="1"/>
  <c r="V49" i="34" s="1"/>
  <c r="R49" i="34" s="1" a="1"/>
  <c r="R49" i="34" s="1"/>
  <c r="V48" i="34" a="1"/>
  <c r="V48" i="34" s="1"/>
  <c r="R48" i="34" s="1" a="1"/>
  <c r="R48" i="34" s="1"/>
  <c r="V47" i="34" a="1"/>
  <c r="V47" i="34" s="1"/>
  <c r="R47" i="34" s="1" a="1"/>
  <c r="R47" i="34" s="1"/>
  <c r="V46" i="34" a="1"/>
  <c r="V46" i="34" s="1"/>
  <c r="R46" i="34" s="1" a="1"/>
  <c r="R46" i="34" s="1"/>
  <c r="V45" i="34" a="1"/>
  <c r="V45" i="34" s="1"/>
  <c r="R45" i="34" s="1" a="1"/>
  <c r="R45" i="34" s="1"/>
  <c r="V44" i="34" a="1"/>
  <c r="V44" i="34" s="1"/>
  <c r="S44" i="34" s="1" a="1"/>
  <c r="S44" i="34" s="1"/>
  <c r="V43" i="34" a="1"/>
  <c r="V43" i="34" s="1"/>
  <c r="S43" i="34" s="1" a="1"/>
  <c r="S43" i="34" s="1"/>
  <c r="V42" i="34" a="1"/>
  <c r="V42" i="34" s="1"/>
  <c r="S42" i="34" s="1" a="1"/>
  <c r="S42" i="34" s="1"/>
  <c r="V41" i="34" a="1"/>
  <c r="V41" i="34" s="1"/>
  <c r="R41" i="34" s="1" a="1"/>
  <c r="R41" i="34" s="1"/>
  <c r="V40" i="34" a="1"/>
  <c r="V40" i="34" s="1"/>
  <c r="R40" i="34" s="1" a="1"/>
  <c r="R40" i="34" s="1"/>
  <c r="V39" i="34" a="1"/>
  <c r="V39" i="34" s="1"/>
  <c r="R39" i="34" s="1" a="1"/>
  <c r="R39" i="34" s="1"/>
  <c r="V38" i="34" a="1"/>
  <c r="V38" i="34" s="1"/>
  <c r="R38" i="34" s="1" a="1"/>
  <c r="R38" i="34" s="1"/>
  <c r="V37" i="34" a="1"/>
  <c r="V37" i="34" s="1"/>
  <c r="S37" i="34" s="1" a="1"/>
  <c r="S37" i="34" s="1"/>
  <c r="V36" i="34" a="1"/>
  <c r="V36" i="34" s="1"/>
  <c r="R36" i="34" s="1" a="1"/>
  <c r="R36" i="34" s="1"/>
  <c r="V35" i="34" a="1"/>
  <c r="V35" i="34" s="1"/>
  <c r="R35" i="34" s="1" a="1"/>
  <c r="R35" i="34" s="1"/>
  <c r="V34" i="34" a="1"/>
  <c r="V34" i="34" s="1"/>
  <c r="R34" i="34" s="1" a="1"/>
  <c r="R34" i="34" s="1"/>
  <c r="V33" i="34" a="1"/>
  <c r="V33" i="34" s="1"/>
  <c r="S33" i="34" s="1" a="1"/>
  <c r="S33" i="34" s="1"/>
  <c r="V32" i="34" a="1"/>
  <c r="V32" i="34" s="1"/>
  <c r="R32" i="34" s="1" a="1"/>
  <c r="R32" i="34" s="1"/>
  <c r="V31" i="34" a="1"/>
  <c r="V31" i="34" s="1"/>
  <c r="R31" i="34" s="1" a="1"/>
  <c r="R31" i="34" s="1"/>
  <c r="V30" i="34" a="1"/>
  <c r="V30" i="34" s="1"/>
  <c r="R30" i="34" s="1" a="1"/>
  <c r="R30" i="34" s="1"/>
  <c r="V29" i="34" a="1"/>
  <c r="V29" i="34" s="1"/>
  <c r="R29" i="34" s="1" a="1"/>
  <c r="R29" i="34" s="1"/>
  <c r="V28" i="34" a="1"/>
  <c r="V28" i="34" s="1"/>
  <c r="S28" i="34" s="1" a="1"/>
  <c r="S28" i="34" s="1"/>
  <c r="V27" i="34" a="1"/>
  <c r="V27" i="34" s="1"/>
  <c r="S27" i="34" s="1" a="1"/>
  <c r="S27" i="34" s="1"/>
  <c r="V26" i="34" a="1"/>
  <c r="V26" i="34" s="1"/>
  <c r="R26" i="34" s="1" a="1"/>
  <c r="R26" i="34" s="1"/>
  <c r="V25" i="34" a="1"/>
  <c r="V25" i="34" s="1"/>
  <c r="S25" i="34" s="1" a="1"/>
  <c r="S25" i="34" s="1"/>
  <c r="V24" i="34" a="1"/>
  <c r="V24" i="34" s="1"/>
  <c r="R24" i="34" s="1" a="1"/>
  <c r="R24" i="34" s="1"/>
  <c r="V23" i="34" a="1"/>
  <c r="V23" i="34" s="1"/>
  <c r="R23" i="34" s="1" a="1"/>
  <c r="R23" i="34" s="1"/>
  <c r="V22" i="34" a="1"/>
  <c r="V22" i="34" s="1"/>
  <c r="R22" i="34" s="1" a="1"/>
  <c r="R22" i="34" s="1"/>
  <c r="V21" i="34" a="1"/>
  <c r="V21" i="34" s="1"/>
  <c r="R21" i="34" s="1" a="1"/>
  <c r="R21" i="34" s="1"/>
  <c r="V20" i="34" a="1"/>
  <c r="V20" i="34" s="1"/>
  <c r="S20" i="34" s="1" a="1"/>
  <c r="S20" i="34" s="1"/>
  <c r="V19" i="34" a="1"/>
  <c r="V19" i="34" s="1"/>
  <c r="R19" i="34" s="1" a="1"/>
  <c r="R19" i="34" s="1"/>
  <c r="V18" i="34" a="1"/>
  <c r="V18" i="34" s="1"/>
  <c r="R18" i="34" s="1" a="1"/>
  <c r="R18" i="34" s="1"/>
  <c r="V17" i="34" a="1"/>
  <c r="V17" i="34" s="1"/>
  <c r="R17" i="34" s="1" a="1"/>
  <c r="R17" i="34" s="1"/>
  <c r="V16" i="34" a="1"/>
  <c r="V16" i="34" s="1"/>
  <c r="V15" i="34" a="1"/>
  <c r="V15" i="34" s="1"/>
  <c r="S15" i="34" s="1" a="1"/>
  <c r="S15" i="34" s="1"/>
  <c r="V14" i="34" a="1"/>
  <c r="V14" i="34" s="1"/>
  <c r="R14" i="34" s="1" a="1"/>
  <c r="R14" i="34" s="1"/>
  <c r="V13" i="34" a="1"/>
  <c r="V13" i="34" s="1"/>
  <c r="R13" i="34" s="1" a="1"/>
  <c r="R13" i="34" s="1"/>
  <c r="V12" i="34" a="1"/>
  <c r="V12" i="34" s="1"/>
  <c r="R12" i="34" s="1" a="1"/>
  <c r="R12" i="34" s="1"/>
  <c r="V11" i="34" a="1"/>
  <c r="V11" i="34" s="1"/>
  <c r="R11" i="34" s="1" a="1"/>
  <c r="R11" i="34" s="1"/>
  <c r="V10" i="34" a="1"/>
  <c r="V10" i="34" s="1"/>
  <c r="S10" i="34" s="1" a="1"/>
  <c r="S10" i="34" s="1"/>
  <c r="V9" i="34" a="1"/>
  <c r="V9" i="34" s="1"/>
  <c r="R9" i="34" s="1" a="1"/>
  <c r="R9" i="34" s="1"/>
  <c r="V8" i="34" a="1"/>
  <c r="V8" i="34" s="1"/>
  <c r="S8" i="34" s="1" a="1"/>
  <c r="S8" i="34" s="1"/>
  <c r="V7" i="34" a="1"/>
  <c r="V7" i="34" s="1"/>
  <c r="S7" i="34" s="1" a="1"/>
  <c r="S7" i="34" s="1"/>
  <c r="V6" i="34" a="1"/>
  <c r="V6" i="34" s="1"/>
  <c r="R6" i="34" s="1" a="1"/>
  <c r="R6" i="34" s="1"/>
  <c r="V4" i="34" a="1"/>
  <c r="V4" i="34" s="1"/>
  <c r="R4" i="34" s="1" a="1"/>
  <c r="R4" i="34" s="1"/>
  <c r="W53" i="35" a="1"/>
  <c r="W53" i="35" s="1"/>
  <c r="S53" i="35" s="1" a="1"/>
  <c r="S53" i="35" s="1"/>
  <c r="W52" i="35" a="1"/>
  <c r="W52" i="35" s="1"/>
  <c r="S52" i="35" s="1" a="1"/>
  <c r="S52" i="35" s="1"/>
  <c r="W51" i="35" a="1"/>
  <c r="W51" i="35" s="1"/>
  <c r="S51" i="35" s="1" a="1"/>
  <c r="S51" i="35" s="1"/>
  <c r="W50" i="35" a="1"/>
  <c r="W50" i="35" s="1"/>
  <c r="T50" i="35" s="1" a="1"/>
  <c r="T50" i="35" s="1"/>
  <c r="W49" i="35" a="1"/>
  <c r="W49" i="35" s="1"/>
  <c r="S49" i="35" s="1" a="1"/>
  <c r="S49" i="35" s="1"/>
  <c r="W48" i="35" a="1"/>
  <c r="W48" i="35" s="1"/>
  <c r="T48" i="35" s="1" a="1"/>
  <c r="T48" i="35" s="1"/>
  <c r="W47" i="35" a="1"/>
  <c r="W47" i="35" s="1"/>
  <c r="T47" i="35" s="1" a="1"/>
  <c r="T47" i="35" s="1"/>
  <c r="W46" i="35" a="1"/>
  <c r="W46" i="35" s="1"/>
  <c r="T46" i="35" s="1" a="1"/>
  <c r="T46" i="35" s="1"/>
  <c r="W45" i="35" a="1"/>
  <c r="W45" i="35" s="1"/>
  <c r="T45" i="35" s="1" a="1"/>
  <c r="T45" i="35" s="1"/>
  <c r="W44" i="35" a="1"/>
  <c r="W44" i="35" s="1"/>
  <c r="S44" i="35" s="1" a="1"/>
  <c r="S44" i="35" s="1"/>
  <c r="W43" i="35" a="1"/>
  <c r="W43" i="35" s="1"/>
  <c r="S43" i="35" s="1" a="1"/>
  <c r="S43" i="35" s="1"/>
  <c r="W42" i="35" a="1"/>
  <c r="W42" i="35" s="1"/>
  <c r="T42" i="35" s="1" a="1"/>
  <c r="T42" i="35" s="1"/>
  <c r="W41" i="35" a="1"/>
  <c r="W41" i="35" s="1"/>
  <c r="S41" i="35" s="1" a="1"/>
  <c r="S41" i="35" s="1"/>
  <c r="W40" i="35" a="1"/>
  <c r="W40" i="35" s="1"/>
  <c r="S40" i="35" s="1" a="1"/>
  <c r="S40" i="35" s="1"/>
  <c r="W39" i="35" a="1"/>
  <c r="W39" i="35" s="1"/>
  <c r="S39" i="35" s="1" a="1"/>
  <c r="S39" i="35" s="1"/>
  <c r="W38" i="35" a="1"/>
  <c r="W38" i="35" s="1"/>
  <c r="T38" i="35" s="1" a="1"/>
  <c r="T38" i="35" s="1"/>
  <c r="W37" i="35" a="1"/>
  <c r="W37" i="35" s="1"/>
  <c r="T37" i="35" s="1" a="1"/>
  <c r="T37" i="35" s="1"/>
  <c r="W36" i="35" a="1"/>
  <c r="W36" i="35" s="1"/>
  <c r="T36" i="35" s="1" a="1"/>
  <c r="T36" i="35" s="1"/>
  <c r="W35" i="35" a="1"/>
  <c r="W35" i="35" s="1"/>
  <c r="S35" i="35" s="1" a="1"/>
  <c r="S35" i="35" s="1"/>
  <c r="W34" i="35" a="1"/>
  <c r="W34" i="35" s="1"/>
  <c r="S34" i="35" s="1" a="1"/>
  <c r="S34" i="35" s="1"/>
  <c r="W33" i="35" a="1"/>
  <c r="W33" i="35" s="1"/>
  <c r="S33" i="35" s="1" a="1"/>
  <c r="S33" i="35" s="1"/>
  <c r="W32" i="35" a="1"/>
  <c r="W32" i="35" s="1"/>
  <c r="S32" i="35" s="1" a="1"/>
  <c r="S32" i="35" s="1"/>
  <c r="W31" i="35" a="1"/>
  <c r="W31" i="35" s="1"/>
  <c r="T31" i="35" s="1" a="1"/>
  <c r="T31" i="35" s="1"/>
  <c r="W30" i="35" a="1"/>
  <c r="W30" i="35" s="1"/>
  <c r="S30" i="35" s="1" a="1"/>
  <c r="S30" i="35" s="1"/>
  <c r="W29" i="35" a="1"/>
  <c r="W29" i="35" s="1"/>
  <c r="S29" i="35" s="1" a="1"/>
  <c r="S29" i="35" s="1"/>
  <c r="W28" i="35" a="1"/>
  <c r="W28" i="35" s="1"/>
  <c r="S28" i="35" s="1" a="1"/>
  <c r="S28" i="35" s="1"/>
  <c r="W27" i="35" a="1"/>
  <c r="W27" i="35" s="1"/>
  <c r="T27" i="35" s="1" a="1"/>
  <c r="T27" i="35" s="1"/>
  <c r="W26" i="35" a="1"/>
  <c r="W26" i="35" s="1"/>
  <c r="T26" i="35" s="1" a="1"/>
  <c r="T26" i="35" s="1"/>
  <c r="W25" i="35" a="1"/>
  <c r="W25" i="35" s="1"/>
  <c r="S25" i="35" s="1" a="1"/>
  <c r="S25" i="35" s="1"/>
  <c r="W24" i="35" a="1"/>
  <c r="W24" i="35" s="1"/>
  <c r="T24" i="35" s="1" a="1"/>
  <c r="T24" i="35" s="1"/>
  <c r="W23" i="35" a="1"/>
  <c r="W23" i="35" s="1"/>
  <c r="S23" i="35" s="1" a="1"/>
  <c r="S23" i="35" s="1"/>
  <c r="W22" i="35" a="1"/>
  <c r="W22" i="35" s="1"/>
  <c r="S22" i="35" s="1" a="1"/>
  <c r="S22" i="35" s="1"/>
  <c r="W21" i="35" a="1"/>
  <c r="W21" i="35" s="1"/>
  <c r="S21" i="35" s="1" a="1"/>
  <c r="S21" i="35" s="1"/>
  <c r="W20" i="35" a="1"/>
  <c r="W20" i="35" s="1"/>
  <c r="S20" i="35" s="1" a="1"/>
  <c r="S20" i="35" s="1"/>
  <c r="W19" i="35" a="1"/>
  <c r="W19" i="35" s="1"/>
  <c r="S19" i="35" s="1" a="1"/>
  <c r="S19" i="35" s="1"/>
  <c r="W18" i="35" a="1"/>
  <c r="W18" i="35" s="1"/>
  <c r="S18" i="35" s="1" a="1"/>
  <c r="S18" i="35" s="1"/>
  <c r="W17" i="35" a="1"/>
  <c r="W17" i="35" s="1"/>
  <c r="S17" i="35" s="1" a="1"/>
  <c r="S17" i="35" s="1"/>
  <c r="W16" i="35" a="1"/>
  <c r="W16" i="35" s="1"/>
  <c r="S16" i="35" s="1" a="1"/>
  <c r="S16" i="35" s="1"/>
  <c r="W15" i="35" a="1"/>
  <c r="W15" i="35" s="1"/>
  <c r="S15" i="35" s="1" a="1"/>
  <c r="S15" i="35" s="1"/>
  <c r="W14" i="35" a="1"/>
  <c r="W14" i="35" s="1"/>
  <c r="T14" i="35" s="1" a="1"/>
  <c r="T14" i="35" s="1"/>
  <c r="W13" i="35" a="1"/>
  <c r="W13" i="35" s="1"/>
  <c r="S13" i="35" s="1" a="1"/>
  <c r="S13" i="35" s="1"/>
  <c r="W12" i="35" a="1"/>
  <c r="W12" i="35" s="1"/>
  <c r="S12" i="35" s="1" a="1"/>
  <c r="S12" i="35" s="1"/>
  <c r="W11" i="35" a="1"/>
  <c r="W11" i="35" s="1"/>
  <c r="S11" i="35" s="1" a="1"/>
  <c r="S11" i="35" s="1"/>
  <c r="W10" i="35" a="1"/>
  <c r="W10" i="35" s="1"/>
  <c r="S10" i="35" s="1" a="1"/>
  <c r="S10" i="35" s="1"/>
  <c r="W9" i="35" a="1"/>
  <c r="W9" i="35" s="1"/>
  <c r="S9" i="35" s="1" a="1"/>
  <c r="S9" i="35" s="1"/>
  <c r="W8" i="35" a="1"/>
  <c r="W8" i="35" s="1"/>
  <c r="T8" i="35" s="1" a="1"/>
  <c r="T8" i="35" s="1"/>
  <c r="W7" i="35" a="1"/>
  <c r="W7" i="35" s="1"/>
  <c r="T7" i="35" s="1" a="1"/>
  <c r="T7" i="35" s="1"/>
  <c r="W5" i="35" a="1"/>
  <c r="W5" i="35" s="1"/>
  <c r="S5" i="35" s="1" a="1"/>
  <c r="S5" i="35" s="1"/>
  <c r="AH53" i="15" a="1"/>
  <c r="AH53" i="15" s="1"/>
  <c r="AE53" i="15" s="1" a="1"/>
  <c r="AE53" i="15" s="1"/>
  <c r="AH52" i="15" a="1"/>
  <c r="AH52" i="15" s="1"/>
  <c r="AD52" i="15" s="1" a="1"/>
  <c r="AD52" i="15" s="1"/>
  <c r="AH51" i="15" a="1"/>
  <c r="AH51" i="15" s="1"/>
  <c r="AD51" i="15" s="1" a="1"/>
  <c r="AD51" i="15" s="1"/>
  <c r="AH50" i="15" a="1"/>
  <c r="AH50" i="15" s="1"/>
  <c r="AD50" i="15" s="1" a="1"/>
  <c r="AD50" i="15" s="1"/>
  <c r="AH49" i="15" a="1"/>
  <c r="AH49" i="15" s="1"/>
  <c r="AD49" i="15" s="1" a="1"/>
  <c r="AD49" i="15" s="1"/>
  <c r="AH48" i="15" a="1"/>
  <c r="AH48" i="15" s="1"/>
  <c r="AE48" i="15" s="1" a="1"/>
  <c r="AE48" i="15" s="1"/>
  <c r="AH47" i="15" a="1"/>
  <c r="AH47" i="15" s="1"/>
  <c r="AD47" i="15" s="1" a="1"/>
  <c r="AD47" i="15" s="1"/>
  <c r="AH46" i="15" a="1"/>
  <c r="AH46" i="15" s="1"/>
  <c r="AE46" i="15" s="1" a="1"/>
  <c r="AE46" i="15" s="1"/>
  <c r="AH45" i="15" a="1"/>
  <c r="AH45" i="15" s="1"/>
  <c r="AE45" i="15" s="1" a="1"/>
  <c r="AE45" i="15" s="1"/>
  <c r="AH44" i="15" a="1"/>
  <c r="AH44" i="15" s="1"/>
  <c r="AD44" i="15" s="1" a="1"/>
  <c r="AD44" i="15" s="1"/>
  <c r="AH43" i="15" a="1"/>
  <c r="AH43" i="15" s="1"/>
  <c r="AE43" i="15" s="1" a="1"/>
  <c r="AE43" i="15" s="1"/>
  <c r="AH42" i="15" a="1"/>
  <c r="AH42" i="15" s="1"/>
  <c r="AD42" i="15" s="1" a="1"/>
  <c r="AD42" i="15" s="1"/>
  <c r="AH41" i="15" a="1"/>
  <c r="AH41" i="15" s="1"/>
  <c r="AE41" i="15" s="1" a="1"/>
  <c r="AE41" i="15" s="1"/>
  <c r="AH40" i="15" a="1"/>
  <c r="AH40" i="15" s="1"/>
  <c r="AD40" i="15" s="1" a="1"/>
  <c r="AD40" i="15" s="1"/>
  <c r="AH39" i="15" a="1"/>
  <c r="AH39" i="15" s="1"/>
  <c r="AE39" i="15" s="1" a="1"/>
  <c r="AE39" i="15" s="1"/>
  <c r="AH38" i="15" a="1"/>
  <c r="AH38" i="15" s="1"/>
  <c r="AD38" i="15" s="1" a="1"/>
  <c r="AD38" i="15" s="1"/>
  <c r="AH37" i="15" a="1"/>
  <c r="AH37" i="15" s="1"/>
  <c r="AD37" i="15" s="1" a="1"/>
  <c r="AD37" i="15" s="1"/>
  <c r="AH36" i="15" a="1"/>
  <c r="AH36" i="15" s="1"/>
  <c r="AD36" i="15" s="1" a="1"/>
  <c r="AD36" i="15" s="1"/>
  <c r="AH35" i="15" a="1"/>
  <c r="AH35" i="15" s="1"/>
  <c r="AD35" i="15" s="1" a="1"/>
  <c r="AD35" i="15" s="1"/>
  <c r="AH34" i="15" a="1"/>
  <c r="AH34" i="15" s="1"/>
  <c r="AD34" i="15" s="1" a="1"/>
  <c r="AD34" i="15" s="1"/>
  <c r="AH33" i="15" a="1"/>
  <c r="AH33" i="15" s="1"/>
  <c r="AD33" i="15" s="1" a="1"/>
  <c r="AD33" i="15" s="1"/>
  <c r="AH32" i="15" a="1"/>
  <c r="AH32" i="15" s="1"/>
  <c r="AD32" i="15" s="1" a="1"/>
  <c r="AD32" i="15" s="1"/>
  <c r="AH31" i="15" a="1"/>
  <c r="AH31" i="15" s="1"/>
  <c r="AD31" i="15" s="1" a="1"/>
  <c r="AD31" i="15" s="1"/>
  <c r="AH30" i="15" a="1"/>
  <c r="AH30" i="15" s="1"/>
  <c r="AE30" i="15" s="1" a="1"/>
  <c r="AE30" i="15" s="1"/>
  <c r="AH29" i="15" a="1"/>
  <c r="AH29" i="15" s="1"/>
  <c r="AE29" i="15" s="1" a="1"/>
  <c r="AE29" i="15" s="1"/>
  <c r="AH28" i="15" a="1"/>
  <c r="AH28" i="15" s="1"/>
  <c r="AE28" i="15" s="1" a="1"/>
  <c r="AE28" i="15" s="1"/>
  <c r="AH27" i="15" a="1"/>
  <c r="AH27" i="15" s="1"/>
  <c r="AE27" i="15" s="1" a="1"/>
  <c r="AE27" i="15" s="1"/>
  <c r="AH26" i="15" a="1"/>
  <c r="AH26" i="15" s="1"/>
  <c r="AE26" i="15" s="1" a="1"/>
  <c r="AE26" i="15" s="1"/>
  <c r="AH25" i="15" a="1"/>
  <c r="AH25" i="15" s="1"/>
  <c r="AD25" i="15" s="1" a="1"/>
  <c r="AD25" i="15" s="1"/>
  <c r="AH24" i="15" a="1"/>
  <c r="AH24" i="15" s="1"/>
  <c r="AE24" i="15" s="1" a="1"/>
  <c r="AE24" i="15" s="1"/>
  <c r="AH23" i="15" a="1"/>
  <c r="AH23" i="15" s="1"/>
  <c r="AE23" i="15" s="1" a="1"/>
  <c r="AE23" i="15" s="1"/>
  <c r="AH22" i="15" a="1"/>
  <c r="AH22" i="15" s="1"/>
  <c r="AD22" i="15" s="1" a="1"/>
  <c r="AD22" i="15" s="1"/>
  <c r="AH21" i="15" a="1"/>
  <c r="AH21" i="15" s="1"/>
  <c r="AD21" i="15" s="1" a="1"/>
  <c r="AD21" i="15" s="1"/>
  <c r="AH20" i="15" a="1"/>
  <c r="AH20" i="15" s="1"/>
  <c r="AE20" i="15" s="1" a="1"/>
  <c r="AE20" i="15" s="1"/>
  <c r="AH19" i="15" a="1"/>
  <c r="AH19" i="15" s="1"/>
  <c r="AD19" i="15" s="1" a="1"/>
  <c r="AD19" i="15" s="1"/>
  <c r="AH18" i="15" a="1"/>
  <c r="AH18" i="15" s="1"/>
  <c r="AE18" i="15" s="1" a="1"/>
  <c r="AE18" i="15" s="1"/>
  <c r="AH17" i="15" a="1"/>
  <c r="AH17" i="15" s="1"/>
  <c r="AD17" i="15" s="1" a="1"/>
  <c r="AD17" i="15" s="1"/>
  <c r="AH16" i="15" a="1"/>
  <c r="AH16" i="15" s="1"/>
  <c r="AD16" i="15" s="1" a="1"/>
  <c r="AD16" i="15" s="1"/>
  <c r="AH15" i="15" a="1"/>
  <c r="AH15" i="15" s="1"/>
  <c r="AE15" i="15" s="1" a="1"/>
  <c r="AE15" i="15" s="1"/>
  <c r="AH14" i="15" a="1"/>
  <c r="AH14" i="15" s="1"/>
  <c r="AD14" i="15" s="1" a="1"/>
  <c r="AD14" i="15" s="1"/>
  <c r="AH13" i="15" a="1"/>
  <c r="AH13" i="15" s="1"/>
  <c r="AD13" i="15" s="1" a="1"/>
  <c r="AD13" i="15" s="1"/>
  <c r="U53" i="19" a="1"/>
  <c r="U53" i="19" s="1"/>
  <c r="U52" i="19" a="1"/>
  <c r="U52" i="19" s="1"/>
  <c r="U51" i="19"/>
  <c r="U51" i="19" a="1"/>
  <c r="U50" i="19" a="1"/>
  <c r="U50" i="19" s="1"/>
  <c r="U49" i="19" a="1"/>
  <c r="U49" i="19" s="1"/>
  <c r="U48" i="19" a="1"/>
  <c r="U48" i="19" s="1"/>
  <c r="U47" i="19" a="1"/>
  <c r="U47" i="19" s="1"/>
  <c r="U46" i="19" a="1"/>
  <c r="U46" i="19" s="1"/>
  <c r="U45" i="19" a="1"/>
  <c r="U45" i="19" s="1"/>
  <c r="U44" i="19"/>
  <c r="U44" i="19" a="1"/>
  <c r="U43" i="19" a="1"/>
  <c r="U43" i="19" s="1"/>
  <c r="U42" i="19" a="1"/>
  <c r="U42" i="19" s="1"/>
  <c r="U41" i="19" a="1"/>
  <c r="U41" i="19" s="1"/>
  <c r="U40" i="19" a="1"/>
  <c r="U40" i="19" s="1"/>
  <c r="U39" i="19" a="1"/>
  <c r="U39" i="19" s="1"/>
  <c r="U38" i="19" a="1"/>
  <c r="U38" i="19" s="1"/>
  <c r="U37" i="19"/>
  <c r="U37" i="19" a="1"/>
  <c r="U36" i="19" a="1"/>
  <c r="U36" i="19" s="1"/>
  <c r="U35" i="19" a="1"/>
  <c r="U35" i="19" s="1"/>
  <c r="U34" i="19" a="1"/>
  <c r="U34" i="19" s="1"/>
  <c r="U33" i="19" a="1"/>
  <c r="U33" i="19" s="1"/>
  <c r="U32" i="19" a="1"/>
  <c r="U32" i="19" s="1"/>
  <c r="U31" i="19" a="1"/>
  <c r="U31" i="19" s="1"/>
  <c r="U30" i="19"/>
  <c r="U30" i="19" a="1"/>
  <c r="U29" i="19" a="1"/>
  <c r="U29" i="19" s="1"/>
  <c r="U28" i="19" a="1"/>
  <c r="U28" i="19" s="1"/>
  <c r="U27" i="19" a="1"/>
  <c r="U27" i="19" s="1"/>
  <c r="U26" i="19" a="1"/>
  <c r="U26" i="19" s="1"/>
  <c r="U25" i="19" a="1"/>
  <c r="U25" i="19" s="1"/>
  <c r="U24" i="19" a="1"/>
  <c r="U24" i="19" s="1"/>
  <c r="U23" i="19"/>
  <c r="U23" i="19" a="1"/>
  <c r="U22" i="19" a="1"/>
  <c r="U22" i="19" s="1"/>
  <c r="U21" i="19" a="1"/>
  <c r="U21" i="19" s="1"/>
  <c r="U20" i="19" a="1"/>
  <c r="U20" i="19" s="1"/>
  <c r="U19" i="19" a="1"/>
  <c r="U19" i="19" s="1"/>
  <c r="U18" i="19" a="1"/>
  <c r="U18" i="19" s="1"/>
  <c r="U17" i="19" a="1"/>
  <c r="U17" i="19" s="1"/>
  <c r="U16" i="19"/>
  <c r="U16" i="19" a="1"/>
  <c r="U15" i="19" a="1"/>
  <c r="U15" i="19" s="1"/>
  <c r="U14" i="19" a="1"/>
  <c r="U14" i="19" s="1"/>
  <c r="U13" i="19" a="1"/>
  <c r="U13" i="19" s="1"/>
  <c r="U12" i="19" a="1"/>
  <c r="U12" i="19" s="1"/>
  <c r="U11" i="19" a="1"/>
  <c r="U11" i="19" s="1"/>
  <c r="U10" i="19" a="1"/>
  <c r="U10" i="19" s="1"/>
  <c r="U9" i="19"/>
  <c r="U9" i="19" a="1"/>
  <c r="U8" i="19" a="1"/>
  <c r="U8" i="19" s="1"/>
  <c r="U7" i="19" a="1"/>
  <c r="U7" i="19" s="1"/>
  <c r="U6" i="19" a="1"/>
  <c r="U6" i="19" s="1"/>
  <c r="U5" i="19" a="1"/>
  <c r="U5" i="19" s="1"/>
  <c r="K15" i="34"/>
  <c r="AC9" i="15"/>
  <c r="AC10" i="15"/>
  <c r="AC11" i="15"/>
  <c r="AC12" i="15"/>
  <c r="AC13" i="15"/>
  <c r="AC14" i="15"/>
  <c r="AC15" i="15"/>
  <c r="AC16" i="15"/>
  <c r="AC17" i="15"/>
  <c r="AC18" i="15"/>
  <c r="AC19" i="15"/>
  <c r="AC20" i="15"/>
  <c r="AC21" i="15"/>
  <c r="AC22" i="15"/>
  <c r="AC23" i="15"/>
  <c r="AC24" i="15"/>
  <c r="AC25" i="15"/>
  <c r="AC26" i="15"/>
  <c r="AC27" i="15"/>
  <c r="AC28" i="15"/>
  <c r="AC29" i="15"/>
  <c r="AC30" i="15"/>
  <c r="AC31" i="15"/>
  <c r="AC32" i="15"/>
  <c r="AC33" i="15"/>
  <c r="AC34" i="15"/>
  <c r="AC35" i="15"/>
  <c r="AC36" i="15"/>
  <c r="AC37" i="15"/>
  <c r="AC38" i="15"/>
  <c r="AC39" i="15"/>
  <c r="AC40" i="15"/>
  <c r="AC41" i="15"/>
  <c r="AC42" i="15"/>
  <c r="AC43" i="15"/>
  <c r="AC44" i="15"/>
  <c r="AC45" i="15"/>
  <c r="AC46" i="15"/>
  <c r="AC47" i="15"/>
  <c r="AC48" i="15"/>
  <c r="AC49" i="15"/>
  <c r="AC50" i="15"/>
  <c r="AC51" i="15"/>
  <c r="AC52" i="15"/>
  <c r="AC53" i="15"/>
  <c r="L3" i="35"/>
  <c r="Z53" i="6"/>
  <c r="Z52" i="6"/>
  <c r="Z51" i="6"/>
  <c r="Z50" i="6"/>
  <c r="Z49" i="6"/>
  <c r="Z48" i="6"/>
  <c r="Z47" i="6"/>
  <c r="Z46" i="6"/>
  <c r="Z45" i="6"/>
  <c r="Z44" i="6"/>
  <c r="Z43" i="6"/>
  <c r="Z42" i="6"/>
  <c r="Z41" i="6"/>
  <c r="Z40" i="6"/>
  <c r="Z39" i="6"/>
  <c r="Z38" i="6"/>
  <c r="Z37" i="6"/>
  <c r="Z36" i="6"/>
  <c r="Z35" i="6"/>
  <c r="Z34" i="6"/>
  <c r="Z33" i="6"/>
  <c r="Z32" i="6"/>
  <c r="Z31" i="6"/>
  <c r="Z30" i="6"/>
  <c r="Z29" i="6"/>
  <c r="Z28" i="6"/>
  <c r="Z27" i="6"/>
  <c r="Z26" i="6"/>
  <c r="Z25" i="6"/>
  <c r="Z24" i="6"/>
  <c r="Z23" i="6"/>
  <c r="Z22" i="6"/>
  <c r="Z21" i="6"/>
  <c r="Z20" i="6"/>
  <c r="Z19" i="6"/>
  <c r="Z18" i="6"/>
  <c r="Z17" i="6"/>
  <c r="Z16" i="6"/>
  <c r="Z15" i="6"/>
  <c r="Z14" i="6"/>
  <c r="Z13" i="6"/>
  <c r="Z12" i="6"/>
  <c r="Z11" i="6"/>
  <c r="Z10" i="6"/>
  <c r="Z9" i="6"/>
  <c r="X53" i="6"/>
  <c r="X52" i="6"/>
  <c r="X51" i="6"/>
  <c r="X50" i="6"/>
  <c r="X49" i="6"/>
  <c r="X48" i="6"/>
  <c r="X47" i="6"/>
  <c r="X46" i="6"/>
  <c r="X45" i="6"/>
  <c r="X44" i="6"/>
  <c r="X43" i="6"/>
  <c r="X42" i="6"/>
  <c r="X41" i="6"/>
  <c r="X40" i="6"/>
  <c r="X39" i="6"/>
  <c r="X38" i="6"/>
  <c r="X37" i="6"/>
  <c r="X36" i="6"/>
  <c r="X35" i="6"/>
  <c r="X34" i="6"/>
  <c r="X33" i="6"/>
  <c r="X32" i="6"/>
  <c r="X31" i="6"/>
  <c r="X30" i="6"/>
  <c r="X29" i="6"/>
  <c r="X28" i="6"/>
  <c r="X27" i="6"/>
  <c r="X26" i="6"/>
  <c r="X25" i="6"/>
  <c r="X24" i="6"/>
  <c r="X23" i="6"/>
  <c r="X22" i="6"/>
  <c r="X21" i="6"/>
  <c r="X20" i="6"/>
  <c r="X19" i="6"/>
  <c r="X18" i="6"/>
  <c r="X17" i="6"/>
  <c r="X16" i="6"/>
  <c r="X15" i="6"/>
  <c r="X14" i="6"/>
  <c r="X13" i="6"/>
  <c r="X12" i="6"/>
  <c r="X11" i="6"/>
  <c r="X10" i="6"/>
  <c r="X9" i="6"/>
  <c r="X8" i="6"/>
  <c r="X7" i="6"/>
  <c r="X6" i="6"/>
  <c r="X5" i="6"/>
  <c r="X4" i="6"/>
  <c r="X3" i="6"/>
  <c r="AA4" i="15"/>
  <c r="AA5" i="15"/>
  <c r="AA6" i="15"/>
  <c r="AA7" i="15"/>
  <c r="AA8" i="15"/>
  <c r="AA9" i="15"/>
  <c r="AA10" i="15"/>
  <c r="AA11" i="15"/>
  <c r="AA12" i="15"/>
  <c r="AA13" i="15"/>
  <c r="AB13" i="15" s="1"/>
  <c r="AA14" i="15"/>
  <c r="AB14" i="15" s="1"/>
  <c r="AA15" i="15"/>
  <c r="AB15" i="15" s="1"/>
  <c r="AA16" i="15"/>
  <c r="AA17" i="15"/>
  <c r="AB17" i="15" s="1"/>
  <c r="AA18" i="15"/>
  <c r="AB18" i="15" s="1"/>
  <c r="AA19" i="15"/>
  <c r="AB19" i="15" s="1"/>
  <c r="AA20" i="15"/>
  <c r="AB20" i="15" s="1"/>
  <c r="AA21" i="15"/>
  <c r="AB21" i="15" s="1"/>
  <c r="AA22" i="15"/>
  <c r="AB22" i="15" s="1"/>
  <c r="AA23" i="15"/>
  <c r="AB23" i="15" s="1"/>
  <c r="AA24" i="15"/>
  <c r="AB24" i="15" s="1"/>
  <c r="AA25" i="15"/>
  <c r="AB25" i="15" s="1"/>
  <c r="AA26" i="15"/>
  <c r="AB26" i="15" s="1"/>
  <c r="AA27" i="15"/>
  <c r="AB27" i="15" s="1"/>
  <c r="AA28" i="15"/>
  <c r="AA29" i="15"/>
  <c r="AB29" i="15" s="1"/>
  <c r="AA30" i="15"/>
  <c r="AB30" i="15" s="1"/>
  <c r="AA31" i="15"/>
  <c r="AB31" i="15" s="1"/>
  <c r="AA32" i="15"/>
  <c r="AB32" i="15" s="1"/>
  <c r="AA33" i="15"/>
  <c r="AB33" i="15" s="1"/>
  <c r="AA34" i="15"/>
  <c r="AB34" i="15" s="1"/>
  <c r="AA35" i="15"/>
  <c r="AB35" i="15" s="1"/>
  <c r="AA36" i="15"/>
  <c r="AB36" i="15" s="1"/>
  <c r="AA37" i="15"/>
  <c r="AB37" i="15" s="1"/>
  <c r="AA38" i="15"/>
  <c r="AB38" i="15" s="1"/>
  <c r="AA39" i="15"/>
  <c r="AB39" i="15" s="1"/>
  <c r="AA40" i="15"/>
  <c r="AB40" i="15" s="1"/>
  <c r="AA41" i="15"/>
  <c r="AB41" i="15" s="1"/>
  <c r="AA42" i="15"/>
  <c r="AB42" i="15" s="1"/>
  <c r="AA43" i="15"/>
  <c r="AB43" i="15" s="1"/>
  <c r="AA44" i="15"/>
  <c r="AB44" i="15" s="1"/>
  <c r="AA45" i="15"/>
  <c r="AB45" i="15" s="1"/>
  <c r="AA46" i="15"/>
  <c r="AA47" i="15"/>
  <c r="AB47" i="15" s="1"/>
  <c r="AA48" i="15"/>
  <c r="AB48" i="15" s="1"/>
  <c r="AA49" i="15"/>
  <c r="AB49" i="15" s="1"/>
  <c r="AA50" i="15"/>
  <c r="AB50" i="15" s="1"/>
  <c r="AA51" i="15"/>
  <c r="AB51" i="15" s="1"/>
  <c r="AA52" i="15"/>
  <c r="AB52" i="15" s="1"/>
  <c r="AA53" i="15"/>
  <c r="AB53" i="15" s="1"/>
  <c r="AA3" i="15"/>
  <c r="V5" i="19" a="1"/>
  <c r="V5" i="19" s="1"/>
  <c r="V6" i="19" a="1"/>
  <c r="V6" i="19" s="1"/>
  <c r="V7" i="19" a="1"/>
  <c r="V7" i="19" s="1"/>
  <c r="V8" i="19" a="1"/>
  <c r="V8" i="19"/>
  <c r="V9" i="19" a="1"/>
  <c r="V9" i="19" s="1"/>
  <c r="V10" i="19" a="1"/>
  <c r="V10" i="19"/>
  <c r="V11" i="19" a="1"/>
  <c r="V11" i="19"/>
  <c r="V12" i="19" a="1"/>
  <c r="V12" i="19" s="1"/>
  <c r="V13" i="19" a="1"/>
  <c r="V13" i="19" s="1"/>
  <c r="V14" i="19" a="1"/>
  <c r="V14" i="19" s="1"/>
  <c r="V15" i="19" a="1"/>
  <c r="V15" i="19"/>
  <c r="V16" i="19" a="1"/>
  <c r="V16" i="19"/>
  <c r="V17" i="19" a="1"/>
  <c r="V17" i="19" s="1"/>
  <c r="V18" i="19" a="1"/>
  <c r="V18" i="19" s="1"/>
  <c r="V19" i="19" a="1"/>
  <c r="V19" i="19" s="1"/>
  <c r="V20" i="19" a="1"/>
  <c r="V20" i="19" s="1"/>
  <c r="V21" i="19" a="1"/>
  <c r="V21" i="19" s="1"/>
  <c r="V22" i="19" a="1"/>
  <c r="V22" i="19"/>
  <c r="V23" i="19" a="1"/>
  <c r="V23" i="19"/>
  <c r="V24" i="19" a="1"/>
  <c r="V24" i="19"/>
  <c r="V25" i="19" a="1"/>
  <c r="V25" i="19"/>
  <c r="V26" i="19" a="1"/>
  <c r="V26" i="19" s="1"/>
  <c r="V27" i="19" a="1"/>
  <c r="V27" i="19" s="1"/>
  <c r="V28" i="19" a="1"/>
  <c r="V28" i="19" s="1"/>
  <c r="V29" i="19" a="1"/>
  <c r="V29" i="19"/>
  <c r="V30" i="19" a="1"/>
  <c r="V30" i="19"/>
  <c r="V31" i="19" a="1"/>
  <c r="V31" i="19"/>
  <c r="V32" i="19" a="1"/>
  <c r="V32" i="19"/>
  <c r="V33" i="19" a="1"/>
  <c r="V33" i="19" s="1"/>
  <c r="V34" i="19" a="1"/>
  <c r="V34" i="19" s="1"/>
  <c r="V35" i="19" a="1"/>
  <c r="V35" i="19" s="1"/>
  <c r="V36" i="19" a="1"/>
  <c r="V36" i="19"/>
  <c r="V37" i="19" a="1"/>
  <c r="V37" i="19"/>
  <c r="V38" i="19" a="1"/>
  <c r="V38" i="19"/>
  <c r="V39" i="19" a="1"/>
  <c r="V39" i="19"/>
  <c r="V40" i="19" a="1"/>
  <c r="V40" i="19" s="1"/>
  <c r="V41" i="19" a="1"/>
  <c r="V41" i="19" s="1"/>
  <c r="V42" i="19" a="1"/>
  <c r="V42" i="19" s="1"/>
  <c r="V43" i="19" a="1"/>
  <c r="V43" i="19"/>
  <c r="V44" i="19" a="1"/>
  <c r="V44" i="19"/>
  <c r="V45" i="19" a="1"/>
  <c r="V45" i="19"/>
  <c r="V46" i="19" a="1"/>
  <c r="V46" i="19"/>
  <c r="V47" i="19" a="1"/>
  <c r="V47" i="19" s="1"/>
  <c r="V48" i="19" a="1"/>
  <c r="V48" i="19" s="1"/>
  <c r="V49" i="19" a="1"/>
  <c r="V49" i="19" s="1"/>
  <c r="V50" i="19" a="1"/>
  <c r="V50" i="19"/>
  <c r="V51" i="19" a="1"/>
  <c r="V51" i="19"/>
  <c r="V52" i="19" a="1"/>
  <c r="V52" i="19"/>
  <c r="V53" i="19" a="1"/>
  <c r="V53" i="19"/>
  <c r="W53" i="40"/>
  <c r="X53" i="40" s="1"/>
  <c r="W52" i="40"/>
  <c r="X52" i="40" s="1"/>
  <c r="W51" i="40"/>
  <c r="X51" i="40" s="1"/>
  <c r="W50" i="40"/>
  <c r="X50" i="40" s="1"/>
  <c r="W49" i="40"/>
  <c r="X49" i="40" s="1"/>
  <c r="W48" i="40"/>
  <c r="X48" i="40" s="1"/>
  <c r="W47" i="40"/>
  <c r="X47" i="40" s="1"/>
  <c r="W46" i="40"/>
  <c r="X46" i="40" s="1"/>
  <c r="W45" i="40"/>
  <c r="X45" i="40" s="1"/>
  <c r="W44" i="40"/>
  <c r="X44" i="40" s="1"/>
  <c r="W43" i="40"/>
  <c r="X43" i="40" s="1"/>
  <c r="W42" i="40"/>
  <c r="X42" i="40" s="1"/>
  <c r="W41" i="40"/>
  <c r="X41" i="40" s="1"/>
  <c r="W40" i="40"/>
  <c r="X40" i="40" s="1"/>
  <c r="W39" i="40"/>
  <c r="X39" i="40" s="1"/>
  <c r="W38" i="40"/>
  <c r="X38" i="40" s="1"/>
  <c r="W37" i="40"/>
  <c r="X37" i="40" s="1"/>
  <c r="W36" i="40"/>
  <c r="X36" i="40" s="1"/>
  <c r="W35" i="40"/>
  <c r="X35" i="40" s="1"/>
  <c r="W34" i="40"/>
  <c r="X34" i="40" s="1"/>
  <c r="W33" i="40"/>
  <c r="X33" i="40" s="1"/>
  <c r="W32" i="40"/>
  <c r="X32" i="40" s="1"/>
  <c r="W31" i="40"/>
  <c r="X31" i="40" s="1"/>
  <c r="W30" i="40"/>
  <c r="X30" i="40" s="1"/>
  <c r="W29" i="40"/>
  <c r="X29" i="40" s="1"/>
  <c r="W28" i="40"/>
  <c r="X28" i="40" s="1"/>
  <c r="W27" i="40"/>
  <c r="X27" i="40" s="1"/>
  <c r="W26" i="40"/>
  <c r="X26" i="40" s="1"/>
  <c r="W25" i="40"/>
  <c r="X25" i="40" s="1"/>
  <c r="W24" i="40"/>
  <c r="X24" i="40" s="1"/>
  <c r="W23" i="40"/>
  <c r="X23" i="40" s="1"/>
  <c r="W22" i="40"/>
  <c r="X22" i="40" s="1"/>
  <c r="W21" i="40"/>
  <c r="X21" i="40" s="1"/>
  <c r="W20" i="40"/>
  <c r="X20" i="40" s="1"/>
  <c r="W19" i="40"/>
  <c r="X19" i="40" s="1"/>
  <c r="W18" i="40"/>
  <c r="X18" i="40" s="1"/>
  <c r="W17" i="40"/>
  <c r="X17" i="40" s="1"/>
  <c r="W16" i="40"/>
  <c r="X16" i="40" s="1"/>
  <c r="W15" i="40"/>
  <c r="X15" i="40" s="1"/>
  <c r="W14" i="40"/>
  <c r="X14" i="40" s="1"/>
  <c r="W13" i="40"/>
  <c r="X13" i="40" s="1"/>
  <c r="W12" i="40"/>
  <c r="X12" i="40" s="1"/>
  <c r="W11" i="40"/>
  <c r="X11" i="40" s="1"/>
  <c r="W10" i="40"/>
  <c r="X10" i="40" s="1"/>
  <c r="W9" i="40"/>
  <c r="X9" i="40" s="1"/>
  <c r="W8" i="40"/>
  <c r="X8" i="40" s="1"/>
  <c r="W7" i="40"/>
  <c r="X7" i="40" s="1"/>
  <c r="W6" i="40"/>
  <c r="W5" i="40"/>
  <c r="W4" i="40"/>
  <c r="R53" i="40"/>
  <c r="R52" i="40"/>
  <c r="R51" i="40"/>
  <c r="R50" i="40"/>
  <c r="R49" i="40"/>
  <c r="R48" i="40"/>
  <c r="R47" i="40"/>
  <c r="R46" i="40"/>
  <c r="R45" i="40"/>
  <c r="R44" i="40"/>
  <c r="R43" i="40"/>
  <c r="R42" i="40"/>
  <c r="R41" i="40"/>
  <c r="R40" i="40"/>
  <c r="R39" i="40"/>
  <c r="R38" i="40"/>
  <c r="R37" i="40"/>
  <c r="R36" i="40"/>
  <c r="R35" i="40"/>
  <c r="R34" i="40"/>
  <c r="R33" i="40"/>
  <c r="R32" i="40"/>
  <c r="R31" i="40"/>
  <c r="R30" i="40"/>
  <c r="R29" i="40"/>
  <c r="R28" i="40"/>
  <c r="R27" i="40"/>
  <c r="R26" i="40"/>
  <c r="R25" i="40"/>
  <c r="R24" i="40"/>
  <c r="R23" i="40"/>
  <c r="R22" i="40"/>
  <c r="R21" i="40"/>
  <c r="R20" i="40"/>
  <c r="R19" i="40"/>
  <c r="R18" i="40"/>
  <c r="R17" i="40"/>
  <c r="R16" i="40"/>
  <c r="R15" i="40"/>
  <c r="R14" i="40"/>
  <c r="R13" i="40"/>
  <c r="R12" i="40"/>
  <c r="R11" i="40"/>
  <c r="R10" i="40"/>
  <c r="R9" i="40"/>
  <c r="R8" i="40"/>
  <c r="R7" i="40"/>
  <c r="R6" i="40"/>
  <c r="R5" i="40"/>
  <c r="R4" i="40"/>
  <c r="W3" i="40"/>
  <c r="R3" i="40"/>
  <c r="R28" i="39"/>
  <c r="R17" i="39"/>
  <c r="Q53" i="39"/>
  <c r="R53" i="39" s="1"/>
  <c r="Q52" i="39"/>
  <c r="R52" i="39" s="1"/>
  <c r="Q51" i="39"/>
  <c r="R51" i="39" s="1"/>
  <c r="Q50" i="39"/>
  <c r="R50" i="39" s="1"/>
  <c r="Q49" i="39"/>
  <c r="R49" i="39" s="1"/>
  <c r="Q48" i="39"/>
  <c r="R48" i="39" s="1"/>
  <c r="Q47" i="39"/>
  <c r="R47" i="39" s="1"/>
  <c r="Q46" i="39"/>
  <c r="R46" i="39" s="1"/>
  <c r="Q45" i="39"/>
  <c r="R45" i="39" s="1"/>
  <c r="Q44" i="39"/>
  <c r="R44" i="39" s="1"/>
  <c r="Q43" i="39"/>
  <c r="R43" i="39" s="1"/>
  <c r="Q42" i="39"/>
  <c r="R42" i="39" s="1"/>
  <c r="Q41" i="39"/>
  <c r="R41" i="39" s="1"/>
  <c r="Q40" i="39"/>
  <c r="R40" i="39" s="1"/>
  <c r="Q39" i="39"/>
  <c r="R39" i="39" s="1"/>
  <c r="Q38" i="39"/>
  <c r="R38" i="39" s="1"/>
  <c r="Q37" i="39"/>
  <c r="R37" i="39" s="1"/>
  <c r="Q36" i="39"/>
  <c r="R36" i="39" s="1"/>
  <c r="Q35" i="39"/>
  <c r="R35" i="39" s="1"/>
  <c r="Q34" i="39"/>
  <c r="R34" i="39" s="1"/>
  <c r="Q33" i="39"/>
  <c r="R33" i="39" s="1"/>
  <c r="Q32" i="39"/>
  <c r="R32" i="39" s="1"/>
  <c r="Q31" i="39"/>
  <c r="R31" i="39" s="1"/>
  <c r="Q30" i="39"/>
  <c r="R30" i="39" s="1"/>
  <c r="Q29" i="39"/>
  <c r="R29" i="39" s="1"/>
  <c r="Q28" i="39"/>
  <c r="Q27" i="39"/>
  <c r="R27" i="39" s="1"/>
  <c r="Q26" i="39"/>
  <c r="R26" i="39" s="1"/>
  <c r="Q25" i="39"/>
  <c r="R25" i="39" s="1"/>
  <c r="Q24" i="39"/>
  <c r="R24" i="39" s="1"/>
  <c r="Q23" i="39"/>
  <c r="R23" i="39" s="1"/>
  <c r="Q22" i="39"/>
  <c r="R22" i="39" s="1"/>
  <c r="Q21" i="39"/>
  <c r="R21" i="39" s="1"/>
  <c r="Q20" i="39"/>
  <c r="R20" i="39" s="1"/>
  <c r="Q19" i="39"/>
  <c r="R19" i="39" s="1"/>
  <c r="Q18" i="39"/>
  <c r="R18" i="39" s="1"/>
  <c r="Q17" i="39"/>
  <c r="Q16" i="39"/>
  <c r="R16" i="39" s="1"/>
  <c r="Q15" i="39"/>
  <c r="R15" i="39" s="1"/>
  <c r="Q14" i="39"/>
  <c r="R14" i="39" s="1"/>
  <c r="Q13" i="39"/>
  <c r="R13" i="39" s="1"/>
  <c r="Q12" i="39"/>
  <c r="R12" i="39" s="1"/>
  <c r="Q11" i="39"/>
  <c r="R11" i="39" s="1"/>
  <c r="Q10" i="39"/>
  <c r="R10" i="39" s="1"/>
  <c r="Q9" i="39"/>
  <c r="R9" i="39" s="1"/>
  <c r="Q8" i="39"/>
  <c r="R8" i="39" s="1"/>
  <c r="Q7" i="39"/>
  <c r="R7" i="39" s="1"/>
  <c r="Q6" i="39"/>
  <c r="R6" i="39" s="1"/>
  <c r="Q5" i="39"/>
  <c r="R5" i="39" s="1"/>
  <c r="Q4" i="39"/>
  <c r="R4" i="39" s="1"/>
  <c r="L53" i="39"/>
  <c r="L52" i="39"/>
  <c r="L51" i="39"/>
  <c r="L50" i="39"/>
  <c r="L49" i="39"/>
  <c r="L48" i="39"/>
  <c r="L47" i="39"/>
  <c r="L46" i="39"/>
  <c r="L45" i="39"/>
  <c r="L44" i="39"/>
  <c r="L43" i="39"/>
  <c r="L42" i="39"/>
  <c r="L41" i="39"/>
  <c r="L40" i="39"/>
  <c r="L39" i="39"/>
  <c r="L38" i="39"/>
  <c r="L37" i="39"/>
  <c r="L36" i="39"/>
  <c r="L35" i="39"/>
  <c r="L34" i="39"/>
  <c r="L33" i="39"/>
  <c r="L32" i="39"/>
  <c r="L31" i="39"/>
  <c r="L30" i="39"/>
  <c r="L29" i="39"/>
  <c r="L28" i="39"/>
  <c r="L27" i="39"/>
  <c r="L26" i="39"/>
  <c r="L25" i="39"/>
  <c r="L24" i="39"/>
  <c r="L23" i="39"/>
  <c r="L22" i="39"/>
  <c r="L21" i="39"/>
  <c r="L20" i="39"/>
  <c r="L19" i="39"/>
  <c r="L18" i="39"/>
  <c r="L17" i="39"/>
  <c r="L16" i="39"/>
  <c r="L15" i="39"/>
  <c r="L14" i="39"/>
  <c r="L13" i="39"/>
  <c r="L12" i="39"/>
  <c r="L11" i="39"/>
  <c r="L10" i="39"/>
  <c r="L9" i="39"/>
  <c r="L8" i="39"/>
  <c r="L7" i="39"/>
  <c r="L6" i="39"/>
  <c r="L5" i="39"/>
  <c r="L4" i="39"/>
  <c r="Q3" i="39"/>
  <c r="L3" i="39"/>
  <c r="Q53" i="37"/>
  <c r="R53" i="37" s="1"/>
  <c r="Q52" i="37"/>
  <c r="R52" i="37" s="1"/>
  <c r="Q51" i="37"/>
  <c r="R51" i="37" s="1"/>
  <c r="Q50" i="37"/>
  <c r="R50" i="37" s="1"/>
  <c r="Q49" i="37"/>
  <c r="R49" i="37" s="1"/>
  <c r="Q48" i="37"/>
  <c r="R48" i="37" s="1"/>
  <c r="Q47" i="37"/>
  <c r="R47" i="37" s="1"/>
  <c r="Q46" i="37"/>
  <c r="R46" i="37" s="1"/>
  <c r="Q45" i="37"/>
  <c r="R45" i="37" s="1"/>
  <c r="Q44" i="37"/>
  <c r="R44" i="37" s="1"/>
  <c r="Q43" i="37"/>
  <c r="R43" i="37" s="1"/>
  <c r="Q42" i="37"/>
  <c r="R42" i="37" s="1"/>
  <c r="Q41" i="37"/>
  <c r="R41" i="37" s="1"/>
  <c r="Q40" i="37"/>
  <c r="R40" i="37" s="1"/>
  <c r="Q39" i="37"/>
  <c r="R39" i="37" s="1"/>
  <c r="Q38" i="37"/>
  <c r="R38" i="37" s="1"/>
  <c r="Q37" i="37"/>
  <c r="R37" i="37" s="1"/>
  <c r="Q36" i="37"/>
  <c r="R36" i="37" s="1"/>
  <c r="Q35" i="37"/>
  <c r="R35" i="37" s="1"/>
  <c r="Q34" i="37"/>
  <c r="R34" i="37" s="1"/>
  <c r="Q33" i="37"/>
  <c r="R33" i="37" s="1"/>
  <c r="Q32" i="37"/>
  <c r="R32" i="37" s="1"/>
  <c r="Q31" i="37"/>
  <c r="R31" i="37" s="1"/>
  <c r="Q30" i="37"/>
  <c r="R30" i="37" s="1"/>
  <c r="Q29" i="37"/>
  <c r="R29" i="37" s="1"/>
  <c r="Q28" i="37"/>
  <c r="R28" i="37" s="1"/>
  <c r="Q27" i="37"/>
  <c r="R27" i="37" s="1"/>
  <c r="Q26" i="37"/>
  <c r="R26" i="37" s="1"/>
  <c r="Q25" i="37"/>
  <c r="R25" i="37" s="1"/>
  <c r="Q24" i="37"/>
  <c r="R24" i="37" s="1"/>
  <c r="Q23" i="37"/>
  <c r="R23" i="37" s="1"/>
  <c r="Q22" i="37"/>
  <c r="R22" i="37" s="1"/>
  <c r="Q21" i="37"/>
  <c r="R21" i="37" s="1"/>
  <c r="Q20" i="37"/>
  <c r="R20" i="37" s="1"/>
  <c r="Q19" i="37"/>
  <c r="R19" i="37" s="1"/>
  <c r="Q18" i="37"/>
  <c r="R18" i="37" s="1"/>
  <c r="Q17" i="37"/>
  <c r="R17" i="37" s="1"/>
  <c r="Q16" i="37"/>
  <c r="R16" i="37" s="1"/>
  <c r="Q15" i="37"/>
  <c r="R15" i="37" s="1"/>
  <c r="Q14" i="37"/>
  <c r="R14" i="37" s="1"/>
  <c r="Q13" i="37"/>
  <c r="R13" i="37" s="1"/>
  <c r="Q12" i="37"/>
  <c r="R12" i="37" s="1"/>
  <c r="Q11" i="37"/>
  <c r="R11" i="37" s="1"/>
  <c r="Q10" i="37"/>
  <c r="R10" i="37" s="1"/>
  <c r="Q9" i="37"/>
  <c r="R9" i="37" s="1"/>
  <c r="Q8" i="37"/>
  <c r="R8" i="37" s="1"/>
  <c r="Q7" i="37"/>
  <c r="R7" i="37" s="1"/>
  <c r="Q6" i="37"/>
  <c r="R6" i="37" s="1"/>
  <c r="Q5" i="37"/>
  <c r="R5" i="37" s="1"/>
  <c r="Q4" i="37"/>
  <c r="R4" i="37" s="1"/>
  <c r="L53" i="37"/>
  <c r="L52" i="37"/>
  <c r="L51" i="37"/>
  <c r="L50" i="37"/>
  <c r="L49" i="37"/>
  <c r="L48" i="37"/>
  <c r="L47" i="37"/>
  <c r="L46" i="37"/>
  <c r="L45" i="37"/>
  <c r="L44" i="37"/>
  <c r="L43" i="37"/>
  <c r="L42" i="37"/>
  <c r="L41" i="37"/>
  <c r="L40" i="37"/>
  <c r="L39" i="37"/>
  <c r="L38" i="37"/>
  <c r="L37" i="37"/>
  <c r="L36" i="37"/>
  <c r="L35" i="37"/>
  <c r="L34" i="37"/>
  <c r="L33" i="37"/>
  <c r="L32" i="37"/>
  <c r="L31" i="37"/>
  <c r="L30" i="37"/>
  <c r="L29" i="37"/>
  <c r="L28" i="37"/>
  <c r="L27" i="37"/>
  <c r="L26" i="37"/>
  <c r="L25" i="37"/>
  <c r="L24" i="37"/>
  <c r="L23" i="37"/>
  <c r="L22" i="37"/>
  <c r="L21" i="37"/>
  <c r="L20" i="37"/>
  <c r="L19" i="37"/>
  <c r="L18" i="37"/>
  <c r="L17" i="37"/>
  <c r="L16" i="37"/>
  <c r="L15" i="37"/>
  <c r="L14" i="37"/>
  <c r="L13" i="37"/>
  <c r="L12" i="37"/>
  <c r="L11" i="37"/>
  <c r="L10" i="37"/>
  <c r="L9" i="37"/>
  <c r="L8" i="37"/>
  <c r="L7" i="37"/>
  <c r="L6" i="37"/>
  <c r="L5" i="37"/>
  <c r="L4" i="37"/>
  <c r="W7" i="37" a="1"/>
  <c r="W7" i="37" s="1"/>
  <c r="T7" i="37" s="1" a="1"/>
  <c r="T7" i="37" s="1"/>
  <c r="W6" i="37" a="1"/>
  <c r="W6" i="37" s="1"/>
  <c r="S6" i="37" s="1" a="1"/>
  <c r="S6" i="37" s="1"/>
  <c r="W5" i="37" a="1"/>
  <c r="W5" i="37" s="1"/>
  <c r="S5" i="37" s="1" a="1"/>
  <c r="S5" i="37" s="1"/>
  <c r="W4" i="37" a="1"/>
  <c r="W4" i="37" s="1"/>
  <c r="T4" i="37" s="1" a="1"/>
  <c r="T4" i="37" s="1"/>
  <c r="Q3" i="37"/>
  <c r="L3" i="37"/>
  <c r="Q41" i="38"/>
  <c r="P53" i="38"/>
  <c r="Q53" i="38" s="1"/>
  <c r="P52" i="38"/>
  <c r="Q52" i="38" s="1"/>
  <c r="P51" i="38"/>
  <c r="Q51" i="38" s="1"/>
  <c r="P50" i="38"/>
  <c r="Q50" i="38" s="1"/>
  <c r="P49" i="38"/>
  <c r="Q49" i="38" s="1"/>
  <c r="P48" i="38"/>
  <c r="Q48" i="38" s="1"/>
  <c r="P47" i="38"/>
  <c r="Q47" i="38" s="1"/>
  <c r="P46" i="38"/>
  <c r="Q46" i="38" s="1"/>
  <c r="P45" i="38"/>
  <c r="Q45" i="38" s="1"/>
  <c r="P44" i="38"/>
  <c r="Q44" i="38" s="1"/>
  <c r="P43" i="38"/>
  <c r="Q43" i="38" s="1"/>
  <c r="P42" i="38"/>
  <c r="Q42" i="38" s="1"/>
  <c r="P41" i="38"/>
  <c r="P40" i="38"/>
  <c r="Q40" i="38" s="1"/>
  <c r="P39" i="38"/>
  <c r="Q39" i="38" s="1"/>
  <c r="P38" i="38"/>
  <c r="Q38" i="38" s="1"/>
  <c r="P37" i="38"/>
  <c r="Q37" i="38" s="1"/>
  <c r="P36" i="38"/>
  <c r="Q36" i="38" s="1"/>
  <c r="P35" i="38"/>
  <c r="Q35" i="38" s="1"/>
  <c r="P34" i="38"/>
  <c r="Q34" i="38" s="1"/>
  <c r="P33" i="38"/>
  <c r="Q33" i="38" s="1"/>
  <c r="P32" i="38"/>
  <c r="Q32" i="38" s="1"/>
  <c r="P31" i="38"/>
  <c r="Q31" i="38" s="1"/>
  <c r="P30" i="38"/>
  <c r="Q30" i="38" s="1"/>
  <c r="P29" i="38"/>
  <c r="Q29" i="38" s="1"/>
  <c r="P28" i="38"/>
  <c r="Q28" i="38" s="1"/>
  <c r="P27" i="38"/>
  <c r="Q27" i="38" s="1"/>
  <c r="P26" i="38"/>
  <c r="Q26" i="38" s="1"/>
  <c r="P25" i="38"/>
  <c r="Q25" i="38" s="1"/>
  <c r="P24" i="38"/>
  <c r="Q24" i="38" s="1"/>
  <c r="P23" i="38"/>
  <c r="Q23" i="38" s="1"/>
  <c r="P22" i="38"/>
  <c r="Q22" i="38" s="1"/>
  <c r="P21" i="38"/>
  <c r="Q21" i="38" s="1"/>
  <c r="P20" i="38"/>
  <c r="Q20" i="38" s="1"/>
  <c r="P19" i="38"/>
  <c r="Q19" i="38" s="1"/>
  <c r="P18" i="38"/>
  <c r="Q18" i="38" s="1"/>
  <c r="P17" i="38"/>
  <c r="Q17" i="38" s="1"/>
  <c r="P16" i="38"/>
  <c r="Q16" i="38" s="1"/>
  <c r="P15" i="38"/>
  <c r="Q15" i="38" s="1"/>
  <c r="P14" i="38"/>
  <c r="Q14" i="38" s="1"/>
  <c r="P13" i="38"/>
  <c r="Q13" i="38" s="1"/>
  <c r="P12" i="38"/>
  <c r="Q12" i="38" s="1"/>
  <c r="P11" i="38"/>
  <c r="Q11" i="38" s="1"/>
  <c r="P10" i="38"/>
  <c r="Q10" i="38" s="1"/>
  <c r="P9" i="38"/>
  <c r="Q9" i="38" s="1"/>
  <c r="P8" i="38"/>
  <c r="Q8" i="38" s="1"/>
  <c r="P7" i="38"/>
  <c r="Q7" i="38" s="1"/>
  <c r="P6" i="38"/>
  <c r="Q6" i="38" s="1"/>
  <c r="P5" i="38"/>
  <c r="Q5" i="38" s="1"/>
  <c r="P4" i="38"/>
  <c r="Q4" i="38" s="1"/>
  <c r="K53" i="38"/>
  <c r="K52" i="38"/>
  <c r="K51" i="38"/>
  <c r="K50" i="38"/>
  <c r="K49" i="38"/>
  <c r="K48" i="38"/>
  <c r="K47" i="38"/>
  <c r="K46" i="38"/>
  <c r="K45" i="38"/>
  <c r="K44" i="38"/>
  <c r="K43" i="38"/>
  <c r="K42" i="38"/>
  <c r="K41" i="38"/>
  <c r="K40" i="38"/>
  <c r="K39" i="38"/>
  <c r="K38" i="38"/>
  <c r="K37" i="38"/>
  <c r="K36" i="38"/>
  <c r="K35" i="38"/>
  <c r="K34" i="38"/>
  <c r="K33" i="38"/>
  <c r="K32" i="38"/>
  <c r="K31" i="38"/>
  <c r="K30" i="38"/>
  <c r="K29" i="38"/>
  <c r="K28" i="38"/>
  <c r="K27" i="38"/>
  <c r="K26" i="38"/>
  <c r="K25" i="38"/>
  <c r="K24" i="38"/>
  <c r="K23" i="38"/>
  <c r="K22" i="38"/>
  <c r="K21" i="38"/>
  <c r="K20" i="38"/>
  <c r="K19" i="38"/>
  <c r="K18" i="38"/>
  <c r="K17" i="38"/>
  <c r="K16" i="38"/>
  <c r="K15" i="38"/>
  <c r="K14" i="38"/>
  <c r="K13" i="38"/>
  <c r="K12" i="38"/>
  <c r="K11" i="38"/>
  <c r="K10" i="38"/>
  <c r="K9" i="38"/>
  <c r="K8" i="38"/>
  <c r="K7" i="38"/>
  <c r="K6" i="38"/>
  <c r="K5" i="38"/>
  <c r="K4" i="38"/>
  <c r="P3" i="38"/>
  <c r="K3" i="38"/>
  <c r="Q34" i="36"/>
  <c r="Q32" i="36"/>
  <c r="Q31" i="36"/>
  <c r="Q30" i="36"/>
  <c r="Q29" i="36"/>
  <c r="Q6" i="36"/>
  <c r="P53" i="36"/>
  <c r="Q53" i="36" s="1"/>
  <c r="P52" i="36"/>
  <c r="Q52" i="36" s="1"/>
  <c r="P51" i="36"/>
  <c r="Q51" i="36" s="1"/>
  <c r="P50" i="36"/>
  <c r="Q50" i="36" s="1"/>
  <c r="P49" i="36"/>
  <c r="Q49" i="36" s="1"/>
  <c r="P48" i="36"/>
  <c r="Q48" i="36" s="1"/>
  <c r="P47" i="36"/>
  <c r="Q47" i="36" s="1"/>
  <c r="P46" i="36"/>
  <c r="Q46" i="36" s="1"/>
  <c r="P45" i="36"/>
  <c r="Q45" i="36" s="1"/>
  <c r="P44" i="36"/>
  <c r="Q44" i="36" s="1"/>
  <c r="P43" i="36"/>
  <c r="Q43" i="36" s="1"/>
  <c r="P42" i="36"/>
  <c r="Q42" i="36" s="1"/>
  <c r="P41" i="36"/>
  <c r="Q41" i="36" s="1"/>
  <c r="P40" i="36"/>
  <c r="Q40" i="36" s="1"/>
  <c r="P39" i="36"/>
  <c r="Q39" i="36" s="1"/>
  <c r="P38" i="36"/>
  <c r="Q38" i="36" s="1"/>
  <c r="P37" i="36"/>
  <c r="Q37" i="36" s="1"/>
  <c r="P36" i="36"/>
  <c r="Q36" i="36" s="1"/>
  <c r="P35" i="36"/>
  <c r="Q35" i="36" s="1"/>
  <c r="P34" i="36"/>
  <c r="P33" i="36"/>
  <c r="Q33" i="36" s="1"/>
  <c r="P32" i="36"/>
  <c r="P31" i="36"/>
  <c r="P30" i="36"/>
  <c r="P29" i="36"/>
  <c r="P28" i="36"/>
  <c r="Q28" i="36" s="1"/>
  <c r="P27" i="36"/>
  <c r="Q27" i="36" s="1"/>
  <c r="P26" i="36"/>
  <c r="Q26" i="36" s="1"/>
  <c r="P25" i="36"/>
  <c r="Q25" i="36" s="1"/>
  <c r="P24" i="36"/>
  <c r="Q24" i="36" s="1"/>
  <c r="P23" i="36"/>
  <c r="Q23" i="36" s="1"/>
  <c r="P22" i="36"/>
  <c r="Q22" i="36" s="1"/>
  <c r="P21" i="36"/>
  <c r="Q21" i="36" s="1"/>
  <c r="P20" i="36"/>
  <c r="Q20" i="36" s="1"/>
  <c r="P19" i="36"/>
  <c r="Q19" i="36" s="1"/>
  <c r="P18" i="36"/>
  <c r="Q18" i="36" s="1"/>
  <c r="P17" i="36"/>
  <c r="Q17" i="36" s="1"/>
  <c r="P16" i="36"/>
  <c r="Q16" i="36" s="1"/>
  <c r="P15" i="36"/>
  <c r="Q15" i="36" s="1"/>
  <c r="P14" i="36"/>
  <c r="Q14" i="36" s="1"/>
  <c r="P13" i="36"/>
  <c r="Q13" i="36" s="1"/>
  <c r="P12" i="36"/>
  <c r="Q12" i="36" s="1"/>
  <c r="P11" i="36"/>
  <c r="Q11" i="36" s="1"/>
  <c r="P10" i="36"/>
  <c r="Q10" i="36" s="1"/>
  <c r="P9" i="36"/>
  <c r="Q9" i="36" s="1"/>
  <c r="P8" i="36"/>
  <c r="Q8" i="36" s="1"/>
  <c r="P7" i="36"/>
  <c r="Q7" i="36" s="1"/>
  <c r="P6" i="36"/>
  <c r="P5" i="36"/>
  <c r="Q5" i="36" s="1"/>
  <c r="P4" i="36"/>
  <c r="K53" i="36"/>
  <c r="K52" i="36"/>
  <c r="K51" i="36"/>
  <c r="K50" i="36"/>
  <c r="K49" i="36"/>
  <c r="K48" i="36"/>
  <c r="K47" i="36"/>
  <c r="K46" i="36"/>
  <c r="K45" i="36"/>
  <c r="K44" i="36"/>
  <c r="K43" i="36"/>
  <c r="K42" i="36"/>
  <c r="K41" i="36"/>
  <c r="K40" i="36"/>
  <c r="K39" i="36"/>
  <c r="K38" i="36"/>
  <c r="K37" i="36"/>
  <c r="K36" i="36"/>
  <c r="K35" i="36"/>
  <c r="K34" i="36"/>
  <c r="K33" i="36"/>
  <c r="K32" i="36"/>
  <c r="K31" i="36"/>
  <c r="K30" i="36"/>
  <c r="K29" i="36"/>
  <c r="K28" i="36"/>
  <c r="K27" i="36"/>
  <c r="K26" i="36"/>
  <c r="K25" i="36"/>
  <c r="K24" i="36"/>
  <c r="K23" i="36"/>
  <c r="K22" i="36"/>
  <c r="K21" i="36"/>
  <c r="K20" i="36"/>
  <c r="K19" i="36"/>
  <c r="K18" i="36"/>
  <c r="K17" i="36"/>
  <c r="K16" i="36"/>
  <c r="K15" i="36"/>
  <c r="K14" i="36"/>
  <c r="K13" i="36"/>
  <c r="K12" i="36"/>
  <c r="K11" i="36"/>
  <c r="K10" i="36"/>
  <c r="K9" i="36"/>
  <c r="K8" i="36"/>
  <c r="K7" i="36"/>
  <c r="K6" i="36"/>
  <c r="K5" i="36"/>
  <c r="K4" i="36"/>
  <c r="P3" i="36"/>
  <c r="K3" i="36"/>
  <c r="R5" i="35"/>
  <c r="Q53" i="35"/>
  <c r="R53" i="35" s="1"/>
  <c r="Q52" i="35"/>
  <c r="R52" i="35" s="1"/>
  <c r="Q51" i="35"/>
  <c r="R51" i="35" s="1"/>
  <c r="Q50" i="35"/>
  <c r="R50" i="35" s="1"/>
  <c r="Q49" i="35"/>
  <c r="R49" i="35" s="1"/>
  <c r="Q48" i="35"/>
  <c r="R48" i="35" s="1"/>
  <c r="Q47" i="35"/>
  <c r="R47" i="35" s="1"/>
  <c r="Q46" i="35"/>
  <c r="R46" i="35" s="1"/>
  <c r="Q45" i="35"/>
  <c r="R45" i="35" s="1"/>
  <c r="Q44" i="35"/>
  <c r="R44" i="35" s="1"/>
  <c r="Q43" i="35"/>
  <c r="R43" i="35" s="1"/>
  <c r="Q42" i="35"/>
  <c r="R42" i="35" s="1"/>
  <c r="Q41" i="35"/>
  <c r="R41" i="35" s="1"/>
  <c r="Q40" i="35"/>
  <c r="R40" i="35" s="1"/>
  <c r="Q39" i="35"/>
  <c r="R39" i="35" s="1"/>
  <c r="Q38" i="35"/>
  <c r="R38" i="35" s="1"/>
  <c r="Q37" i="35"/>
  <c r="R37" i="35" s="1"/>
  <c r="Q36" i="35"/>
  <c r="R36" i="35" s="1"/>
  <c r="Q35" i="35"/>
  <c r="R35" i="35" s="1"/>
  <c r="Q34" i="35"/>
  <c r="R34" i="35" s="1"/>
  <c r="Q33" i="35"/>
  <c r="R33" i="35" s="1"/>
  <c r="Q32" i="35"/>
  <c r="R32" i="35" s="1"/>
  <c r="Q31" i="35"/>
  <c r="R31" i="35" s="1"/>
  <c r="Q30" i="35"/>
  <c r="R30" i="35" s="1"/>
  <c r="Q29" i="35"/>
  <c r="R29" i="35" s="1"/>
  <c r="Q28" i="35"/>
  <c r="R28" i="35" s="1"/>
  <c r="Q27" i="35"/>
  <c r="R27" i="35" s="1"/>
  <c r="Q26" i="35"/>
  <c r="R26" i="35" s="1"/>
  <c r="Q25" i="35"/>
  <c r="R25" i="35" s="1"/>
  <c r="Q24" i="35"/>
  <c r="R24" i="35" s="1"/>
  <c r="Q23" i="35"/>
  <c r="R23" i="35" s="1"/>
  <c r="Q22" i="35"/>
  <c r="R22" i="35" s="1"/>
  <c r="Q21" i="35"/>
  <c r="R21" i="35" s="1"/>
  <c r="Q20" i="35"/>
  <c r="R20" i="35" s="1"/>
  <c r="Q19" i="35"/>
  <c r="R19" i="35" s="1"/>
  <c r="Q18" i="35"/>
  <c r="R18" i="35" s="1"/>
  <c r="Q17" i="35"/>
  <c r="R17" i="35" s="1"/>
  <c r="Q16" i="35"/>
  <c r="R16" i="35" s="1"/>
  <c r="Q15" i="35"/>
  <c r="R15" i="35" s="1"/>
  <c r="Q14" i="35"/>
  <c r="R14" i="35" s="1"/>
  <c r="Q13" i="35"/>
  <c r="R13" i="35" s="1"/>
  <c r="Q12" i="35"/>
  <c r="R12" i="35" s="1"/>
  <c r="Q11" i="35"/>
  <c r="R11" i="35" s="1"/>
  <c r="Q10" i="35"/>
  <c r="R10" i="35" s="1"/>
  <c r="Q9" i="35"/>
  <c r="R9" i="35" s="1"/>
  <c r="Q8" i="35"/>
  <c r="R8" i="35" s="1"/>
  <c r="Q7" i="35"/>
  <c r="R7" i="35" s="1"/>
  <c r="Q6" i="35"/>
  <c r="Q5" i="35"/>
  <c r="Q4" i="35"/>
  <c r="L53" i="35"/>
  <c r="L52" i="35"/>
  <c r="L51" i="35"/>
  <c r="L50" i="35"/>
  <c r="L49" i="35"/>
  <c r="L48" i="35"/>
  <c r="L47" i="35"/>
  <c r="L46" i="35"/>
  <c r="L45" i="35"/>
  <c r="L44" i="35"/>
  <c r="L43" i="35"/>
  <c r="L42" i="35"/>
  <c r="L41" i="35"/>
  <c r="L40" i="35"/>
  <c r="L39" i="35"/>
  <c r="L38" i="35"/>
  <c r="L37" i="35"/>
  <c r="L36" i="35"/>
  <c r="L35" i="35"/>
  <c r="L34" i="35"/>
  <c r="L33" i="35"/>
  <c r="L32" i="35"/>
  <c r="L31" i="35"/>
  <c r="L30" i="35"/>
  <c r="L29" i="35"/>
  <c r="L28" i="35"/>
  <c r="L27" i="35"/>
  <c r="L26" i="35"/>
  <c r="L25" i="35"/>
  <c r="L24" i="35"/>
  <c r="L23" i="35"/>
  <c r="L22" i="35"/>
  <c r="L21" i="35"/>
  <c r="L20" i="35"/>
  <c r="L19" i="35"/>
  <c r="L18" i="35"/>
  <c r="L17" i="35"/>
  <c r="L16" i="35"/>
  <c r="L15" i="35"/>
  <c r="L14" i="35"/>
  <c r="L13" i="35"/>
  <c r="L12" i="35"/>
  <c r="L11" i="35"/>
  <c r="L10" i="35"/>
  <c r="L9" i="35"/>
  <c r="L8" i="35"/>
  <c r="L7" i="35"/>
  <c r="L6" i="35"/>
  <c r="L5" i="35"/>
  <c r="L4" i="35"/>
  <c r="R4" i="35" s="1"/>
  <c r="Q3" i="35"/>
  <c r="P53" i="34"/>
  <c r="Q53" i="34" s="1"/>
  <c r="P52" i="34"/>
  <c r="Q52" i="34" s="1"/>
  <c r="P51" i="34"/>
  <c r="Q51" i="34" s="1"/>
  <c r="P50" i="34"/>
  <c r="Q50" i="34" s="1"/>
  <c r="P49" i="34"/>
  <c r="Q49" i="34" s="1"/>
  <c r="P48" i="34"/>
  <c r="Q48" i="34" s="1"/>
  <c r="P47" i="34"/>
  <c r="Q47" i="34" s="1"/>
  <c r="P46" i="34"/>
  <c r="Q46" i="34" s="1"/>
  <c r="P45" i="34"/>
  <c r="Q45" i="34" s="1"/>
  <c r="P44" i="34"/>
  <c r="Q44" i="34" s="1"/>
  <c r="P43" i="34"/>
  <c r="Q43" i="34" s="1"/>
  <c r="P42" i="34"/>
  <c r="Q42" i="34" s="1"/>
  <c r="P41" i="34"/>
  <c r="Q41" i="34" s="1"/>
  <c r="P40" i="34"/>
  <c r="Q40" i="34" s="1"/>
  <c r="P39" i="34"/>
  <c r="Q39" i="34" s="1"/>
  <c r="P38" i="34"/>
  <c r="Q38" i="34" s="1"/>
  <c r="P37" i="34"/>
  <c r="Q37" i="34" s="1"/>
  <c r="P36" i="34"/>
  <c r="Q36" i="34" s="1"/>
  <c r="P35" i="34"/>
  <c r="Q35" i="34" s="1"/>
  <c r="P34" i="34"/>
  <c r="Q34" i="34" s="1"/>
  <c r="P33" i="34"/>
  <c r="Q33" i="34" s="1"/>
  <c r="P32" i="34"/>
  <c r="Q32" i="34" s="1"/>
  <c r="P31" i="34"/>
  <c r="Q31" i="34" s="1"/>
  <c r="P30" i="34"/>
  <c r="Q30" i="34" s="1"/>
  <c r="P29" i="34"/>
  <c r="Q29" i="34" s="1"/>
  <c r="P28" i="34"/>
  <c r="Q28" i="34" s="1"/>
  <c r="P27" i="34"/>
  <c r="Q27" i="34" s="1"/>
  <c r="P26" i="34"/>
  <c r="Q26" i="34" s="1"/>
  <c r="P25" i="34"/>
  <c r="Q25" i="34" s="1"/>
  <c r="P24" i="34"/>
  <c r="Q24" i="34" s="1"/>
  <c r="P23" i="34"/>
  <c r="Q23" i="34" s="1"/>
  <c r="P22" i="34"/>
  <c r="Q22" i="34" s="1"/>
  <c r="P21" i="34"/>
  <c r="Q21" i="34" s="1"/>
  <c r="P20" i="34"/>
  <c r="Q20" i="34" s="1"/>
  <c r="P19" i="34"/>
  <c r="Q19" i="34" s="1"/>
  <c r="P18" i="34"/>
  <c r="Q18" i="34" s="1"/>
  <c r="P17" i="34"/>
  <c r="Q17" i="34" s="1"/>
  <c r="P16" i="34"/>
  <c r="Q16" i="34" s="1"/>
  <c r="P15" i="34"/>
  <c r="Q15" i="34" s="1"/>
  <c r="P14" i="34"/>
  <c r="Q14" i="34" s="1"/>
  <c r="P13" i="34"/>
  <c r="Q13" i="34" s="1"/>
  <c r="P12" i="34"/>
  <c r="Q12" i="34" s="1"/>
  <c r="P11" i="34"/>
  <c r="Q11" i="34" s="1"/>
  <c r="P10" i="34"/>
  <c r="Q10" i="34" s="1"/>
  <c r="P9" i="34"/>
  <c r="Q9" i="34" s="1"/>
  <c r="P8" i="34"/>
  <c r="Q8" i="34" s="1"/>
  <c r="P7" i="34"/>
  <c r="Q7" i="34" s="1"/>
  <c r="P6" i="34"/>
  <c r="Q6" i="34" s="1"/>
  <c r="P5" i="34"/>
  <c r="P4" i="34"/>
  <c r="P3" i="34"/>
  <c r="Q3" i="34" s="1"/>
  <c r="V3" i="34" s="1" a="1"/>
  <c r="V3" i="34" s="1"/>
  <c r="K53" i="34"/>
  <c r="K52" i="34"/>
  <c r="K51" i="34"/>
  <c r="K50" i="34"/>
  <c r="K49" i="34"/>
  <c r="K48" i="34"/>
  <c r="K47" i="34"/>
  <c r="K46" i="34"/>
  <c r="K45" i="34"/>
  <c r="K44" i="34"/>
  <c r="K43" i="34"/>
  <c r="K42" i="34"/>
  <c r="K41" i="34"/>
  <c r="K40" i="34"/>
  <c r="K39" i="34"/>
  <c r="K38" i="34"/>
  <c r="K37" i="34"/>
  <c r="K36" i="34"/>
  <c r="K35" i="34"/>
  <c r="K34" i="34"/>
  <c r="K33" i="34"/>
  <c r="K32" i="34"/>
  <c r="K31" i="34"/>
  <c r="K30" i="34"/>
  <c r="K29" i="34"/>
  <c r="K28" i="34"/>
  <c r="K27" i="34"/>
  <c r="K26" i="34"/>
  <c r="K25" i="34"/>
  <c r="K24" i="34"/>
  <c r="K23" i="34"/>
  <c r="K22" i="34"/>
  <c r="K21" i="34"/>
  <c r="K20" i="34"/>
  <c r="K19" i="34"/>
  <c r="K18" i="34"/>
  <c r="K17" i="34"/>
  <c r="K16" i="34"/>
  <c r="K14" i="34"/>
  <c r="K13" i="34"/>
  <c r="K12" i="34"/>
  <c r="K11" i="34"/>
  <c r="K10" i="34"/>
  <c r="K9" i="34"/>
  <c r="K8" i="34"/>
  <c r="K7" i="34"/>
  <c r="K6" i="34"/>
  <c r="K5" i="34"/>
  <c r="K4" i="34"/>
  <c r="K3" i="34"/>
  <c r="S44" i="37" l="1" a="1"/>
  <c r="S44" i="37" s="1"/>
  <c r="T15" i="37" a="1"/>
  <c r="T15" i="37" s="1"/>
  <c r="T14" i="37" a="1"/>
  <c r="T14" i="37" s="1"/>
  <c r="R3" i="39"/>
  <c r="W3" i="39" s="1" a="1"/>
  <c r="W3" i="39" s="1"/>
  <c r="S3" i="39" s="1" a="1"/>
  <c r="S3" i="39" s="1"/>
  <c r="S32" i="39" a="1"/>
  <c r="S32" i="39" s="1"/>
  <c r="S31" i="39" a="1"/>
  <c r="S31" i="39" s="1"/>
  <c r="S20" i="39" a="1"/>
  <c r="S20" i="39" s="1"/>
  <c r="T18" i="39" a="1"/>
  <c r="T18" i="39" s="1"/>
  <c r="S15" i="39" a="1"/>
  <c r="S15" i="39" s="1"/>
  <c r="R43" i="34" a="1"/>
  <c r="R43" i="34" s="1"/>
  <c r="S4" i="34" a="1"/>
  <c r="S4" i="34" s="1"/>
  <c r="T13" i="39" a="1"/>
  <c r="T13" i="39" s="1"/>
  <c r="S51" i="39" a="1"/>
  <c r="S51" i="39" s="1"/>
  <c r="T8" i="39" a="1"/>
  <c r="T8" i="39" s="1"/>
  <c r="T50" i="39" a="1"/>
  <c r="T50" i="39" s="1"/>
  <c r="T4" i="39" a="1"/>
  <c r="T4" i="39" s="1"/>
  <c r="T37" i="39" a="1"/>
  <c r="T37" i="39" s="1"/>
  <c r="T36" i="39" a="1"/>
  <c r="T36" i="39" s="1"/>
  <c r="S14" i="38" a="1"/>
  <c r="S14" i="38" s="1"/>
  <c r="S15" i="38" a="1"/>
  <c r="S15" i="38" s="1"/>
  <c r="S52" i="38" a="1"/>
  <c r="S52" i="38" s="1"/>
  <c r="T38" i="37" a="1"/>
  <c r="T38" i="37" s="1"/>
  <c r="S13" i="37" a="1"/>
  <c r="S13" i="37" s="1"/>
  <c r="T12" i="37" a="1"/>
  <c r="T12" i="37" s="1"/>
  <c r="S37" i="37" a="1"/>
  <c r="S37" i="37" s="1"/>
  <c r="T11" i="37" a="1"/>
  <c r="T11" i="37" s="1"/>
  <c r="T52" i="37" a="1"/>
  <c r="T52" i="37" s="1"/>
  <c r="T30" i="37" a="1"/>
  <c r="T30" i="37" s="1"/>
  <c r="S7" i="37" a="1"/>
  <c r="S7" i="37" s="1"/>
  <c r="S39" i="37" a="1"/>
  <c r="S39" i="37" s="1"/>
  <c r="T6" i="37" a="1"/>
  <c r="T6" i="37" s="1"/>
  <c r="T51" i="37" a="1"/>
  <c r="T51" i="37" s="1"/>
  <c r="S28" i="37" a="1"/>
  <c r="S28" i="37" s="1"/>
  <c r="S4" i="37" a="1"/>
  <c r="S4" i="37" s="1"/>
  <c r="T47" i="37" a="1"/>
  <c r="T47" i="37" s="1"/>
  <c r="S26" i="37" a="1"/>
  <c r="S26" i="37" s="1"/>
  <c r="S47" i="36" a="1"/>
  <c r="S47" i="36" s="1"/>
  <c r="S33" i="36" a="1"/>
  <c r="S33" i="36" s="1"/>
  <c r="S24" i="36" a="1"/>
  <c r="S24" i="36" s="1"/>
  <c r="R12" i="36" a="1"/>
  <c r="R12" i="36" s="1"/>
  <c r="S29" i="34" a="1"/>
  <c r="S29" i="34" s="1"/>
  <c r="R25" i="34" a="1"/>
  <c r="R25" i="34" s="1"/>
  <c r="R20" i="34" a="1"/>
  <c r="R20" i="34" s="1"/>
  <c r="S19" i="34" a="1"/>
  <c r="S19" i="34" s="1"/>
  <c r="S50" i="34" a="1"/>
  <c r="S50" i="34" s="1"/>
  <c r="S49" i="34" a="1"/>
  <c r="S49" i="34" s="1"/>
  <c r="S18" i="34" a="1"/>
  <c r="S18" i="34" s="1"/>
  <c r="S48" i="34" a="1"/>
  <c r="S48" i="34" s="1"/>
  <c r="R44" i="34" a="1"/>
  <c r="R44" i="34" s="1"/>
  <c r="S26" i="35" a="1"/>
  <c r="S26" i="35" s="1"/>
  <c r="S27" i="35" a="1"/>
  <c r="S27" i="35" s="1"/>
  <c r="S50" i="35" a="1"/>
  <c r="S50" i="35" s="1"/>
  <c r="S24" i="35" a="1"/>
  <c r="S24" i="35" s="1"/>
  <c r="T49" i="35" a="1"/>
  <c r="T49" i="35" s="1"/>
  <c r="T21" i="35" a="1"/>
  <c r="T21" i="35" s="1"/>
  <c r="S45" i="35" a="1"/>
  <c r="S45" i="35" s="1"/>
  <c r="S42" i="35" a="1"/>
  <c r="S42" i="35" s="1"/>
  <c r="S8" i="35" a="1"/>
  <c r="S8" i="35" s="1"/>
  <c r="T41" i="35" a="1"/>
  <c r="T41" i="35" s="1"/>
  <c r="T40" i="35" a="1"/>
  <c r="T40" i="35" s="1"/>
  <c r="S37" i="35" a="1"/>
  <c r="S37" i="35" s="1"/>
  <c r="T35" i="35" a="1"/>
  <c r="T35" i="35" s="1"/>
  <c r="T19" i="39" a="1"/>
  <c r="T19" i="39" s="1"/>
  <c r="S49" i="39" a="1"/>
  <c r="S49" i="39" s="1"/>
  <c r="T48" i="39" a="1"/>
  <c r="T48" i="39" s="1"/>
  <c r="S47" i="39" a="1"/>
  <c r="S47" i="39" s="1"/>
  <c r="T26" i="39" a="1"/>
  <c r="T26" i="39" s="1"/>
  <c r="S5" i="39" a="1"/>
  <c r="S5" i="39" s="1"/>
  <c r="T35" i="39" a="1"/>
  <c r="T35" i="39" s="1"/>
  <c r="T24" i="39" a="1"/>
  <c r="T24" i="39" s="1"/>
  <c r="S10" i="39" a="1"/>
  <c r="S10" i="39" s="1"/>
  <c r="T44" i="39" a="1"/>
  <c r="T44" i="39" s="1"/>
  <c r="T43" i="39" a="1"/>
  <c r="T43" i="39" s="1"/>
  <c r="T9" i="39" a="1"/>
  <c r="T9" i="39" s="1"/>
  <c r="T38" i="39" a="1"/>
  <c r="T38" i="39" s="1"/>
  <c r="T23" i="39" a="1"/>
  <c r="T23" i="39" s="1"/>
  <c r="T25" i="39" a="1"/>
  <c r="T25" i="39" s="1"/>
  <c r="T14" i="39" a="1"/>
  <c r="T14" i="39" s="1"/>
  <c r="T42" i="39" a="1"/>
  <c r="T42" i="39" s="1"/>
  <c r="T30" i="39" a="1"/>
  <c r="T30" i="39" s="1"/>
  <c r="T29" i="39" a="1"/>
  <c r="T29" i="39" s="1"/>
  <c r="T17" i="39" a="1"/>
  <c r="T17" i="39" s="1"/>
  <c r="T53" i="39" a="1"/>
  <c r="T53" i="39" s="1"/>
  <c r="T7" i="39" a="1"/>
  <c r="T7" i="39" s="1"/>
  <c r="S41" i="39" a="1"/>
  <c r="S41" i="39" s="1"/>
  <c r="T34" i="39" a="1"/>
  <c r="T34" i="39" s="1"/>
  <c r="T28" i="39" a="1"/>
  <c r="T28" i="39" s="1"/>
  <c r="T22" i="39" a="1"/>
  <c r="T22" i="39" s="1"/>
  <c r="S12" i="39" a="1"/>
  <c r="S12" i="39" s="1"/>
  <c r="T52" i="39" a="1"/>
  <c r="T52" i="39" s="1"/>
  <c r="T46" i="39" a="1"/>
  <c r="T46" i="39" s="1"/>
  <c r="T40" i="39" a="1"/>
  <c r="T40" i="39" s="1"/>
  <c r="T16" i="39" a="1"/>
  <c r="T16" i="39" s="1"/>
  <c r="T11" i="39" a="1"/>
  <c r="T11" i="39" s="1"/>
  <c r="T6" i="39" a="1"/>
  <c r="T6" i="39" s="1"/>
  <c r="T27" i="39" a="1"/>
  <c r="T27" i="39" s="1"/>
  <c r="T21" i="39" a="1"/>
  <c r="T21" i="39" s="1"/>
  <c r="T45" i="39" a="1"/>
  <c r="T45" i="39" s="1"/>
  <c r="T39" i="39" a="1"/>
  <c r="T39" i="39" s="1"/>
  <c r="T33" i="39" a="1"/>
  <c r="T33" i="39" s="1"/>
  <c r="S47" i="38" a="1"/>
  <c r="S47" i="38" s="1"/>
  <c r="R9" i="38" a="1"/>
  <c r="R9" i="38" s="1"/>
  <c r="R41" i="38" a="1"/>
  <c r="R41" i="38" s="1"/>
  <c r="S4" i="38" a="1"/>
  <c r="S4" i="38" s="1"/>
  <c r="R40" i="38" a="1"/>
  <c r="R40" i="38" s="1"/>
  <c r="R33" i="38" a="1"/>
  <c r="R33" i="38" s="1"/>
  <c r="S30" i="38" a="1"/>
  <c r="S30" i="38" s="1"/>
  <c r="R26" i="38" a="1"/>
  <c r="R26" i="38" s="1"/>
  <c r="R18" i="38" a="1"/>
  <c r="R18" i="38" s="1"/>
  <c r="R27" i="38" a="1"/>
  <c r="R27" i="38" s="1"/>
  <c r="S27" i="38" a="1"/>
  <c r="S27" i="38" s="1"/>
  <c r="R22" i="38" a="1"/>
  <c r="R22" i="38" s="1"/>
  <c r="S5" i="38" a="1"/>
  <c r="S5" i="38" s="1"/>
  <c r="S21" i="38" a="1"/>
  <c r="S21" i="38" s="1"/>
  <c r="S48" i="38" a="1"/>
  <c r="S48" i="38" s="1"/>
  <c r="R38" i="38" a="1"/>
  <c r="R38" i="38" s="1"/>
  <c r="R29" i="38" a="1"/>
  <c r="R29" i="38" s="1"/>
  <c r="R49" i="38" a="1"/>
  <c r="R49" i="38" s="1"/>
  <c r="S19" i="38" a="1"/>
  <c r="S19" i="38" s="1"/>
  <c r="R11" i="38" a="1"/>
  <c r="R11" i="38" s="1"/>
  <c r="R53" i="38" a="1"/>
  <c r="R53" i="38" s="1"/>
  <c r="S53" i="38" a="1"/>
  <c r="S53" i="38" s="1"/>
  <c r="R20" i="38" a="1"/>
  <c r="R20" i="38" s="1"/>
  <c r="S20" i="38" a="1"/>
  <c r="S20" i="38" s="1"/>
  <c r="S25" i="38" a="1"/>
  <c r="S25" i="38" s="1"/>
  <c r="R25" i="38" a="1"/>
  <c r="R25" i="38" s="1"/>
  <c r="R44" i="38" a="1"/>
  <c r="R44" i="38" s="1"/>
  <c r="R6" i="38" a="1"/>
  <c r="R6" i="38" s="1"/>
  <c r="S32" i="38" a="1"/>
  <c r="S32" i="38" s="1"/>
  <c r="S10" i="38" a="1"/>
  <c r="S10" i="38" s="1"/>
  <c r="S37" i="38" a="1"/>
  <c r="S37" i="38" s="1"/>
  <c r="S31" i="38" a="1"/>
  <c r="S31" i="38" s="1"/>
  <c r="R36" i="38" a="1"/>
  <c r="R36" i="38" s="1"/>
  <c r="S46" i="38" a="1"/>
  <c r="S46" i="38" s="1"/>
  <c r="S35" i="38" a="1"/>
  <c r="S35" i="38" s="1"/>
  <c r="S24" i="38" a="1"/>
  <c r="S24" i="38" s="1"/>
  <c r="S13" i="38" a="1"/>
  <c r="S13" i="38" s="1"/>
  <c r="S8" i="38" a="1"/>
  <c r="S8" i="38" s="1"/>
  <c r="S51" i="38" a="1"/>
  <c r="S51" i="38" s="1"/>
  <c r="S45" i="38" a="1"/>
  <c r="S45" i="38" s="1"/>
  <c r="S34" i="38" a="1"/>
  <c r="S34" i="38" s="1"/>
  <c r="S7" i="38" a="1"/>
  <c r="S7" i="38" s="1"/>
  <c r="S23" i="38" a="1"/>
  <c r="S23" i="38" s="1"/>
  <c r="S12" i="38" a="1"/>
  <c r="S12" i="38" s="1"/>
  <c r="S50" i="38" a="1"/>
  <c r="S50" i="38" s="1"/>
  <c r="S39" i="38" a="1"/>
  <c r="S39" i="38" s="1"/>
  <c r="S28" i="38" a="1"/>
  <c r="S28" i="38" s="1"/>
  <c r="S17" i="38" a="1"/>
  <c r="S17" i="38" s="1"/>
  <c r="T24" i="37" a="1"/>
  <c r="T24" i="37" s="1"/>
  <c r="T10" i="37" a="1"/>
  <c r="T10" i="37" s="1"/>
  <c r="S35" i="37" a="1"/>
  <c r="S35" i="37" s="1"/>
  <c r="T21" i="37" a="1"/>
  <c r="T21" i="37" s="1"/>
  <c r="T8" i="37" a="1"/>
  <c r="T8" i="37" s="1"/>
  <c r="T42" i="37" a="1"/>
  <c r="T42" i="37" s="1"/>
  <c r="T48" i="37" a="1"/>
  <c r="T48" i="37" s="1"/>
  <c r="S53" i="37" a="1"/>
  <c r="S53" i="37" s="1"/>
  <c r="T41" i="37" a="1"/>
  <c r="T41" i="37" s="1"/>
  <c r="T29" i="37" a="1"/>
  <c r="T29" i="37" s="1"/>
  <c r="T16" i="37" a="1"/>
  <c r="T16" i="37" s="1"/>
  <c r="S17" i="37" a="1"/>
  <c r="S17" i="37" s="1"/>
  <c r="T34" i="37" a="1"/>
  <c r="T34" i="37" s="1"/>
  <c r="T33" i="37" a="1"/>
  <c r="T33" i="37" s="1"/>
  <c r="T46" i="37" a="1"/>
  <c r="T46" i="37" s="1"/>
  <c r="S20" i="37" a="1"/>
  <c r="S20" i="37" s="1"/>
  <c r="T19" i="37" a="1"/>
  <c r="T19" i="37" s="1"/>
  <c r="T50" i="37" a="1"/>
  <c r="T50" i="37" s="1"/>
  <c r="T45" i="37" a="1"/>
  <c r="T45" i="37" s="1"/>
  <c r="T36" i="37" a="1"/>
  <c r="T36" i="37" s="1"/>
  <c r="S32" i="37" a="1"/>
  <c r="S32" i="37" s="1"/>
  <c r="T27" i="37" a="1"/>
  <c r="T27" i="37" s="1"/>
  <c r="S23" i="37" a="1"/>
  <c r="S23" i="37" s="1"/>
  <c r="T18" i="37" a="1"/>
  <c r="T18" i="37" s="1"/>
  <c r="T5" i="37" a="1"/>
  <c r="T5" i="37" s="1"/>
  <c r="T49" i="37" a="1"/>
  <c r="T49" i="37" s="1"/>
  <c r="T40" i="37" a="1"/>
  <c r="T40" i="37" s="1"/>
  <c r="T9" i="37" a="1"/>
  <c r="T9" i="37" s="1"/>
  <c r="T31" i="37" a="1"/>
  <c r="T31" i="37" s="1"/>
  <c r="T22" i="37" a="1"/>
  <c r="T22" i="37" s="1"/>
  <c r="R11" i="36" a="1"/>
  <c r="R11" i="36" s="1"/>
  <c r="S11" i="36" a="1"/>
  <c r="S11" i="36" s="1"/>
  <c r="S20" i="36" a="1"/>
  <c r="S20" i="36" s="1"/>
  <c r="S7" i="36" a="1"/>
  <c r="S7" i="36" s="1"/>
  <c r="R43" i="36" a="1"/>
  <c r="R43" i="36" s="1"/>
  <c r="S38" i="36" a="1"/>
  <c r="S38" i="36" s="1"/>
  <c r="S6" i="36" a="1"/>
  <c r="S6" i="36" s="1"/>
  <c r="R34" i="36" a="1"/>
  <c r="R34" i="36" s="1"/>
  <c r="R30" i="36" a="1"/>
  <c r="R30" i="36" s="1"/>
  <c r="S30" i="36" a="1"/>
  <c r="S30" i="36" s="1"/>
  <c r="R18" i="36" a="1"/>
  <c r="R18" i="36" s="1"/>
  <c r="S18" i="36" a="1"/>
  <c r="S18" i="36" s="1"/>
  <c r="S51" i="36" a="1"/>
  <c r="S51" i="36" s="1"/>
  <c r="R51" i="36" a="1"/>
  <c r="R51" i="36" s="1"/>
  <c r="R25" i="36" a="1"/>
  <c r="R25" i="36" s="1"/>
  <c r="S25" i="36" a="1"/>
  <c r="S25" i="36" s="1"/>
  <c r="R53" i="36" a="1"/>
  <c r="R53" i="36" s="1"/>
  <c r="R44" i="36" a="1"/>
  <c r="R44" i="36" s="1"/>
  <c r="R35" i="36" a="1"/>
  <c r="R35" i="36" s="1"/>
  <c r="R22" i="36" a="1"/>
  <c r="R22" i="36" s="1"/>
  <c r="R17" i="36" a="1"/>
  <c r="R17" i="36" s="1"/>
  <c r="S8" i="36" a="1"/>
  <c r="S8" i="36" s="1"/>
  <c r="S52" i="36" a="1"/>
  <c r="S52" i="36" s="1"/>
  <c r="R48" i="36" a="1"/>
  <c r="R48" i="36" s="1"/>
  <c r="S39" i="36" a="1"/>
  <c r="S39" i="36" s="1"/>
  <c r="R26" i="36" a="1"/>
  <c r="R26" i="36" s="1"/>
  <c r="S21" i="36" a="1"/>
  <c r="S21" i="36" s="1"/>
  <c r="S16" i="36" a="1"/>
  <c r="S16" i="36" s="1"/>
  <c r="R42" i="36" a="1"/>
  <c r="R42" i="36" s="1"/>
  <c r="S37" i="36" a="1"/>
  <c r="S37" i="36" s="1"/>
  <c r="R29" i="36" a="1"/>
  <c r="R29" i="36" s="1"/>
  <c r="S15" i="36" a="1"/>
  <c r="S15" i="36" s="1"/>
  <c r="S46" i="36" a="1"/>
  <c r="S46" i="36" s="1"/>
  <c r="S41" i="36" a="1"/>
  <c r="S41" i="36" s="1"/>
  <c r="S28" i="36" a="1"/>
  <c r="S28" i="36" s="1"/>
  <c r="S19" i="36" a="1"/>
  <c r="S19" i="36" s="1"/>
  <c r="S10" i="36" a="1"/>
  <c r="S10" i="36" s="1"/>
  <c r="S50" i="36" a="1"/>
  <c r="S50" i="36" s="1"/>
  <c r="S23" i="36" a="1"/>
  <c r="S23" i="36" s="1"/>
  <c r="S45" i="36" a="1"/>
  <c r="S45" i="36" s="1"/>
  <c r="S32" i="36" a="1"/>
  <c r="S32" i="36" s="1"/>
  <c r="S27" i="36" a="1"/>
  <c r="S27" i="36" s="1"/>
  <c r="S14" i="36" a="1"/>
  <c r="S14" i="36" s="1"/>
  <c r="S5" i="36" a="1"/>
  <c r="S5" i="36" s="1"/>
  <c r="S36" i="36" a="1"/>
  <c r="S36" i="36" s="1"/>
  <c r="S9" i="36" a="1"/>
  <c r="S9" i="36" s="1"/>
  <c r="S49" i="36" a="1"/>
  <c r="S49" i="36" s="1"/>
  <c r="S40" i="36" a="1"/>
  <c r="S40" i="36" s="1"/>
  <c r="S31" i="36" a="1"/>
  <c r="S31" i="36" s="1"/>
  <c r="S13" i="36" a="1"/>
  <c r="S13" i="36" s="1"/>
  <c r="S32" i="34" a="1"/>
  <c r="S32" i="34" s="1"/>
  <c r="S39" i="34" a="1"/>
  <c r="S39" i="34" s="1"/>
  <c r="R15" i="34" a="1"/>
  <c r="R15" i="34" s="1"/>
  <c r="S47" i="34" a="1"/>
  <c r="S47" i="34" s="1"/>
  <c r="S34" i="34" a="1"/>
  <c r="S34" i="34" s="1"/>
  <c r="S23" i="34" a="1"/>
  <c r="S23" i="34" s="1"/>
  <c r="S14" i="34" a="1"/>
  <c r="S14" i="34" s="1"/>
  <c r="R10" i="34" a="1"/>
  <c r="R10" i="34" s="1"/>
  <c r="S45" i="34" a="1"/>
  <c r="S45" i="34" s="1"/>
  <c r="S22" i="34" a="1"/>
  <c r="S22" i="34" s="1"/>
  <c r="S9" i="34" a="1"/>
  <c r="S9" i="34" s="1"/>
  <c r="R3" i="34" a="1"/>
  <c r="R3" i="34" s="1"/>
  <c r="S3" i="34" a="1"/>
  <c r="S3" i="34" s="1"/>
  <c r="R16" i="34" a="1"/>
  <c r="R16" i="34" s="1"/>
  <c r="S16" i="34" a="1"/>
  <c r="S16" i="34" s="1"/>
  <c r="S38" i="34" a="1"/>
  <c r="S38" i="34" s="1"/>
  <c r="R53" i="34" a="1"/>
  <c r="R53" i="34" s="1"/>
  <c r="S52" i="34" a="1"/>
  <c r="S52" i="34" s="1"/>
  <c r="R28" i="34" a="1"/>
  <c r="R28" i="34" s="1"/>
  <c r="R42" i="34" a="1"/>
  <c r="R42" i="34" s="1"/>
  <c r="R37" i="34" a="1"/>
  <c r="R37" i="34" s="1"/>
  <c r="S17" i="34" a="1"/>
  <c r="S17" i="34" s="1"/>
  <c r="S12" i="34" a="1"/>
  <c r="S12" i="34" s="1"/>
  <c r="S51" i="34" a="1"/>
  <c r="S51" i="34" s="1"/>
  <c r="S41" i="34" a="1"/>
  <c r="S41" i="34" s="1"/>
  <c r="R27" i="34" a="1"/>
  <c r="R27" i="34" s="1"/>
  <c r="S46" i="34" a="1"/>
  <c r="S46" i="34" s="1"/>
  <c r="S31" i="34" a="1"/>
  <c r="S31" i="34" s="1"/>
  <c r="S26" i="34" a="1"/>
  <c r="S26" i="34" s="1"/>
  <c r="S21" i="34" a="1"/>
  <c r="S21" i="34" s="1"/>
  <c r="S6" i="34" a="1"/>
  <c r="S6" i="34" s="1"/>
  <c r="S40" i="34" a="1"/>
  <c r="S40" i="34" s="1"/>
  <c r="S11" i="34" a="1"/>
  <c r="S11" i="34" s="1"/>
  <c r="S35" i="34" a="1"/>
  <c r="S35" i="34" s="1"/>
  <c r="S30" i="34" a="1"/>
  <c r="S30" i="34" s="1"/>
  <c r="S24" i="34" a="1"/>
  <c r="S24" i="34" s="1"/>
  <c r="R5" i="34" a="1"/>
  <c r="R5" i="34" s="1"/>
  <c r="S13" i="34" a="1"/>
  <c r="S13" i="34" s="1"/>
  <c r="T51" i="35" a="1"/>
  <c r="T51" i="35" s="1"/>
  <c r="S38" i="35" a="1"/>
  <c r="S38" i="35" s="1"/>
  <c r="T22" i="35" a="1"/>
  <c r="T22" i="35" s="1"/>
  <c r="S36" i="35" a="1"/>
  <c r="S36" i="35" s="1"/>
  <c r="T17" i="35" a="1"/>
  <c r="T17" i="35" s="1"/>
  <c r="T16" i="35" a="1"/>
  <c r="T16" i="35" s="1"/>
  <c r="S47" i="35" a="1"/>
  <c r="S47" i="35" s="1"/>
  <c r="T32" i="35" a="1"/>
  <c r="T32" i="35" s="1"/>
  <c r="S46" i="35" a="1"/>
  <c r="S46" i="35" s="1"/>
  <c r="T12" i="35" a="1"/>
  <c r="T12" i="35" s="1"/>
  <c r="S31" i="35" a="1"/>
  <c r="S31" i="35" s="1"/>
  <c r="T10" i="35" a="1"/>
  <c r="T10" i="35" s="1"/>
  <c r="S7" i="35" a="1"/>
  <c r="S7" i="35" s="1"/>
  <c r="T6" i="35" a="1"/>
  <c r="T6" i="35" s="1"/>
  <c r="T11" i="35" a="1"/>
  <c r="T11" i="35" s="1"/>
  <c r="T30" i="35" a="1"/>
  <c r="T30" i="35" s="1"/>
  <c r="T20" i="35" a="1"/>
  <c r="T20" i="35" s="1"/>
  <c r="T15" i="35" a="1"/>
  <c r="T15" i="35" s="1"/>
  <c r="T25" i="35" a="1"/>
  <c r="T25" i="35" s="1"/>
  <c r="T44" i="35" a="1"/>
  <c r="T44" i="35" s="1"/>
  <c r="T34" i="35" a="1"/>
  <c r="T34" i="35" s="1"/>
  <c r="T5" i="35" a="1"/>
  <c r="T5" i="35" s="1"/>
  <c r="T39" i="35" a="1"/>
  <c r="T39" i="35" s="1"/>
  <c r="T29" i="35" a="1"/>
  <c r="T29" i="35" s="1"/>
  <c r="T19" i="35" a="1"/>
  <c r="T19" i="35" s="1"/>
  <c r="T53" i="35" a="1"/>
  <c r="T53" i="35" s="1"/>
  <c r="T43" i="35" a="1"/>
  <c r="T43" i="35" s="1"/>
  <c r="T33" i="35" a="1"/>
  <c r="T33" i="35" s="1"/>
  <c r="S14" i="35" a="1"/>
  <c r="S14" i="35" s="1"/>
  <c r="T9" i="35" a="1"/>
  <c r="T9" i="35" s="1"/>
  <c r="S48" i="35" a="1"/>
  <c r="S48" i="35" s="1"/>
  <c r="T28" i="35" a="1"/>
  <c r="T28" i="35" s="1"/>
  <c r="T23" i="35" a="1"/>
  <c r="T23" i="35" s="1"/>
  <c r="T13" i="35" a="1"/>
  <c r="T13" i="35" s="1"/>
  <c r="T52" i="35" a="1"/>
  <c r="T52" i="35" s="1"/>
  <c r="T18" i="35" a="1"/>
  <c r="T18" i="35" s="1"/>
  <c r="AB31" i="6" a="1"/>
  <c r="AB31" i="6" s="1"/>
  <c r="AC45" i="6" a="1"/>
  <c r="AC45" i="6" s="1"/>
  <c r="AC14" i="6" a="1"/>
  <c r="AC14" i="6" s="1"/>
  <c r="AC30" i="6" a="1"/>
  <c r="AC30" i="6" s="1"/>
  <c r="AB24" i="6" a="1"/>
  <c r="AB24" i="6" s="1"/>
  <c r="AC18" i="6" a="1"/>
  <c r="AC18" i="6" s="1"/>
  <c r="AC49" i="6" a="1"/>
  <c r="AC49" i="6" s="1"/>
  <c r="AC12" i="6" a="1"/>
  <c r="AC12" i="6" s="1"/>
  <c r="AC46" i="6" a="1"/>
  <c r="AC46" i="6" s="1"/>
  <c r="AC11" i="6" a="1"/>
  <c r="AC11" i="6" s="1"/>
  <c r="AC37" i="6" a="1"/>
  <c r="AC37" i="6" s="1"/>
  <c r="AB35" i="6" a="1"/>
  <c r="AB35" i="6" s="1"/>
  <c r="AC22" i="6" a="1"/>
  <c r="AC22" i="6" s="1"/>
  <c r="AB19" i="6" a="1"/>
  <c r="AB19" i="6" s="1"/>
  <c r="AB53" i="6" a="1"/>
  <c r="AB53" i="6" s="1"/>
  <c r="AC42" i="6" a="1"/>
  <c r="AC42" i="6" s="1"/>
  <c r="AC40" i="6" a="1"/>
  <c r="AC40" i="6" s="1"/>
  <c r="AC52" i="6" a="1"/>
  <c r="AC52" i="6" s="1"/>
  <c r="AB39" i="6" a="1"/>
  <c r="AB39" i="6" s="1"/>
  <c r="AC26" i="6" a="1"/>
  <c r="AC26" i="6" s="1"/>
  <c r="AC15" i="6" a="1"/>
  <c r="AC15" i="6" s="1"/>
  <c r="AC38" i="6" a="1"/>
  <c r="AC38" i="6" s="1"/>
  <c r="AB50" i="6" a="1"/>
  <c r="AB50" i="6" s="1"/>
  <c r="AC25" i="6" a="1"/>
  <c r="AC25" i="6" s="1"/>
  <c r="AB5" i="6" a="1"/>
  <c r="AB5" i="6" s="1"/>
  <c r="AC20" i="6" a="1"/>
  <c r="AC20" i="6" s="1"/>
  <c r="AB20" i="6" a="1"/>
  <c r="AB20" i="6" s="1"/>
  <c r="AB34" i="6" a="1"/>
  <c r="AB34" i="6" s="1"/>
  <c r="AC34" i="6" a="1"/>
  <c r="AC34" i="6" s="1"/>
  <c r="AB48" i="6" a="1"/>
  <c r="AB48" i="6" s="1"/>
  <c r="AC48" i="6" a="1"/>
  <c r="AC48" i="6" s="1"/>
  <c r="AB27" i="6" a="1"/>
  <c r="AB27" i="6" s="1"/>
  <c r="AC27" i="6" a="1"/>
  <c r="AC27" i="6" s="1"/>
  <c r="AB41" i="6" a="1"/>
  <c r="AB41" i="6" s="1"/>
  <c r="AC41" i="6" a="1"/>
  <c r="AC41" i="6" s="1"/>
  <c r="AB6" i="6" a="1"/>
  <c r="AB6" i="6" s="1"/>
  <c r="AC6" i="6" a="1"/>
  <c r="AC6" i="6" s="1"/>
  <c r="AC16" i="6" a="1"/>
  <c r="AC16" i="6" s="1"/>
  <c r="AC8" i="6" a="1"/>
  <c r="AC8" i="6" s="1"/>
  <c r="AC23" i="6" a="1"/>
  <c r="AC23" i="6" s="1"/>
  <c r="AC7" i="6" a="1"/>
  <c r="AC7" i="6" s="1"/>
  <c r="AC33" i="6" a="1"/>
  <c r="AC33" i="6" s="1"/>
  <c r="AC29" i="6" a="1"/>
  <c r="AC29" i="6" s="1"/>
  <c r="AC44" i="6" a="1"/>
  <c r="AC44" i="6" s="1"/>
  <c r="AC10" i="6" a="1"/>
  <c r="AC10" i="6" s="1"/>
  <c r="AC36" i="6" a="1"/>
  <c r="AC36" i="6" s="1"/>
  <c r="AC21" i="6" a="1"/>
  <c r="AC21" i="6" s="1"/>
  <c r="AC51" i="6" a="1"/>
  <c r="AC51" i="6" s="1"/>
  <c r="AC47" i="6" a="1"/>
  <c r="AC47" i="6" s="1"/>
  <c r="AC32" i="6" a="1"/>
  <c r="AC32" i="6" s="1"/>
  <c r="AC17" i="6" a="1"/>
  <c r="AC17" i="6" s="1"/>
  <c r="AC43" i="6" a="1"/>
  <c r="AC43" i="6" s="1"/>
  <c r="AC28" i="6" a="1"/>
  <c r="AC28" i="6" s="1"/>
  <c r="AC13" i="6" a="1"/>
  <c r="AC13" i="6" s="1"/>
  <c r="AC9" i="6" a="1"/>
  <c r="AC9" i="6" s="1"/>
  <c r="AD27" i="15" a="1"/>
  <c r="AD27" i="15" s="1"/>
  <c r="AD26" i="15" a="1"/>
  <c r="AD26" i="15" s="1"/>
  <c r="AD41" i="15" a="1"/>
  <c r="AD41" i="15" s="1"/>
  <c r="AD30" i="15" a="1"/>
  <c r="AD30" i="15" s="1"/>
  <c r="AD15" i="15" a="1"/>
  <c r="AD15" i="15" s="1"/>
  <c r="AD18" i="15" a="1"/>
  <c r="AD18" i="15" s="1"/>
  <c r="AD45" i="15" a="1"/>
  <c r="AD45" i="15" s="1"/>
  <c r="AE33" i="15" a="1"/>
  <c r="AE33" i="15" s="1"/>
  <c r="AD48" i="15" a="1"/>
  <c r="AD48" i="15" s="1"/>
  <c r="AD46" i="15" a="1"/>
  <c r="AD46" i="15" s="1"/>
  <c r="AD53" i="15" a="1"/>
  <c r="AD53" i="15" s="1"/>
  <c r="AE38" i="15" a="1"/>
  <c r="AE38" i="15" s="1"/>
  <c r="AD24" i="15" a="1"/>
  <c r="AD24" i="15" s="1"/>
  <c r="AE52" i="15" a="1"/>
  <c r="AE52" i="15" s="1"/>
  <c r="AE37" i="15" a="1"/>
  <c r="AE37" i="15" s="1"/>
  <c r="AD23" i="15" a="1"/>
  <c r="AD23" i="15" s="1"/>
  <c r="AE22" i="15" a="1"/>
  <c r="AE22" i="15" s="1"/>
  <c r="AE49" i="15" a="1"/>
  <c r="AE49" i="15" s="1"/>
  <c r="AE35" i="15" a="1"/>
  <c r="AE35" i="15" s="1"/>
  <c r="AE34" i="15" a="1"/>
  <c r="AE34" i="15" s="1"/>
  <c r="AE19" i="15" a="1"/>
  <c r="AE19" i="15" s="1"/>
  <c r="AD43" i="15" a="1"/>
  <c r="AD43" i="15" s="1"/>
  <c r="AE16" i="15" a="1"/>
  <c r="AE16" i="15" s="1"/>
  <c r="AE50" i="15" a="1"/>
  <c r="AE50" i="15" s="1"/>
  <c r="AD39" i="15" a="1"/>
  <c r="AD39" i="15" s="1"/>
  <c r="AE31" i="15" a="1"/>
  <c r="AE31" i="15" s="1"/>
  <c r="AD20" i="15" a="1"/>
  <c r="AD20" i="15" s="1"/>
  <c r="AD28" i="15" a="1"/>
  <c r="AD28" i="15" s="1"/>
  <c r="AE42" i="15" a="1"/>
  <c r="AE42" i="15" s="1"/>
  <c r="AE44" i="15" a="1"/>
  <c r="AE44" i="15" s="1"/>
  <c r="AE14" i="15" a="1"/>
  <c r="AE14" i="15" s="1"/>
  <c r="AE40" i="15" a="1"/>
  <c r="AE40" i="15" s="1"/>
  <c r="AE25" i="15" a="1"/>
  <c r="AE25" i="15" s="1"/>
  <c r="AE36" i="15" a="1"/>
  <c r="AE36" i="15" s="1"/>
  <c r="AD29" i="15" a="1"/>
  <c r="AD29" i="15" s="1"/>
  <c r="AE21" i="15" a="1"/>
  <c r="AE21" i="15" s="1"/>
  <c r="AE51" i="15" a="1"/>
  <c r="AE51" i="15" s="1"/>
  <c r="AE47" i="15" a="1"/>
  <c r="AE47" i="15" s="1"/>
  <c r="AE32" i="15" a="1"/>
  <c r="AE32" i="15" s="1"/>
  <c r="AE17" i="15" a="1"/>
  <c r="AE17" i="15" s="1"/>
  <c r="AE13" i="15" a="1"/>
  <c r="AE13" i="15" s="1"/>
  <c r="Q3" i="38"/>
  <c r="V3" i="38" s="1" a="1"/>
  <c r="V3" i="38" s="1"/>
  <c r="R3" i="38" s="1" a="1"/>
  <c r="R3" i="38" s="1"/>
  <c r="Q3" i="36"/>
  <c r="V3" i="36" s="1" a="1"/>
  <c r="V3" i="36" s="1"/>
  <c r="Q4" i="36"/>
  <c r="V4" i="36" s="1" a="1"/>
  <c r="V4" i="36" s="1"/>
  <c r="X6" i="40"/>
  <c r="X3" i="40"/>
  <c r="AC3" i="40" s="1" a="1"/>
  <c r="AC3" i="40" s="1"/>
  <c r="R3" i="37"/>
  <c r="W3" i="37" s="1" a="1"/>
  <c r="W3" i="37" s="1"/>
  <c r="S3" i="37" s="1" a="1"/>
  <c r="S3" i="37" s="1"/>
  <c r="R6" i="35"/>
  <c r="W4" i="35" a="1"/>
  <c r="W4" i="35" s="1"/>
  <c r="S4" i="35" s="1" a="1"/>
  <c r="S4" i="35" s="1"/>
  <c r="R3" i="35"/>
  <c r="W3" i="35" s="1" a="1"/>
  <c r="W3" i="35" s="1"/>
  <c r="X4" i="40"/>
  <c r="AC4" i="40" s="1" a="1"/>
  <c r="AC4" i="40" s="1"/>
  <c r="X5" i="40"/>
  <c r="Q5" i="34"/>
  <c r="Q4" i="34"/>
  <c r="Z3" i="40" l="1" a="1"/>
  <c r="Z3" i="40" s="1"/>
  <c r="Y3" i="40" a="1"/>
  <c r="Y3" i="40" s="1"/>
  <c r="Z4" i="40" a="1"/>
  <c r="Z4" i="40" s="1"/>
  <c r="Y4" i="40" a="1"/>
  <c r="Y4" i="40" s="1"/>
  <c r="T3" i="39" a="1"/>
  <c r="T3" i="39" s="1"/>
  <c r="T4" i="35" a="1"/>
  <c r="T4" i="35" s="1"/>
  <c r="S3" i="38" a="1"/>
  <c r="S3" i="38" s="1"/>
  <c r="T3" i="37" a="1"/>
  <c r="T3" i="37" s="1"/>
  <c r="R4" i="36" a="1"/>
  <c r="R4" i="36" s="1"/>
  <c r="S4" i="36" a="1"/>
  <c r="S4" i="36" s="1"/>
  <c r="R3" i="36" a="1"/>
  <c r="R3" i="36" s="1"/>
  <c r="S3" i="36" a="1"/>
  <c r="S3" i="36" s="1"/>
  <c r="T3" i="35" a="1"/>
  <c r="T3" i="35" s="1"/>
  <c r="S3" i="35" a="1"/>
  <c r="S3" i="35" s="1"/>
  <c r="X4" i="15"/>
  <c r="X5" i="15"/>
  <c r="X6" i="15"/>
  <c r="X7" i="15"/>
  <c r="X8" i="15"/>
  <c r="X9" i="15"/>
  <c r="X10" i="15"/>
  <c r="X11" i="15"/>
  <c r="X12" i="15"/>
  <c r="X13" i="15"/>
  <c r="X14" i="15"/>
  <c r="X15" i="15"/>
  <c r="X16" i="15"/>
  <c r="X17" i="15"/>
  <c r="X18" i="15"/>
  <c r="X19" i="15"/>
  <c r="X20" i="15"/>
  <c r="X21" i="15"/>
  <c r="X22" i="15"/>
  <c r="X23" i="15"/>
  <c r="X24" i="15"/>
  <c r="X25" i="15"/>
  <c r="X26" i="15"/>
  <c r="X27" i="15"/>
  <c r="X28" i="15"/>
  <c r="X29" i="15"/>
  <c r="X30" i="15"/>
  <c r="X31" i="15"/>
  <c r="X32" i="15"/>
  <c r="X33" i="15"/>
  <c r="X34" i="15"/>
  <c r="X35" i="15"/>
  <c r="X36" i="15"/>
  <c r="X37" i="15"/>
  <c r="X38" i="15"/>
  <c r="X39" i="15"/>
  <c r="X40" i="15"/>
  <c r="X41" i="15"/>
  <c r="X42" i="15"/>
  <c r="X43" i="15"/>
  <c r="X44" i="15"/>
  <c r="X45" i="15"/>
  <c r="X46" i="15"/>
  <c r="X47" i="15"/>
  <c r="X48" i="15"/>
  <c r="X49" i="15"/>
  <c r="X50" i="15"/>
  <c r="X51" i="15"/>
  <c r="X52" i="15"/>
  <c r="X53" i="15"/>
  <c r="X3" i="15"/>
  <c r="U4" i="6"/>
  <c r="U5" i="6"/>
  <c r="U6" i="6"/>
  <c r="U7" i="6"/>
  <c r="U8" i="6"/>
  <c r="U9" i="6"/>
  <c r="U10" i="6"/>
  <c r="U11" i="6"/>
  <c r="U12" i="6"/>
  <c r="U13" i="6"/>
  <c r="U14" i="6"/>
  <c r="U15" i="6"/>
  <c r="U16" i="6"/>
  <c r="U17" i="6"/>
  <c r="U18" i="6"/>
  <c r="U19" i="6"/>
  <c r="U20" i="6"/>
  <c r="U21" i="6"/>
  <c r="U22" i="6"/>
  <c r="U23" i="6"/>
  <c r="U24" i="6"/>
  <c r="U25" i="6"/>
  <c r="U26" i="6"/>
  <c r="U27" i="6"/>
  <c r="U28" i="6"/>
  <c r="U29" i="6"/>
  <c r="U30" i="6"/>
  <c r="U31" i="6"/>
  <c r="U32" i="6"/>
  <c r="U33" i="6"/>
  <c r="U34" i="6"/>
  <c r="U35" i="6"/>
  <c r="U36" i="6"/>
  <c r="U37" i="6"/>
  <c r="U38" i="6"/>
  <c r="U39" i="6"/>
  <c r="U40" i="6"/>
  <c r="U41" i="6"/>
  <c r="U42" i="6"/>
  <c r="U43" i="6"/>
  <c r="U44" i="6"/>
  <c r="U45" i="6"/>
  <c r="U46" i="6"/>
  <c r="U47" i="6"/>
  <c r="U48" i="6"/>
  <c r="U49" i="6"/>
  <c r="U50" i="6"/>
  <c r="U51" i="6"/>
  <c r="U52" i="6"/>
  <c r="U53" i="6"/>
  <c r="U3" i="6"/>
  <c r="S5" i="19"/>
  <c r="S6" i="19"/>
  <c r="S7" i="19"/>
  <c r="S8" i="19"/>
  <c r="S9" i="19"/>
  <c r="S10" i="19"/>
  <c r="S11" i="19"/>
  <c r="S12" i="19"/>
  <c r="S13" i="19"/>
  <c r="S14" i="19"/>
  <c r="S15" i="19"/>
  <c r="S16" i="19"/>
  <c r="S17" i="19"/>
  <c r="S18" i="19"/>
  <c r="S19" i="19"/>
  <c r="S20" i="19"/>
  <c r="S21" i="19"/>
  <c r="S22" i="19"/>
  <c r="S23" i="19"/>
  <c r="S24" i="19"/>
  <c r="S25" i="19"/>
  <c r="S26" i="19"/>
  <c r="S27" i="19"/>
  <c r="S28" i="19"/>
  <c r="S29" i="19"/>
  <c r="S30" i="19"/>
  <c r="S31" i="19"/>
  <c r="S32" i="19"/>
  <c r="S33" i="19"/>
  <c r="S34" i="19"/>
  <c r="S35" i="19"/>
  <c r="S36" i="19"/>
  <c r="S37" i="19"/>
  <c r="S38" i="19"/>
  <c r="S39" i="19"/>
  <c r="S40" i="19"/>
  <c r="S41" i="19"/>
  <c r="S42" i="19"/>
  <c r="S43" i="19"/>
  <c r="S44" i="19"/>
  <c r="S45" i="19"/>
  <c r="S46" i="19"/>
  <c r="S47" i="19"/>
  <c r="S48" i="19"/>
  <c r="S49" i="19"/>
  <c r="S50" i="19"/>
  <c r="S51" i="19"/>
  <c r="S52" i="19"/>
  <c r="S53" i="19"/>
  <c r="S4" i="19"/>
  <c r="O5" i="19"/>
  <c r="O6" i="19"/>
  <c r="O7" i="19"/>
  <c r="O8" i="19"/>
  <c r="O9" i="19"/>
  <c r="O10" i="19"/>
  <c r="O11" i="19"/>
  <c r="O12" i="19"/>
  <c r="O13" i="19"/>
  <c r="O14" i="19"/>
  <c r="O15" i="19"/>
  <c r="O16" i="19"/>
  <c r="O17" i="19"/>
  <c r="O18" i="19"/>
  <c r="O19" i="19"/>
  <c r="O20" i="19"/>
  <c r="O21" i="19"/>
  <c r="O22" i="19"/>
  <c r="O23" i="19"/>
  <c r="O24" i="19"/>
  <c r="O25" i="19"/>
  <c r="O26" i="19"/>
  <c r="O27" i="19"/>
  <c r="O28" i="19"/>
  <c r="O29" i="19"/>
  <c r="O30" i="19"/>
  <c r="O31" i="19"/>
  <c r="O32" i="19"/>
  <c r="O33" i="19"/>
  <c r="O34" i="19"/>
  <c r="O35" i="19"/>
  <c r="O36" i="19"/>
  <c r="O37" i="19"/>
  <c r="O38" i="19"/>
  <c r="O39" i="19"/>
  <c r="O40" i="19"/>
  <c r="O41" i="19"/>
  <c r="O42" i="19"/>
  <c r="O43" i="19"/>
  <c r="O44" i="19"/>
  <c r="O45" i="19"/>
  <c r="O46" i="19"/>
  <c r="O47" i="19"/>
  <c r="O48" i="19"/>
  <c r="O49" i="19"/>
  <c r="O50" i="19"/>
  <c r="O51" i="19"/>
  <c r="O52" i="19"/>
  <c r="O53" i="19"/>
  <c r="O4" i="19"/>
  <c r="P4" i="6"/>
  <c r="P5" i="6"/>
  <c r="P6" i="6"/>
  <c r="P7" i="6"/>
  <c r="P8" i="6"/>
  <c r="P9" i="6"/>
  <c r="P10" i="6"/>
  <c r="P11" i="6"/>
  <c r="P12" i="6"/>
  <c r="P13" i="6"/>
  <c r="P14" i="6"/>
  <c r="P15" i="6"/>
  <c r="P16" i="6"/>
  <c r="P17" i="6"/>
  <c r="P18" i="6"/>
  <c r="P19" i="6"/>
  <c r="P20" i="6"/>
  <c r="P21" i="6"/>
  <c r="P22" i="6"/>
  <c r="P23" i="6"/>
  <c r="P24" i="6"/>
  <c r="P25" i="6"/>
  <c r="P26" i="6"/>
  <c r="P27" i="6"/>
  <c r="P28" i="6"/>
  <c r="P29" i="6"/>
  <c r="P30" i="6"/>
  <c r="P31" i="6"/>
  <c r="P32" i="6"/>
  <c r="P33" i="6"/>
  <c r="P34" i="6"/>
  <c r="P35" i="6"/>
  <c r="P36" i="6"/>
  <c r="P37" i="6"/>
  <c r="P38" i="6"/>
  <c r="P39" i="6"/>
  <c r="P40" i="6"/>
  <c r="P41" i="6"/>
  <c r="P42" i="6"/>
  <c r="P43" i="6"/>
  <c r="P44" i="6"/>
  <c r="P45" i="6"/>
  <c r="P46" i="6"/>
  <c r="P47" i="6"/>
  <c r="P48" i="6"/>
  <c r="P49" i="6"/>
  <c r="P50" i="6"/>
  <c r="P51" i="6"/>
  <c r="P52" i="6"/>
  <c r="P53" i="6"/>
  <c r="P3" i="6"/>
  <c r="S4" i="15"/>
  <c r="S5" i="15"/>
  <c r="S6" i="15"/>
  <c r="S7" i="15"/>
  <c r="S8" i="15"/>
  <c r="S9" i="15"/>
  <c r="S10" i="15"/>
  <c r="S11" i="15"/>
  <c r="S12" i="15"/>
  <c r="S13" i="15"/>
  <c r="S14" i="15"/>
  <c r="S15" i="15"/>
  <c r="S16" i="15"/>
  <c r="S17" i="15"/>
  <c r="S18" i="15"/>
  <c r="S19" i="15"/>
  <c r="S20" i="15"/>
  <c r="S21" i="15"/>
  <c r="S22" i="15"/>
  <c r="S23" i="15"/>
  <c r="S24" i="15"/>
  <c r="S25" i="15"/>
  <c r="S26" i="15"/>
  <c r="S27" i="15"/>
  <c r="S28" i="15"/>
  <c r="S29" i="15"/>
  <c r="S30" i="15"/>
  <c r="S31" i="15"/>
  <c r="S32" i="15"/>
  <c r="S33" i="15"/>
  <c r="S34" i="15"/>
  <c r="S35" i="15"/>
  <c r="S36" i="15"/>
  <c r="S37" i="15"/>
  <c r="S38" i="15"/>
  <c r="S39" i="15"/>
  <c r="S40" i="15"/>
  <c r="S41" i="15"/>
  <c r="S42" i="15"/>
  <c r="S43" i="15"/>
  <c r="S44" i="15"/>
  <c r="S45" i="15"/>
  <c r="S46" i="15"/>
  <c r="S47" i="15"/>
  <c r="S48" i="15"/>
  <c r="S49" i="15"/>
  <c r="S50" i="15"/>
  <c r="S51" i="15"/>
  <c r="S52" i="15"/>
  <c r="S53" i="15"/>
  <c r="S3" i="15"/>
  <c r="Y6" i="19"/>
  <c r="Y7" i="19"/>
  <c r="Y8" i="19"/>
  <c r="Y9" i="19"/>
  <c r="Y10" i="19"/>
  <c r="Y11" i="19"/>
  <c r="Y12" i="19"/>
  <c r="Y13" i="19"/>
  <c r="Y14" i="19"/>
  <c r="Y15" i="19"/>
  <c r="Y16" i="19"/>
  <c r="Y17" i="19"/>
  <c r="Y18" i="19"/>
  <c r="Y19" i="19"/>
  <c r="Y20" i="19"/>
  <c r="Y21" i="19"/>
  <c r="Y22" i="19"/>
  <c r="Y23" i="19"/>
  <c r="Y24" i="19"/>
  <c r="Y25" i="19"/>
  <c r="Y26" i="19"/>
  <c r="Y27" i="19"/>
  <c r="Y28" i="19"/>
  <c r="Y29" i="19"/>
  <c r="Y30" i="19"/>
  <c r="Y31" i="19"/>
  <c r="Y32" i="19"/>
  <c r="Y33" i="19"/>
  <c r="Y34" i="19"/>
  <c r="Y35" i="19"/>
  <c r="Y36" i="19"/>
  <c r="Y37" i="19"/>
  <c r="Y38" i="19"/>
  <c r="Y39" i="19"/>
  <c r="Y40" i="19"/>
  <c r="Y41" i="19"/>
  <c r="Y42" i="19"/>
  <c r="Y43" i="19"/>
  <c r="Y44" i="19"/>
  <c r="Y45" i="19"/>
  <c r="Y46" i="19"/>
  <c r="Y47" i="19"/>
  <c r="Y48" i="19"/>
  <c r="Y49" i="19"/>
  <c r="Y50" i="19"/>
  <c r="Y51" i="19"/>
  <c r="Y52" i="19"/>
  <c r="Y53" i="19"/>
  <c r="T4" i="19" l="1"/>
  <c r="Y4" i="19" s="1"/>
  <c r="Y41" i="15"/>
  <c r="Y42" i="15"/>
  <c r="Y43" i="15"/>
  <c r="Y44" i="15"/>
  <c r="Y45" i="15"/>
  <c r="Y46" i="15"/>
  <c r="AB46" i="15" s="1"/>
  <c r="Y47" i="15"/>
  <c r="Y48" i="15"/>
  <c r="Y49" i="15"/>
  <c r="Y50" i="15"/>
  <c r="Y51" i="15"/>
  <c r="Y52" i="15"/>
  <c r="Y53" i="15"/>
  <c r="AA41" i="6"/>
  <c r="AA42" i="6"/>
  <c r="AA43" i="6"/>
  <c r="AA44" i="6"/>
  <c r="AA45" i="6"/>
  <c r="AA46" i="6"/>
  <c r="AA47" i="6"/>
  <c r="AA48" i="6"/>
  <c r="AA49" i="6"/>
  <c r="AA50" i="6"/>
  <c r="AA51" i="6"/>
  <c r="AA52" i="6"/>
  <c r="AA53" i="6"/>
  <c r="V41" i="6"/>
  <c r="V42" i="6"/>
  <c r="V45" i="6"/>
  <c r="V46" i="6"/>
  <c r="V47" i="6"/>
  <c r="V48" i="6"/>
  <c r="V49" i="6"/>
  <c r="V50" i="6"/>
  <c r="V51" i="6"/>
  <c r="V52" i="6"/>
  <c r="V53" i="6"/>
  <c r="V43" i="6"/>
  <c r="V44" i="6"/>
  <c r="V4" i="19" l="1" a="1"/>
  <c r="V4" i="19" s="1"/>
  <c r="U4" i="19" a="1"/>
  <c r="U4" i="19" s="1"/>
  <c r="AE52" i="6"/>
  <c r="AE48" i="6"/>
  <c r="AE44" i="6"/>
  <c r="AE51" i="6"/>
  <c r="AE47" i="6"/>
  <c r="AE43" i="6"/>
  <c r="AE50" i="6"/>
  <c r="AE46" i="6"/>
  <c r="AE42" i="6"/>
  <c r="AE53" i="6"/>
  <c r="AE49" i="6"/>
  <c r="AE45" i="6"/>
  <c r="AE41" i="6"/>
  <c r="Y50" i="6"/>
  <c r="Y46" i="6"/>
  <c r="Y42" i="6"/>
  <c r="T52" i="19"/>
  <c r="T50" i="19"/>
  <c r="T48" i="19"/>
  <c r="T46" i="19"/>
  <c r="T44" i="19"/>
  <c r="T42" i="19"/>
  <c r="Y49" i="6"/>
  <c r="Y53" i="6"/>
  <c r="Y45" i="6"/>
  <c r="T53" i="19"/>
  <c r="T51" i="19"/>
  <c r="T49" i="19"/>
  <c r="T47" i="19"/>
  <c r="T45" i="19"/>
  <c r="T43" i="19"/>
  <c r="Y43" i="6"/>
  <c r="Y51" i="6"/>
  <c r="Y47" i="6"/>
  <c r="Y52" i="6"/>
  <c r="Y44" i="6"/>
  <c r="Y41" i="6"/>
  <c r="Y48" i="6"/>
  <c r="T41" i="19" l="1"/>
  <c r="T39" i="19"/>
  <c r="T37" i="19"/>
  <c r="T34" i="19"/>
  <c r="T33" i="19"/>
  <c r="T30" i="19"/>
  <c r="T26" i="19"/>
  <c r="T16" i="19"/>
  <c r="T14" i="19"/>
  <c r="T12" i="19"/>
  <c r="T10" i="19"/>
  <c r="T9" i="19"/>
  <c r="T5" i="19"/>
  <c r="Y5" i="19" s="1"/>
  <c r="T17" i="19" l="1"/>
  <c r="T23" i="19"/>
  <c r="T25" i="19"/>
  <c r="T7" i="19"/>
  <c r="T18" i="19"/>
  <c r="T22" i="19"/>
  <c r="T28" i="19"/>
  <c r="T32" i="19"/>
  <c r="T38" i="19"/>
  <c r="T40" i="19"/>
  <c r="T6" i="19"/>
  <c r="T11" i="19"/>
  <c r="T20" i="19"/>
  <c r="T21" i="19"/>
  <c r="T29" i="19"/>
  <c r="T13" i="19"/>
  <c r="T24" i="19"/>
  <c r="T27" i="19"/>
  <c r="T36" i="19"/>
  <c r="T8" i="19"/>
  <c r="T15" i="19"/>
  <c r="T31" i="19"/>
  <c r="T19" i="19"/>
  <c r="T35" i="19"/>
  <c r="AA34" i="6" l="1"/>
  <c r="AA26" i="6"/>
  <c r="AA14" i="6"/>
  <c r="AA33" i="6"/>
  <c r="AA29" i="6"/>
  <c r="AA25" i="6"/>
  <c r="AA21" i="6"/>
  <c r="AA17" i="6"/>
  <c r="AA13" i="6"/>
  <c r="AA38" i="6"/>
  <c r="AA30" i="6"/>
  <c r="AA22" i="6"/>
  <c r="AA18" i="6"/>
  <c r="AA37" i="6"/>
  <c r="AA36" i="6"/>
  <c r="AA32" i="6"/>
  <c r="AA28" i="6"/>
  <c r="AA24" i="6"/>
  <c r="AA20" i="6"/>
  <c r="AA16" i="6"/>
  <c r="AA12" i="6"/>
  <c r="AA39" i="6"/>
  <c r="AA35" i="6"/>
  <c r="AA31" i="6"/>
  <c r="AA27" i="6"/>
  <c r="AA23" i="6"/>
  <c r="AA19" i="6"/>
  <c r="AA15" i="6"/>
  <c r="Y40" i="15"/>
  <c r="Y39" i="15"/>
  <c r="Y38" i="15"/>
  <c r="Y37" i="15"/>
  <c r="Y36" i="15"/>
  <c r="Y35" i="15"/>
  <c r="Y34" i="15"/>
  <c r="Y33" i="15"/>
  <c r="Y32" i="15"/>
  <c r="Y31" i="15"/>
  <c r="Y30" i="15"/>
  <c r="Y29" i="15"/>
  <c r="Y28" i="15"/>
  <c r="AB28" i="15" s="1"/>
  <c r="Y27" i="15"/>
  <c r="Y26" i="15"/>
  <c r="Y25" i="15"/>
  <c r="Y24" i="15"/>
  <c r="Y23" i="15"/>
  <c r="Y22" i="15"/>
  <c r="Y21" i="15"/>
  <c r="Y20" i="15"/>
  <c r="Y19" i="15"/>
  <c r="Y18" i="15"/>
  <c r="Y17" i="15"/>
  <c r="Y16" i="15"/>
  <c r="AB16" i="15" s="1"/>
  <c r="Y15" i="15"/>
  <c r="Y14" i="15"/>
  <c r="Y13" i="15"/>
  <c r="Y12" i="15"/>
  <c r="Y11" i="15"/>
  <c r="Y10" i="15"/>
  <c r="Y9" i="15"/>
  <c r="Y8" i="15"/>
  <c r="AB8" i="15" s="1"/>
  <c r="AC8" i="15" s="1"/>
  <c r="Y7" i="15"/>
  <c r="AB7" i="15" s="1"/>
  <c r="Y6" i="15"/>
  <c r="AB6" i="15" s="1"/>
  <c r="Y5" i="15"/>
  <c r="AB5" i="15" s="1"/>
  <c r="AC5" i="15" s="1"/>
  <c r="AH5" i="15" s="1" a="1"/>
  <c r="AH5" i="15" s="1"/>
  <c r="E1" i="15"/>
  <c r="V16" i="6"/>
  <c r="Y16" i="6" s="1"/>
  <c r="V10" i="6"/>
  <c r="V8" i="6"/>
  <c r="V7" i="6"/>
  <c r="V6" i="6"/>
  <c r="V5" i="6"/>
  <c r="Y5" i="6" s="1"/>
  <c r="Z5" i="6" s="1"/>
  <c r="V4" i="6"/>
  <c r="Y4" i="6" s="1"/>
  <c r="AH12" i="15" l="1" a="1"/>
  <c r="AH12" i="15" s="1"/>
  <c r="AB12" i="15"/>
  <c r="AH10" i="15" a="1"/>
  <c r="AH10" i="15" s="1"/>
  <c r="AB10" i="15"/>
  <c r="AH11" i="15" a="1"/>
  <c r="AH11" i="15" s="1"/>
  <c r="AB11" i="15"/>
  <c r="AH9" i="15" a="1"/>
  <c r="AH9" i="15" s="1"/>
  <c r="AB9" i="15"/>
  <c r="AE5" i="15" a="1"/>
  <c r="AE5" i="15" s="1"/>
  <c r="AD5" i="15" a="1"/>
  <c r="AD5" i="15" s="1"/>
  <c r="AC6" i="15"/>
  <c r="AH6" i="15" s="1" a="1"/>
  <c r="AH6" i="15" s="1"/>
  <c r="AC7" i="15"/>
  <c r="AH7" i="15" s="1" a="1"/>
  <c r="AH7" i="15" s="1"/>
  <c r="AH8" i="15" a="1"/>
  <c r="AH8" i="15" s="1"/>
  <c r="AE18" i="6"/>
  <c r="AE17" i="6"/>
  <c r="AE29" i="6"/>
  <c r="AE34" i="6"/>
  <c r="AE15" i="6"/>
  <c r="AE37" i="6"/>
  <c r="AE19" i="6"/>
  <c r="AE23" i="6"/>
  <c r="AE27" i="6"/>
  <c r="AE31" i="6"/>
  <c r="AE35" i="6"/>
  <c r="AE12" i="6"/>
  <c r="AE20" i="6"/>
  <c r="AE33" i="6"/>
  <c r="AE36" i="6"/>
  <c r="AE22" i="6"/>
  <c r="AE30" i="6"/>
  <c r="AE38" i="6"/>
  <c r="AE13" i="6"/>
  <c r="AE39" i="6"/>
  <c r="AE21" i="6"/>
  <c r="AE28" i="6"/>
  <c r="AE14" i="6"/>
  <c r="Y4" i="15"/>
  <c r="AE32" i="6"/>
  <c r="AE24" i="6"/>
  <c r="AE25" i="6"/>
  <c r="AE26" i="6"/>
  <c r="AE16" i="6"/>
  <c r="Y3" i="15"/>
  <c r="AB3" i="15" s="1"/>
  <c r="AC3" i="15" s="1"/>
  <c r="AH3" i="15" s="1" a="1"/>
  <c r="AH3" i="15" s="1"/>
  <c r="Y10" i="6"/>
  <c r="AA10" i="6"/>
  <c r="V15" i="6"/>
  <c r="Y15" i="6" s="1"/>
  <c r="V26" i="6"/>
  <c r="Y26" i="6" s="1"/>
  <c r="V38" i="6"/>
  <c r="Y38" i="6" s="1"/>
  <c r="V9" i="6"/>
  <c r="V12" i="6"/>
  <c r="Y12" i="6" s="1"/>
  <c r="V19" i="6"/>
  <c r="Y19" i="6" s="1"/>
  <c r="V23" i="6"/>
  <c r="Y23" i="6" s="1"/>
  <c r="V27" i="6"/>
  <c r="Y27" i="6" s="1"/>
  <c r="V31" i="6"/>
  <c r="Y31" i="6" s="1"/>
  <c r="V35" i="6"/>
  <c r="Y35" i="6" s="1"/>
  <c r="V39" i="6"/>
  <c r="Y39" i="6" s="1"/>
  <c r="V18" i="6"/>
  <c r="Y18" i="6" s="1"/>
  <c r="V34" i="6"/>
  <c r="Y34" i="6" s="1"/>
  <c r="V13" i="6"/>
  <c r="Y13" i="6" s="1"/>
  <c r="V20" i="6"/>
  <c r="Y20" i="6" s="1"/>
  <c r="V24" i="6"/>
  <c r="Y24" i="6" s="1"/>
  <c r="V28" i="6"/>
  <c r="Y28" i="6" s="1"/>
  <c r="V32" i="6"/>
  <c r="Y32" i="6" s="1"/>
  <c r="V36" i="6"/>
  <c r="Y36" i="6" s="1"/>
  <c r="V40" i="6"/>
  <c r="V11" i="6"/>
  <c r="V22" i="6"/>
  <c r="Y22" i="6" s="1"/>
  <c r="V30" i="6"/>
  <c r="Y30" i="6" s="1"/>
  <c r="V14" i="6"/>
  <c r="Y14" i="6" s="1"/>
  <c r="V17" i="6"/>
  <c r="Y17" i="6" s="1"/>
  <c r="V21" i="6"/>
  <c r="Y21" i="6" s="1"/>
  <c r="V25" i="6"/>
  <c r="Y25" i="6" s="1"/>
  <c r="V29" i="6"/>
  <c r="Y29" i="6" s="1"/>
  <c r="V33" i="6"/>
  <c r="Y33" i="6" s="1"/>
  <c r="V37" i="6"/>
  <c r="Y37" i="6" s="1"/>
  <c r="Y6" i="6"/>
  <c r="Y8" i="6"/>
  <c r="Z8" i="6" s="1"/>
  <c r="AB4" i="15" l="1"/>
  <c r="AC4" i="15" s="1"/>
  <c r="AH4" i="15" a="1"/>
  <c r="AH4" i="15" s="1"/>
  <c r="AE12" i="15" a="1"/>
  <c r="AE12" i="15" s="1"/>
  <c r="AD12" i="15" a="1"/>
  <c r="AD12" i="15" s="1"/>
  <c r="AD11" i="15" a="1"/>
  <c r="AD11" i="15" s="1"/>
  <c r="AE11" i="15" a="1"/>
  <c r="AE11" i="15" s="1"/>
  <c r="AD10" i="15" a="1"/>
  <c r="AD10" i="15" s="1"/>
  <c r="AE10" i="15" a="1"/>
  <c r="AE10" i="15" s="1"/>
  <c r="AE9" i="15" a="1"/>
  <c r="AE9" i="15" s="1"/>
  <c r="AD9" i="15" a="1"/>
  <c r="AD9" i="15" s="1"/>
  <c r="AD8" i="15" a="1"/>
  <c r="AD8" i="15" s="1"/>
  <c r="AE8" i="15" a="1"/>
  <c r="AE8" i="15" s="1"/>
  <c r="AD3" i="15" a="1"/>
  <c r="AD3" i="15" s="1"/>
  <c r="AE3" i="15" a="1"/>
  <c r="AE3" i="15" s="1"/>
  <c r="AD6" i="15" a="1"/>
  <c r="AD6" i="15" s="1"/>
  <c r="AE6" i="15" a="1"/>
  <c r="AE6" i="15" s="1"/>
  <c r="AD7" i="15" a="1"/>
  <c r="AD7" i="15" s="1"/>
  <c r="AE7" i="15" a="1"/>
  <c r="AE7" i="15" s="1"/>
  <c r="AE10" i="6"/>
  <c r="Y40" i="6"/>
  <c r="AA40" i="6" s="1"/>
  <c r="Y11" i="6"/>
  <c r="AA11" i="6"/>
  <c r="Y9" i="6"/>
  <c r="AA9" i="6" s="1"/>
  <c r="Y7" i="6"/>
  <c r="AD4" i="15" l="1" a="1"/>
  <c r="AD4" i="15" s="1"/>
  <c r="AE4" i="15" a="1"/>
  <c r="AE4" i="15" s="1"/>
  <c r="Z7" i="6"/>
  <c r="AA7" i="6" s="1"/>
  <c r="AE9" i="6"/>
  <c r="AE11" i="6"/>
  <c r="AE40" i="6"/>
  <c r="AA5" i="6"/>
  <c r="AA8" i="6"/>
  <c r="AE7" i="6" l="1"/>
  <c r="AE5" i="6"/>
  <c r="AE8" i="6"/>
  <c r="V3" i="6" l="1"/>
  <c r="Y3" i="6" s="1"/>
  <c r="Z6" i="6" s="1"/>
  <c r="AA6" i="6" s="1"/>
  <c r="AE6" i="6" l="1"/>
  <c r="Z3" i="6"/>
  <c r="Z4" i="6"/>
  <c r="AA3" i="6" l="1"/>
  <c r="AE3" i="6" s="1"/>
  <c r="AH3" i="6" a="1"/>
  <c r="AH3" i="6" s="1"/>
  <c r="AA4" i="6"/>
  <c r="AE4" i="6" s="1"/>
  <c r="AH4" i="6" a="1"/>
  <c r="AH4" i="6" s="1"/>
  <c r="AB4" i="6" l="1" a="1"/>
  <c r="AB4" i="6" s="1"/>
  <c r="AC4" i="6" a="1"/>
  <c r="AC4" i="6" s="1"/>
  <c r="AB3" i="6" a="1"/>
  <c r="AB3" i="6" s="1"/>
  <c r="AC3" i="6" a="1"/>
  <c r="AC3"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Hobday, Alistair (CMAR, Hobart)</author>
    <author>cassie.leisk</author>
  </authors>
  <commentList>
    <comment ref="P2" authorId="0" shapeId="0" xr:uid="{00000000-0006-0000-0100-000001000000}">
      <text>
        <r>
          <rPr>
            <b/>
            <sz val="8"/>
            <color indexed="81"/>
            <rFont val="Tahoma"/>
            <family val="2"/>
          </rPr>
          <t>Score added automatically</t>
        </r>
      </text>
    </comment>
    <comment ref="Q2" authorId="1" shapeId="0" xr:uid="{00000000-0006-0000-0100-000002000000}">
      <text>
        <r>
          <rPr>
            <sz val="9"/>
            <color indexed="81"/>
            <rFont val="Tahoma"/>
            <family val="2"/>
          </rPr>
          <t>For PI 1.1.1, this is the combined geographical overlap of all fisheries impacting the stock.</t>
        </r>
      </text>
    </comment>
    <comment ref="R2" authorId="1" shapeId="0" xr:uid="{00000000-0006-0000-0100-000003000000}">
      <text>
        <r>
          <rPr>
            <sz val="9"/>
            <color indexed="81"/>
            <rFont val="Tahoma"/>
            <family val="2"/>
          </rPr>
          <t>For PI 1.1.1, this is the combined vertical overlap of all fisheries impacting the stock.</t>
        </r>
      </text>
    </comment>
    <comment ref="S2" authorId="1" shapeId="0" xr:uid="{00000000-0006-0000-0100-000004000000}">
      <text>
        <r>
          <rPr>
            <sz val="9"/>
            <color indexed="81"/>
            <rFont val="Tahoma"/>
            <family val="2"/>
          </rPr>
          <t>For PI 1.1.1, this shall be determined individually for each fishery on the given target stock.</t>
        </r>
      </text>
    </comment>
    <comment ref="T2" authorId="1" shapeId="0" xr:uid="{00000000-0006-0000-0100-000005000000}">
      <text>
        <r>
          <rPr>
            <sz val="9"/>
            <color indexed="81"/>
            <rFont val="Tahoma"/>
            <family val="2"/>
          </rPr>
          <t>For PI 1.1.1, this shall be determined individually for each fishery on the given target stock.</t>
        </r>
      </text>
    </comment>
    <comment ref="U2" authorId="0" shapeId="0" xr:uid="{00000000-0006-0000-0100-000006000000}">
      <text>
        <r>
          <rPr>
            <b/>
            <sz val="8"/>
            <color indexed="81"/>
            <rFont val="Tahoma"/>
            <family val="2"/>
          </rPr>
          <t>Score added automatically</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Hobday, Alistair (CMAR, Hobart)</author>
  </authors>
  <commentList>
    <comment ref="S2" authorId="0" shapeId="0" xr:uid="{00000000-0006-0000-0300-000001000000}">
      <text>
        <r>
          <rPr>
            <b/>
            <sz val="8"/>
            <color indexed="81"/>
            <rFont val="Tahoma"/>
            <family val="2"/>
          </rPr>
          <t>Score added automatically</t>
        </r>
        <r>
          <rPr>
            <sz val="8"/>
            <color indexed="81"/>
            <rFont val="Tahoma"/>
            <family val="2"/>
          </rPr>
          <t xml:space="preserve">
</t>
        </r>
      </text>
    </comment>
    <comment ref="X2" authorId="0" shapeId="0" xr:uid="{00000000-0006-0000-0300-000006000000}">
      <text>
        <r>
          <rPr>
            <b/>
            <sz val="8"/>
            <color indexed="81"/>
            <rFont val="Tahoma"/>
            <family val="2"/>
          </rPr>
          <t xml:space="preserve">Score added automatically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Kate Dewar</author>
  </authors>
  <commentList>
    <comment ref="L2" authorId="0" shapeId="0" xr:uid="{E4285436-6F32-491A-8919-37667DC8B60D}">
      <text>
        <r>
          <rPr>
            <b/>
            <sz val="8"/>
            <color indexed="81"/>
            <rFont val="Tahoma"/>
            <family val="2"/>
          </rPr>
          <t>Score added automatically</t>
        </r>
      </text>
    </comment>
    <comment ref="Q2" authorId="0" shapeId="0" xr:uid="{32DB9167-3905-42A0-9646-7D6D2F3F4078}">
      <text>
        <r>
          <rPr>
            <b/>
            <sz val="8"/>
            <color indexed="81"/>
            <rFont val="Tahoma"/>
            <family val="2"/>
          </rPr>
          <t>Score added automatically</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Kate Dewar</author>
  </authors>
  <commentList>
    <comment ref="K2" authorId="0" shapeId="0" xr:uid="{B2042CEA-5AB3-46F7-9871-79E62247E72C}">
      <text>
        <r>
          <rPr>
            <b/>
            <sz val="8"/>
            <color indexed="81"/>
            <rFont val="Tahoma"/>
            <family val="2"/>
          </rPr>
          <t>Score added automatically</t>
        </r>
      </text>
    </comment>
    <comment ref="R2" authorId="0" shapeId="0" xr:uid="{69964595-51C5-489F-9AE1-8E0AF16B13C8}">
      <text>
        <r>
          <rPr>
            <b/>
            <sz val="8"/>
            <color indexed="81"/>
            <rFont val="Tahoma"/>
            <family val="2"/>
          </rPr>
          <t>Score added automatically</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Kate Dewar</author>
  </authors>
  <commentList>
    <comment ref="K2" authorId="0" shapeId="0" xr:uid="{938043E6-DEC8-4E08-A7DA-CF507CD32E7C}">
      <text>
        <r>
          <rPr>
            <b/>
            <sz val="8"/>
            <color indexed="81"/>
            <rFont val="Tahoma"/>
            <family val="2"/>
          </rPr>
          <t>Score added automatically</t>
        </r>
      </text>
    </comment>
    <comment ref="P2" authorId="0" shapeId="0" xr:uid="{89F37AC2-0295-4D7E-9FEC-63A504415DC1}">
      <text>
        <r>
          <rPr>
            <b/>
            <sz val="8"/>
            <color indexed="81"/>
            <rFont val="Tahoma"/>
            <family val="2"/>
          </rPr>
          <t>Score added automatically</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Kate Dewar</author>
  </authors>
  <commentList>
    <comment ref="L2" authorId="0" shapeId="0" xr:uid="{ACC9FFED-14F6-4DD1-A372-FA7BB6C0E018}">
      <text>
        <r>
          <rPr>
            <b/>
            <sz val="8"/>
            <color indexed="81"/>
            <rFont val="Tahoma"/>
            <family val="2"/>
          </rPr>
          <t>Score added automatically</t>
        </r>
      </text>
    </comment>
    <comment ref="Q2" authorId="0" shapeId="0" xr:uid="{B0ADF55D-F410-4513-B45C-E77BFE5AE76F}">
      <text>
        <r>
          <rPr>
            <b/>
            <sz val="8"/>
            <color indexed="81"/>
            <rFont val="Tahoma"/>
            <family val="2"/>
          </rPr>
          <t>Score added automatically</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Kate Dewar</author>
  </authors>
  <commentList>
    <comment ref="K2" authorId="0" shapeId="0" xr:uid="{F17F53EF-25F1-4CB6-9F55-DBEA32441B0B}">
      <text>
        <r>
          <rPr>
            <b/>
            <sz val="8"/>
            <color indexed="81"/>
            <rFont val="Tahoma"/>
            <family val="2"/>
          </rPr>
          <t>Score added automatically</t>
        </r>
      </text>
    </comment>
    <comment ref="P2" authorId="0" shapeId="0" xr:uid="{FAF01A46-E4F7-410D-A80F-F4D864B457D3}">
      <text>
        <r>
          <rPr>
            <b/>
            <sz val="8"/>
            <color indexed="81"/>
            <rFont val="Tahoma"/>
            <family val="2"/>
          </rPr>
          <t>Score added automatically</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Kate Dewar</author>
  </authors>
  <commentList>
    <comment ref="L2" authorId="0" shapeId="0" xr:uid="{2DEF02C3-745B-4E37-8A26-B53CB827B9A4}">
      <text>
        <r>
          <rPr>
            <b/>
            <sz val="8"/>
            <color indexed="81"/>
            <rFont val="Tahoma"/>
            <family val="2"/>
          </rPr>
          <t>Score added automatically</t>
        </r>
      </text>
    </comment>
    <comment ref="Q2" authorId="0" shapeId="0" xr:uid="{B7A9BAA7-FEDE-4C77-A922-0D2EFBB8949B}">
      <text>
        <r>
          <rPr>
            <b/>
            <sz val="8"/>
            <color indexed="81"/>
            <rFont val="Tahoma"/>
            <family val="2"/>
          </rPr>
          <t>Score added automatically</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Kate Dewar</author>
  </authors>
  <commentList>
    <comment ref="R2" authorId="0" shapeId="0" xr:uid="{7A49420A-A01B-4CE4-8851-42488BB68176}">
      <text>
        <r>
          <rPr>
            <b/>
            <sz val="8"/>
            <color indexed="81"/>
            <rFont val="Tahoma"/>
            <family val="2"/>
          </rPr>
          <t>Score added automatically</t>
        </r>
      </text>
    </comment>
    <comment ref="W2" authorId="0" shapeId="0" xr:uid="{4F01C99F-6379-4D79-BB4C-1E6C6FBFF984}">
      <text>
        <r>
          <rPr>
            <b/>
            <sz val="8"/>
            <color indexed="81"/>
            <rFont val="Tahoma"/>
            <family val="2"/>
          </rPr>
          <t>Score added automatically</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Kate Dewar</author>
  </authors>
  <commentList>
    <comment ref="O2" authorId="0" shapeId="0" xr:uid="{346E88D3-D53D-4308-A6FC-03166CBAE950}">
      <text>
        <r>
          <rPr>
            <b/>
            <sz val="8"/>
            <color indexed="81"/>
            <rFont val="Tahoma"/>
            <family val="2"/>
          </rPr>
          <t>Score added automatically</t>
        </r>
      </text>
    </comment>
    <comment ref="S2" authorId="0" shapeId="0" xr:uid="{35499B08-ACB0-4B54-99A7-5C3481BA680E}">
      <text>
        <r>
          <rPr>
            <b/>
            <sz val="8"/>
            <color indexed="81"/>
            <rFont val="Tahoma"/>
            <family val="2"/>
          </rPr>
          <t>Score added automatically</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<sst xmlns="http://schemas.openxmlformats.org/spreadsheetml/2006/main" count="344" uniqueCount="144">
  <si>
    <t>The Marine Stewardship Council developed the RBF worksheet to incorporate Productivity Susceptibility Analysis (PSA) and Consequence Spatial Analysis (CSA) into one spreadsheet to assist assessment team members to score PSA and CSA and also to automatically calculate the final MSC score per PI in situations where there are only data-deficient scoring elements. Assessment team members should use this spreadsheet to enter data about the current situation in the fishery under assessment.</t>
  </si>
  <si>
    <r>
      <rPr>
        <b/>
        <u/>
        <sz val="10"/>
        <rFont val="Arial"/>
        <family val="2"/>
      </rPr>
      <t>Disclaimer</t>
    </r>
    <r>
      <rPr>
        <sz val="10"/>
        <rFont val="Arial"/>
        <family val="2"/>
      </rPr>
      <t xml:space="preserve">
Information and scores created by this product are based on data the assessment team collects and inputs. The assessment team is responsible for the accuracy of the data collection and entry. </t>
    </r>
  </si>
  <si>
    <t>The RBF worksheet is made up of 12 separate spreadsheets, one per tab.</t>
  </si>
  <si>
    <t>1. Instructions (this tab)</t>
  </si>
  <si>
    <t xml:space="preserve">2. PI 1.1.1 PSA </t>
  </si>
  <si>
    <t xml:space="preserve">3. PI 2.1.1 PSA </t>
  </si>
  <si>
    <t>5. PI 2.2.1 PSA (birds)</t>
  </si>
  <si>
    <t>6. PI 2.2.1 PSA (myst + siren)</t>
  </si>
  <si>
    <t>7. PI 2.2.1 PSA (odontocetes)</t>
  </si>
  <si>
    <t>8. PI 2.2.1 PSA (pinnipeds+otters)</t>
  </si>
  <si>
    <t>9. PI 2.2.1 PSA (turtles)</t>
  </si>
  <si>
    <t>10. PI 2.2.1 PSA (Sea snakes)</t>
  </si>
  <si>
    <t>11. PI 2.3.1 CSA</t>
  </si>
  <si>
    <r>
      <t xml:space="preserve">The instructions below are split into three categories (columns B, C and D)
</t>
    </r>
    <r>
      <rPr>
        <sz val="10"/>
        <rFont val="Arial"/>
        <family val="2"/>
      </rPr>
      <t xml:space="preserve">(1) Spreadsheet instructions - general rules for scoring data deficient species PIs and habitats, scoring data deficient species cumulatively and any specifics of each spreadsheet (tab) and identify the information which needs to be input into specific cells, rows or columns. 
(2) How the spreadsheet works - explains how specific actions/steps work in the spreadsheet and link this to the corresponding Toolbox, RBF, FCP or FS clauses.
(3) Examples - showing how the spreadsheet should look when complete. </t>
    </r>
  </si>
  <si>
    <t>We recommend you read through all instructions before beginning to input information.</t>
  </si>
  <si>
    <t>Spreadsheet Instructions</t>
  </si>
  <si>
    <t>How the spreadsheet works</t>
  </si>
  <si>
    <t>Examples</t>
  </si>
  <si>
    <t>General use rules</t>
  </si>
  <si>
    <t>For each PI that the RBF has been triggered for (except 2.4.1) enter data for each scoring element into the corresponding PI tab in this worksheet.</t>
  </si>
  <si>
    <t>Identify each species (1.1.1, 2.1.1, 2.2.1,) or habitat (2.3.1) scoring element with a number (using dropdown menu) in column A.</t>
  </si>
  <si>
    <t>Scoring species PIs (1.1.1 and 2.1.1)</t>
  </si>
  <si>
    <t>In order to score productivity in the PSA identify the species type from the drop down menu: Invertebrate or Non-invertebrate (for 1.1.1 column F, for 2.1.1 column H).</t>
  </si>
  <si>
    <t>Scoring species cumulatively (1.1.1 and 2.1.1)</t>
  </si>
  <si>
    <t>Where impacts of fisheries other than the UoA have to be considered, assign each additional fishery or MSC UoA impacting the stock the same number as the fishery under assessment in column A.</t>
  </si>
  <si>
    <t>Identify each additional fishery impacting the stock (for PI 1.1.1 column G and for 2.1.1 column I).</t>
  </si>
  <si>
    <t>PI 1.1.1</t>
  </si>
  <si>
    <t>In order to determine the MSC score for each scoring element, input the Consequence score derived in the Consequence Analysis (CA) in column AD (using dropdown menu).</t>
  </si>
  <si>
    <t>PI 2.1.1</t>
  </si>
  <si>
    <t>In cell D1 identify whether only main species are scored (yes) or all species (no).</t>
  </si>
  <si>
    <t>Where species grouping is used, identify the two (or more) scoring elements that are the 'at risk' species for a particular species group by choosing the same species group for these two scoring elements in column C.</t>
  </si>
  <si>
    <t>Where species grouping is used and the two (or more) at risk species have been identified in column C, the next step is to determine how many species the 'at risk' species will be representative for. Divide the total number of species in the species group by 2 (or more) to determine how many species that species will be representative for and input this in the corresponding column D.</t>
  </si>
  <si>
    <t>Vertebrate</t>
  </si>
  <si>
    <t>Invertebrate</t>
  </si>
  <si>
    <t>Main</t>
  </si>
  <si>
    <t>Species grouping</t>
  </si>
  <si>
    <t>---</t>
  </si>
  <si>
    <t>Yes</t>
  </si>
  <si>
    <t>No</t>
  </si>
  <si>
    <t>Species Group 1</t>
  </si>
  <si>
    <t>Species Group 2</t>
  </si>
  <si>
    <t>Species Group 3</t>
  </si>
  <si>
    <t>Species Group 4</t>
  </si>
  <si>
    <t>Species Group 5</t>
  </si>
  <si>
    <t>Species Group 6</t>
  </si>
  <si>
    <t>Species Group 7</t>
  </si>
  <si>
    <t>Species Group 8</t>
  </si>
  <si>
    <t>Species Group 9</t>
  </si>
  <si>
    <t>Species Group 10</t>
  </si>
  <si>
    <t>ETP</t>
  </si>
  <si>
    <t>PSA Score</t>
  </si>
  <si>
    <t>Cumulative only</t>
  </si>
  <si>
    <t>Scoring element</t>
  </si>
  <si>
    <t>First of each scoring element</t>
  </si>
  <si>
    <t>Family name</t>
  </si>
  <si>
    <t>Scientific name</t>
  </si>
  <si>
    <t>Common name</t>
  </si>
  <si>
    <t>Species type</t>
  </si>
  <si>
    <t>Fishery descriptor</t>
  </si>
  <si>
    <t>Average age at maturity</t>
  </si>
  <si>
    <t>Average max age</t>
  </si>
  <si>
    <t>Fecundity</t>
  </si>
  <si>
    <t>Average max size</t>
  </si>
  <si>
    <t>Average size at Maturity</t>
  </si>
  <si>
    <t>Reproductive strategy</t>
  </si>
  <si>
    <t>Trophic level</t>
  </si>
  <si>
    <t xml:space="preserve">Density Dependance  </t>
  </si>
  <si>
    <t>Total Productivity (average)</t>
  </si>
  <si>
    <t>Availability</t>
  </si>
  <si>
    <t>Encounterability</t>
  </si>
  <si>
    <t>Selectivity</t>
  </si>
  <si>
    <t>Post-capture mortality</t>
  </si>
  <si>
    <t>Total (multiplicative)</t>
  </si>
  <si>
    <t>Catch (tons)</t>
  </si>
  <si>
    <t>Weighting</t>
  </si>
  <si>
    <t>Weighted Total</t>
  </si>
  <si>
    <t>Weighted PSA Score</t>
  </si>
  <si>
    <t>MSC PSA-derived score</t>
  </si>
  <si>
    <t>MSC scoring guidepost</t>
  </si>
  <si>
    <t xml:space="preserve">Consequence Score (CA) </t>
  </si>
  <si>
    <t>Final MSC score (per scoring element)</t>
  </si>
  <si>
    <t>Only main species scored?</t>
  </si>
  <si>
    <r>
      <t xml:space="preserve">Species Grouping only
</t>
    </r>
    <r>
      <rPr>
        <sz val="8"/>
        <rFont val="Arial"/>
        <family val="2"/>
      </rPr>
      <t>ID 'At Risk' species by selecting associated species group</t>
    </r>
  </si>
  <si>
    <r>
      <t xml:space="preserve">Species Grouping only
</t>
    </r>
    <r>
      <rPr>
        <sz val="8"/>
        <rFont val="Arial"/>
        <family val="2"/>
      </rPr>
      <t>Number of species in species group which this species represents  (N/2)</t>
    </r>
  </si>
  <si>
    <t>Average size at maturity</t>
  </si>
  <si>
    <t xml:space="preserve">Density dependance  </t>
  </si>
  <si>
    <t>Average age at first breeding</t>
  </si>
  <si>
    <t>Average 'optimal' adult survival probability</t>
  </si>
  <si>
    <t>Average'optimal' adult survival probability</t>
  </si>
  <si>
    <t>Average length at maturity</t>
  </si>
  <si>
    <t>Consequence score [1-3]</t>
  </si>
  <si>
    <t>Spatial score [0.5-3]</t>
  </si>
  <si>
    <t>Habitat details</t>
  </si>
  <si>
    <t>Habitat productivity</t>
  </si>
  <si>
    <t>Gear-habitat interaction</t>
  </si>
  <si>
    <t>Consequence score</t>
  </si>
  <si>
    <t>Gear footprint</t>
  </si>
  <si>
    <t>Spatial overlap</t>
  </si>
  <si>
    <t>Spatial score</t>
  </si>
  <si>
    <t>CSA score</t>
  </si>
  <si>
    <t>UoA/Gear type</t>
  </si>
  <si>
    <t>Biome</t>
  </si>
  <si>
    <t>Sub-biome</t>
  </si>
  <si>
    <t>Feature</t>
  </si>
  <si>
    <t>Habitat type</t>
  </si>
  <si>
    <t>Depth (m)</t>
  </si>
  <si>
    <t>Regeneration of biota</t>
  </si>
  <si>
    <t>Natural disturbance</t>
  </si>
  <si>
    <t>Removability of biota</t>
  </si>
  <si>
    <t>Removability of substratum</t>
  </si>
  <si>
    <t>Substratum hardness</t>
  </si>
  <si>
    <t>Substratum ruggedness</t>
  </si>
  <si>
    <t>Seabed slope</t>
  </si>
  <si>
    <t>Version control</t>
  </si>
  <si>
    <t xml:space="preserve">Version  </t>
  </si>
  <si>
    <t>Date of publication</t>
  </si>
  <si>
    <t>Notes</t>
  </si>
  <si>
    <t>2.1.</t>
  </si>
  <si>
    <t>For use with FCP 3.0 and MSC Fisheries Standard 3.0</t>
  </si>
  <si>
    <t>Copyright notice</t>
  </si>
  <si>
    <t>The Marine Stewardship Council “MSC RBF Worksheets v3.0” and its content is copyright of “Marine Stewardship Council” - © “Marine Stewardship Council” 2022. All rights reserved.</t>
  </si>
  <si>
    <t>non-ETP / ETP</t>
  </si>
  <si>
    <t>non-ETP</t>
  </si>
  <si>
    <t>4. PI 2.2.1 PSA (Fish + Inv)</t>
  </si>
  <si>
    <t>Productivity [1-3]</t>
  </si>
  <si>
    <t>Susceptibility [1-3]</t>
  </si>
  <si>
    <t>Assessment Outcome</t>
  </si>
  <si>
    <t>Visible for testing only: MSC PSA-derived score (validation)</t>
  </si>
  <si>
    <t>Visible for testing only: MSC PSA-derived score</t>
  </si>
  <si>
    <t>Visible for testing only:MSC PSA-derived score</t>
  </si>
  <si>
    <t>Visible for testing only: MSC CSA-derived score</t>
  </si>
  <si>
    <t xml:space="preserve">Risk category </t>
  </si>
  <si>
    <t>Risk Category</t>
  </si>
  <si>
    <t>Risk Outcome</t>
  </si>
  <si>
    <t>Once a scoring element number has been assigned, cells which have to be input manually for that scoring element are highlighted in turquoise. See 'Scoring species PIs' below for specific instructions for productivity. A final MSC scoring guidepost will not be generated until a scoring element number has been entered.</t>
  </si>
  <si>
    <t xml:space="preserve">To use this spreadsheet follow requirements on RBF process and scoring of RBF methodologies as is outlined in Fisheries Standard Toolbox vx.x, RBF vx.x. </t>
  </si>
  <si>
    <t>Different scoring rules exist for 'invertebrate' and 'non-invertebrate' species as set out in Fisheries Standard Toolbox vx.x,  RBF vx.x, A4.3 which need to be reflected in the scoring of the PSA.</t>
  </si>
  <si>
    <t>Following rules set out in Fisheries Standard Toolbox vx.x, RBF vx.x, A4.4.3, impacts other than that of the UoA have to be considered when scoring the RBF. When scoring impacts of other fisheries, a scoring element will have multiple rows for productivity and susceptibility, but only one MSC-PSA derived score. This is the use of column B in PI 1.1.1 and PI 2.1.1, it identifies the first element of each scoring element which is used when determining the final PSA score for that scoring element.</t>
  </si>
  <si>
    <t>Following requirement set out in Fisheries Standard Toolbox vx.x, RBF vx.x,  A4.4.4, each (additional) fishery affecting the stock must be identified and listed separately in the RBF worksheet. This is done by defining descriptors for each additional fishery impacting the stock. Descriptors are often related to gear type but sometimes additional descriptors are needed in order to distinguish between fisheries that use the same gear type. (i.e Purse seine (client), Purse seine (other), or Gillnet 1 and Gillnet 2).</t>
  </si>
  <si>
    <t xml:space="preserve">Manually input data on catch per fishery impacting the stock (for 1.1.1 column W, for 2.1.1 column Z). </t>
  </si>
  <si>
    <t>To account for impact of other fisheries on a scoring element the contribution of each fishery on the total catch of the given stock should be distinguished as set out in Fisheries Standard Toolbox vx.x, RBF vx.x, A4.4.4 and A4.4.5.</t>
  </si>
  <si>
    <t>According to Fisheries Standard Toolbox vx.x, RBF vx.x, A5.1.1, when scoring PI 1.1.1, both the CA and PSA shall be used to produce an overall score for each scoring element. Once the CA score is in column AD, the overall score for the scoring element will be automatically displayed in coumn AE, following the rules in Fisheries Standard Toolbox vx.x, RBF vx.x, Table A19.</t>
  </si>
  <si>
    <t>Fisheries Standard Toolbox vx.x, RBF vx.x, A4.1.5 sets out that assessment teams may choose to score only main species  when evaluating PI 2.1.1, following Fisheries Standard vx.x SA3.5.2.1. If only main species are scored then the final MSC score for this PI is capped at 80 (Fisheries Standard Toolbox vx.x, RBF vx.x, A5.3.2.1).</t>
  </si>
  <si>
    <t xml:space="preserve">Fisheries Standard Toolbox vx.x, RBF vx.x, A4.1.6 sets out that where there is a large number of species assessed under 2.1.1 the assessment team may choose to group species according to similar taxonomies and undertake a reduced number of PSAs.
Column C &amp; D are only used when species grouping is applied.
A PSA must be carried out on at least two species when using the species grouping option. In order to calculate the final MSC score for 2.1.1 the total number of species in the species group must be divided over the two (or more) at risk species so that the final score for the PI reflects the number of species rather than only be counted once.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</si>
</sst>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
    <numFmt numFmtId="166" formatCode="[$-F800]dddd\,\ mmmm\ dd\,\ yyyy"/>
  </numFmts>
  <fonts count="23">
    <font>
      <sz val="10"/>
      <name val="Arial"/>
    </font>
    <font>
      <sz val="11"/>
      <color theme="1"/>
      <name val="Calibri"/>
      <family val="2"/>
      <scheme val="minor"/>
    </font>
    <font>
      <sz val="11"/>
      <color theme="1"/>
      <name val="Calibri"/>
      <family val="2"/>
      <scheme val="minor"/>
    </font>
    <font>
      <sz val="9"/>
      <name val="Geneva"/>
    </font>
    <font>
      <sz val="8"/>
      <name val="Arial"/>
      <family val="2"/>
    </font>
    <font>
      <b/>
      <sz val="8"/>
      <name val="Arial"/>
      <family val="2"/>
    </font>
    <font>
      <b/>
      <sz val="8"/>
      <color indexed="81"/>
      <name val="Tahoma"/>
      <family val="2"/>
    </font>
    <font>
      <sz val="8"/>
      <color indexed="81"/>
      <name val="Tahoma"/>
      <family val="2"/>
    </font>
    <font>
      <sz val="10"/>
      <name val="Arial"/>
      <family val="2"/>
    </font>
    <font>
      <sz val="9"/>
      <color indexed="81"/>
      <name val="Tahoma"/>
      <family val="2"/>
    </font>
    <font>
      <b/>
      <sz val="8"/>
      <color theme="0"/>
      <name val="Arial"/>
      <family val="2"/>
    </font>
    <font>
      <u/>
      <sz val="10"/>
      <color indexed="12"/>
      <name val="Arial"/>
      <family val="2"/>
    </font>
    <font>
      <sz val="8"/>
      <color indexed="8"/>
      <name val="Arial"/>
      <family val="2"/>
    </font>
    <font>
      <b/>
      <sz val="10"/>
      <name val="Arial"/>
      <family val="2"/>
    </font>
    <font>
      <b/>
      <sz val="10"/>
      <color theme="0"/>
      <name val="Arial"/>
      <family val="2"/>
    </font>
    <font>
      <b/>
      <sz val="11"/>
      <color theme="0"/>
      <name val="Arial"/>
      <family val="2"/>
    </font>
    <font>
      <b/>
      <sz val="9"/>
      <name val="Arial"/>
      <family val="2"/>
    </font>
    <font>
      <u/>
      <sz val="10"/>
      <color theme="10"/>
      <name val="Arial"/>
      <family val="2"/>
    </font>
    <font>
      <b/>
      <u/>
      <sz val="10"/>
      <name val="Arial"/>
      <family val="2"/>
    </font>
    <font>
      <sz val="11"/>
      <name val="Calibri"/>
      <family val="2"/>
    </font>
    <font>
      <b/>
      <sz val="11"/>
      <name val="Arial"/>
      <family val="2"/>
    </font>
    <font>
      <sz val="10"/>
      <color rgb="FF000000"/>
      <name val="Arial"/>
      <family val="2"/>
    </font>
    <font>
      <sz val="8"/>
      <name val="Arial"/>
      <family val="2"/>
    </font>
  </fonts>
  <fills count="21">
    <fill>
      <patternFill patternType="none"/>
    </fill>
    <fill>
      <patternFill patternType="gray125"/>
    </fill>
    <fill>
      <patternFill patternType="solid">
        <fgColor indexed="22"/>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9"/>
        <bgColor indexed="64"/>
      </patternFill>
    </fill>
    <fill>
      <patternFill patternType="solid">
        <fgColor theme="0"/>
        <bgColor indexed="64"/>
      </patternFill>
    </fill>
    <fill>
      <patternFill patternType="solid">
        <fgColor theme="6" tint="-0.249977111117893"/>
        <bgColor indexed="64"/>
      </patternFill>
    </fill>
    <fill>
      <patternFill patternType="solid">
        <fgColor theme="1" tint="0.249977111117893"/>
        <bgColor indexed="64"/>
      </patternFill>
    </fill>
    <fill>
      <patternFill patternType="solid">
        <fgColor rgb="FFD9D9D9"/>
        <bgColor indexed="64"/>
      </patternFill>
    </fill>
    <fill>
      <patternFill patternType="solid">
        <fgColor rgb="FFF2F2F2"/>
        <bgColor indexed="64"/>
      </patternFill>
    </fill>
    <fill>
      <patternFill patternType="solid">
        <fgColor theme="0" tint="-0.14999847407452621"/>
        <bgColor indexed="64"/>
      </patternFill>
    </fill>
    <fill>
      <patternFill patternType="solid">
        <fgColor rgb="FFF87749"/>
        <bgColor indexed="64"/>
      </patternFill>
    </fill>
    <fill>
      <patternFill patternType="solid">
        <fgColor rgb="FFFAD250"/>
        <bgColor indexed="64"/>
      </patternFill>
    </fill>
    <fill>
      <patternFill patternType="solid">
        <fgColor rgb="FF00C3C8"/>
        <bgColor indexed="64"/>
      </patternFill>
    </fill>
    <fill>
      <patternFill patternType="solid">
        <fgColor rgb="FF14323C"/>
        <bgColor indexed="64"/>
      </patternFill>
    </fill>
    <fill>
      <patternFill patternType="solid">
        <fgColor rgb="FFA5B44B"/>
        <bgColor indexed="64"/>
      </patternFill>
    </fill>
    <fill>
      <patternFill patternType="solid">
        <fgColor rgb="FFBEF5F5"/>
        <bgColor indexed="64"/>
      </patternFill>
    </fill>
    <fill>
      <patternFill patternType="solid">
        <fgColor rgb="FFEBE6CD"/>
        <bgColor indexed="64"/>
      </patternFill>
    </fill>
  </fills>
  <borders count="42">
    <border>
      <left/>
      <right/>
      <top/>
      <bottom/>
      <diagonal/>
    </border>
    <border>
      <left/>
      <right/>
      <top/>
      <bottom style="medium">
        <color indexed="64"/>
      </bottom>
      <diagonal/>
    </border>
    <border>
      <left style="medium">
        <color indexed="64"/>
      </left>
      <right/>
      <top/>
      <bottom/>
      <diagonal/>
    </border>
    <border>
      <left/>
      <right/>
      <top style="medium">
        <color indexed="64"/>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bottom style="medium">
        <color indexed="64"/>
      </bottom>
      <diagonal/>
    </border>
    <border>
      <left style="medium">
        <color rgb="FFBFBFBF"/>
      </left>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diagonal/>
    </border>
  </borders>
  <cellStyleXfs count="12">
    <xf numFmtId="0" fontId="0" fillId="0" borderId="0"/>
    <xf numFmtId="0" fontId="8" fillId="0" borderId="0"/>
    <xf numFmtId="0" fontId="3" fillId="0" borderId="0"/>
    <xf numFmtId="9" fontId="8" fillId="0" borderId="0" applyFont="0" applyFill="0" applyBorder="0" applyAlignment="0" applyProtection="0"/>
    <xf numFmtId="0" fontId="11" fillId="0" borderId="0" applyNumberFormat="0" applyFill="0" applyBorder="0" applyAlignment="0" applyProtection="0">
      <alignment vertical="top"/>
      <protection locked="0"/>
    </xf>
    <xf numFmtId="0" fontId="2" fillId="0" borderId="0"/>
    <xf numFmtId="0" fontId="2" fillId="0" borderId="0"/>
    <xf numFmtId="0" fontId="1" fillId="0" borderId="0"/>
    <xf numFmtId="0" fontId="1" fillId="0" borderId="0"/>
    <xf numFmtId="0" fontId="1" fillId="0" borderId="0"/>
    <xf numFmtId="0" fontId="1" fillId="0" borderId="0"/>
    <xf numFmtId="0" fontId="17" fillId="0" borderId="0" applyNumberFormat="0" applyFill="0" applyBorder="0" applyAlignment="0" applyProtection="0"/>
  </cellStyleXfs>
  <cellXfs count="218">
    <xf numFmtId="0" fontId="0" fillId="0" borderId="0" xfId="0"/>
    <xf numFmtId="0" fontId="4" fillId="0" borderId="0" xfId="0" applyFont="1" applyAlignment="1">
      <alignment horizontal="center"/>
    </xf>
    <xf numFmtId="0" fontId="4" fillId="0" borderId="0" xfId="0" applyFont="1"/>
    <xf numFmtId="2" fontId="4" fillId="0" borderId="0" xfId="0" applyNumberFormat="1" applyFont="1" applyAlignment="1">
      <alignment horizontal="center"/>
    </xf>
    <xf numFmtId="165" fontId="5" fillId="0" borderId="0" xfId="0" applyNumberFormat="1" applyFont="1" applyAlignment="1">
      <alignment horizontal="center"/>
    </xf>
    <xf numFmtId="0" fontId="8" fillId="0" borderId="0" xfId="0" applyFont="1"/>
    <xf numFmtId="0" fontId="4" fillId="0" borderId="0" xfId="0" applyFont="1" applyAlignment="1">
      <alignment wrapText="1"/>
    </xf>
    <xf numFmtId="0" fontId="5" fillId="0" borderId="0" xfId="0" applyFont="1"/>
    <xf numFmtId="0" fontId="4" fillId="0" borderId="0" xfId="0" applyFont="1" applyAlignment="1">
      <alignment horizontal="left"/>
    </xf>
    <xf numFmtId="2" fontId="4" fillId="0" borderId="0" xfId="0" applyNumberFormat="1" applyFont="1"/>
    <xf numFmtId="0" fontId="8" fillId="0" borderId="0" xfId="0" quotePrefix="1" applyFont="1"/>
    <xf numFmtId="0" fontId="4" fillId="0" borderId="1" xfId="0" applyFont="1" applyBorder="1"/>
    <xf numFmtId="0" fontId="4" fillId="0" borderId="1" xfId="0" applyFont="1" applyBorder="1" applyAlignment="1">
      <alignment horizontal="center"/>
    </xf>
    <xf numFmtId="0" fontId="4" fillId="0" borderId="13" xfId="0" applyFont="1" applyBorder="1" applyAlignment="1">
      <alignment horizontal="center"/>
    </xf>
    <xf numFmtId="0" fontId="4" fillId="0" borderId="14" xfId="0" applyFont="1" applyBorder="1" applyAlignment="1">
      <alignment horizontal="center"/>
    </xf>
    <xf numFmtId="0" fontId="4" fillId="0" borderId="0" xfId="1" applyFont="1"/>
    <xf numFmtId="0" fontId="4" fillId="0" borderId="0" xfId="1" applyFont="1" applyAlignment="1">
      <alignment horizontal="center"/>
    </xf>
    <xf numFmtId="2" fontId="4" fillId="0" borderId="0" xfId="1" applyNumberFormat="1" applyFont="1" applyAlignment="1">
      <alignment horizontal="center"/>
    </xf>
    <xf numFmtId="0" fontId="5" fillId="0" borderId="0" xfId="1" applyFont="1"/>
    <xf numFmtId="1" fontId="4" fillId="0" borderId="0" xfId="0" applyNumberFormat="1" applyFont="1"/>
    <xf numFmtId="0" fontId="4" fillId="0" borderId="1" xfId="1" applyFont="1" applyBorder="1"/>
    <xf numFmtId="0" fontId="4" fillId="0" borderId="1" xfId="1" applyFont="1" applyBorder="1" applyAlignment="1">
      <alignment horizontal="center"/>
    </xf>
    <xf numFmtId="0" fontId="4" fillId="0" borderId="13" xfId="1" applyFont="1" applyBorder="1" applyAlignment="1">
      <alignment horizontal="center"/>
    </xf>
    <xf numFmtId="0" fontId="4" fillId="0" borderId="14" xfId="1" applyFont="1" applyBorder="1" applyAlignment="1">
      <alignment horizontal="center"/>
    </xf>
    <xf numFmtId="1" fontId="4" fillId="0" borderId="0" xfId="0" applyNumberFormat="1" applyFont="1" applyAlignment="1">
      <alignment horizontal="center"/>
    </xf>
    <xf numFmtId="0" fontId="0" fillId="0" borderId="0" xfId="0" applyAlignment="1">
      <alignment vertical="top"/>
    </xf>
    <xf numFmtId="0" fontId="0" fillId="0" borderId="0" xfId="0" applyAlignment="1">
      <alignment vertical="top" wrapText="1"/>
    </xf>
    <xf numFmtId="0" fontId="4" fillId="0" borderId="1" xfId="0" applyFont="1" applyBorder="1" applyAlignment="1">
      <alignment horizontal="left"/>
    </xf>
    <xf numFmtId="0" fontId="0" fillId="0" borderId="6" xfId="0" applyBorder="1" applyAlignment="1">
      <alignment horizontal="left" vertical="top"/>
    </xf>
    <xf numFmtId="0" fontId="8" fillId="0" borderId="6" xfId="0" applyFont="1" applyBorder="1" applyAlignment="1">
      <alignment vertical="top" wrapText="1"/>
    </xf>
    <xf numFmtId="0" fontId="0" fillId="0" borderId="6" xfId="0" applyBorder="1" applyAlignment="1">
      <alignment vertical="top"/>
    </xf>
    <xf numFmtId="0" fontId="8" fillId="0" borderId="6" xfId="0" applyFont="1" applyBorder="1" applyAlignment="1">
      <alignment horizontal="left" vertical="top"/>
    </xf>
    <xf numFmtId="0" fontId="0" fillId="0" borderId="0" xfId="0" applyAlignment="1">
      <alignment horizontal="left" vertical="top"/>
    </xf>
    <xf numFmtId="0" fontId="8" fillId="0" borderId="0" xfId="0" applyFont="1" applyAlignment="1">
      <alignment vertical="top" wrapText="1"/>
    </xf>
    <xf numFmtId="0" fontId="4" fillId="5" borderId="6" xfId="0" applyFont="1" applyFill="1" applyBorder="1" applyAlignment="1">
      <alignment horizontal="center" textRotation="90" wrapText="1"/>
    </xf>
    <xf numFmtId="0" fontId="4" fillId="4" borderId="6" xfId="0" applyFont="1" applyFill="1" applyBorder="1" applyAlignment="1">
      <alignment horizontal="center" textRotation="90" wrapText="1"/>
    </xf>
    <xf numFmtId="0" fontId="5" fillId="2" borderId="6" xfId="0" applyFont="1" applyFill="1" applyBorder="1" applyAlignment="1">
      <alignment horizontal="center" wrapText="1"/>
    </xf>
    <xf numFmtId="0" fontId="4" fillId="5" borderId="7" xfId="0" applyFont="1" applyFill="1" applyBorder="1" applyAlignment="1">
      <alignment horizontal="center" textRotation="90" wrapText="1"/>
    </xf>
    <xf numFmtId="0" fontId="4" fillId="4" borderId="8" xfId="0" applyFont="1" applyFill="1" applyBorder="1" applyAlignment="1">
      <alignment horizontal="center" textRotation="90" wrapText="1"/>
    </xf>
    <xf numFmtId="0" fontId="4" fillId="4" borderId="7" xfId="0" applyFont="1" applyFill="1" applyBorder="1" applyAlignment="1">
      <alignment horizontal="center" textRotation="90" wrapText="1"/>
    </xf>
    <xf numFmtId="0" fontId="5" fillId="2" borderId="24" xfId="0" applyFont="1" applyFill="1" applyBorder="1" applyAlignment="1">
      <alignment horizontal="center" wrapText="1"/>
    </xf>
    <xf numFmtId="0" fontId="5" fillId="6" borderId="6" xfId="0" applyFont="1" applyFill="1" applyBorder="1" applyAlignment="1">
      <alignment horizontal="left" wrapText="1"/>
    </xf>
    <xf numFmtId="0" fontId="5" fillId="2" borderId="24" xfId="0" applyFont="1" applyFill="1" applyBorder="1" applyAlignment="1">
      <alignment horizontal="left" wrapText="1"/>
    </xf>
    <xf numFmtId="0" fontId="5" fillId="2" borderId="6" xfId="0" applyFont="1" applyFill="1" applyBorder="1" applyAlignment="1">
      <alignment wrapText="1"/>
    </xf>
    <xf numFmtId="2" fontId="4" fillId="5" borderId="6" xfId="1" applyNumberFormat="1" applyFont="1" applyFill="1" applyBorder="1" applyAlignment="1">
      <alignment horizontal="center" textRotation="90" wrapText="1"/>
    </xf>
    <xf numFmtId="0" fontId="4" fillId="0" borderId="2" xfId="1" applyFont="1" applyBorder="1" applyAlignment="1">
      <alignment horizontal="left" vertical="top"/>
    </xf>
    <xf numFmtId="49" fontId="4" fillId="0" borderId="0" xfId="1" applyNumberFormat="1" applyFont="1" applyAlignment="1">
      <alignment horizontal="left"/>
    </xf>
    <xf numFmtId="49" fontId="4" fillId="0" borderId="0" xfId="1" applyNumberFormat="1" applyFont="1"/>
    <xf numFmtId="0" fontId="5" fillId="3" borderId="24" xfId="1" applyFont="1" applyFill="1" applyBorder="1" applyAlignment="1">
      <alignment horizontal="center" wrapText="1"/>
    </xf>
    <xf numFmtId="0" fontId="5" fillId="3" borderId="6" xfId="1" applyFont="1" applyFill="1" applyBorder="1" applyAlignment="1">
      <alignment horizontal="center" wrapText="1"/>
    </xf>
    <xf numFmtId="0" fontId="4" fillId="0" borderId="12" xfId="1" applyFont="1" applyBorder="1" applyAlignment="1">
      <alignment horizontal="left" vertical="top"/>
    </xf>
    <xf numFmtId="0" fontId="4" fillId="0" borderId="0" xfId="0" applyFont="1" applyAlignment="1">
      <alignment horizontal="center" vertical="top"/>
    </xf>
    <xf numFmtId="0" fontId="4" fillId="0" borderId="11" xfId="0" applyFont="1" applyBorder="1" applyAlignment="1">
      <alignment horizontal="center" vertical="top"/>
    </xf>
    <xf numFmtId="0" fontId="4" fillId="0" borderId="1" xfId="0" applyFont="1" applyBorder="1" applyAlignment="1">
      <alignment horizontal="center" vertical="top"/>
    </xf>
    <xf numFmtId="0" fontId="4" fillId="0" borderId="29" xfId="0" applyFont="1" applyBorder="1" applyAlignment="1">
      <alignment horizontal="center" vertical="top"/>
    </xf>
    <xf numFmtId="1" fontId="12" fillId="0" borderId="0" xfId="1" applyNumberFormat="1" applyFont="1" applyAlignment="1">
      <alignment horizontal="center"/>
    </xf>
    <xf numFmtId="1" fontId="4" fillId="0" borderId="1" xfId="0" applyNumberFormat="1" applyFont="1" applyBorder="1" applyAlignment="1">
      <alignment horizontal="center"/>
    </xf>
    <xf numFmtId="0" fontId="4" fillId="0" borderId="2" xfId="0" applyFont="1" applyBorder="1" applyAlignment="1">
      <alignment horizontal="left"/>
    </xf>
    <xf numFmtId="0" fontId="4" fillId="0" borderId="12" xfId="0" applyFont="1" applyBorder="1" applyAlignment="1">
      <alignment horizontal="left"/>
    </xf>
    <xf numFmtId="0" fontId="15" fillId="9" borderId="7" xfId="0" applyFont="1" applyFill="1" applyBorder="1" applyAlignment="1">
      <alignment vertical="top"/>
    </xf>
    <xf numFmtId="0" fontId="15" fillId="9" borderId="0" xfId="0" applyFont="1" applyFill="1" applyAlignment="1">
      <alignment vertical="top"/>
    </xf>
    <xf numFmtId="0" fontId="0" fillId="9" borderId="0" xfId="0" applyFill="1" applyAlignment="1">
      <alignment vertical="top"/>
    </xf>
    <xf numFmtId="0" fontId="5" fillId="0" borderId="3" xfId="0" applyFont="1" applyBorder="1" applyAlignment="1" applyProtection="1">
      <alignment horizontal="left" vertical="center"/>
      <protection locked="0"/>
    </xf>
    <xf numFmtId="0" fontId="0" fillId="8" borderId="0" xfId="0" applyFill="1" applyAlignment="1">
      <alignment vertical="top"/>
    </xf>
    <xf numFmtId="0" fontId="16" fillId="8" borderId="9" xfId="0" applyFont="1" applyFill="1" applyBorder="1" applyAlignment="1">
      <alignment horizontal="left" vertical="top" wrapText="1"/>
    </xf>
    <xf numFmtId="0" fontId="16" fillId="8" borderId="0" xfId="0" applyFont="1" applyFill="1" applyAlignment="1">
      <alignment horizontal="left" vertical="top" wrapText="1"/>
    </xf>
    <xf numFmtId="0" fontId="21" fillId="12" borderId="0" xfId="0" applyFont="1" applyFill="1" applyAlignment="1">
      <alignment vertical="center"/>
    </xf>
    <xf numFmtId="0" fontId="19" fillId="0" borderId="0" xfId="0" applyFont="1"/>
    <xf numFmtId="166" fontId="21" fillId="0" borderId="0" xfId="0" applyNumberFormat="1" applyFont="1" applyAlignment="1">
      <alignment horizontal="right" vertical="center"/>
    </xf>
    <xf numFmtId="2" fontId="21" fillId="0" borderId="0" xfId="0" applyNumberFormat="1" applyFont="1" applyAlignment="1">
      <alignment horizontal="left" vertical="center"/>
    </xf>
    <xf numFmtId="0" fontId="17" fillId="8" borderId="0" xfId="11" applyFill="1" applyAlignment="1">
      <alignment horizontal="left" vertical="top"/>
    </xf>
    <xf numFmtId="0" fontId="17" fillId="8" borderId="0" xfId="11" applyFill="1" applyAlignment="1">
      <alignment vertical="top"/>
    </xf>
    <xf numFmtId="0" fontId="20" fillId="11" borderId="0" xfId="0" applyFont="1" applyFill="1" applyAlignment="1">
      <alignment vertical="center" wrapText="1"/>
    </xf>
    <xf numFmtId="164" fontId="21" fillId="0" borderId="0" xfId="0" applyNumberFormat="1" applyFont="1" applyAlignment="1">
      <alignment horizontal="left" vertical="center"/>
    </xf>
    <xf numFmtId="0" fontId="4" fillId="8" borderId="0" xfId="1" applyFont="1" applyFill="1"/>
    <xf numFmtId="0" fontId="0" fillId="0" borderId="0" xfId="0" quotePrefix="1"/>
    <xf numFmtId="1" fontId="4" fillId="6" borderId="0" xfId="0" applyNumberFormat="1" applyFont="1" applyFill="1"/>
    <xf numFmtId="1" fontId="5" fillId="0" borderId="0" xfId="0" applyNumberFormat="1" applyFont="1" applyAlignment="1">
      <alignment horizontal="center"/>
    </xf>
    <xf numFmtId="0" fontId="5" fillId="0" borderId="0" xfId="0" applyFont="1" applyAlignment="1">
      <alignment horizontal="center" wrapText="1"/>
    </xf>
    <xf numFmtId="0" fontId="4" fillId="13" borderId="0" xfId="0" applyFont="1" applyFill="1"/>
    <xf numFmtId="1" fontId="4" fillId="13" borderId="0" xfId="0" applyNumberFormat="1" applyFont="1" applyFill="1" applyAlignment="1">
      <alignment horizontal="center" vertical="center"/>
    </xf>
    <xf numFmtId="1" fontId="4" fillId="13" borderId="1" xfId="0" applyNumberFormat="1" applyFont="1" applyFill="1" applyBorder="1" applyAlignment="1">
      <alignment horizontal="center"/>
    </xf>
    <xf numFmtId="1" fontId="4" fillId="13" borderId="0" xfId="1" applyNumberFormat="1" applyFont="1" applyFill="1" applyAlignment="1">
      <alignment horizontal="center"/>
    </xf>
    <xf numFmtId="0" fontId="4" fillId="14" borderId="6" xfId="0" applyFont="1" applyFill="1" applyBorder="1" applyAlignment="1">
      <alignment horizontal="center" textRotation="90" wrapText="1"/>
    </xf>
    <xf numFmtId="2" fontId="4" fillId="14" borderId="15" xfId="0" applyNumberFormat="1" applyFont="1" applyFill="1" applyBorder="1" applyAlignment="1">
      <alignment horizontal="center"/>
    </xf>
    <xf numFmtId="2" fontId="4" fillId="14" borderId="10" xfId="0" applyNumberFormat="1" applyFont="1" applyFill="1" applyBorder="1" applyAlignment="1">
      <alignment horizontal="center"/>
    </xf>
    <xf numFmtId="0" fontId="4" fillId="15" borderId="6" xfId="0" applyFont="1" applyFill="1" applyBorder="1" applyAlignment="1">
      <alignment horizontal="center" textRotation="90" wrapText="1"/>
    </xf>
    <xf numFmtId="2" fontId="4" fillId="15" borderId="15" xfId="0" applyNumberFormat="1" applyFont="1" applyFill="1" applyBorder="1" applyAlignment="1">
      <alignment horizontal="center"/>
    </xf>
    <xf numFmtId="2" fontId="4" fillId="15" borderId="10" xfId="0" applyNumberFormat="1" applyFont="1" applyFill="1" applyBorder="1" applyAlignment="1">
      <alignment horizontal="center"/>
    </xf>
    <xf numFmtId="0" fontId="4" fillId="16" borderId="6" xfId="0" applyFont="1" applyFill="1" applyBorder="1" applyAlignment="1">
      <alignment horizontal="center" textRotation="90" wrapText="1"/>
    </xf>
    <xf numFmtId="2" fontId="4" fillId="16" borderId="15" xfId="0" applyNumberFormat="1" applyFont="1" applyFill="1" applyBorder="1" applyAlignment="1">
      <alignment horizontal="center"/>
    </xf>
    <xf numFmtId="2" fontId="4" fillId="16" borderId="10" xfId="0" applyNumberFormat="1" applyFont="1" applyFill="1" applyBorder="1" applyAlignment="1">
      <alignment horizontal="center"/>
    </xf>
    <xf numFmtId="0" fontId="10" fillId="17" borderId="6" xfId="0" applyFont="1" applyFill="1" applyBorder="1" applyAlignment="1">
      <alignment horizontal="center" textRotation="90" wrapText="1"/>
    </xf>
    <xf numFmtId="0" fontId="4" fillId="16" borderId="6" xfId="0" applyFont="1" applyFill="1" applyBorder="1" applyAlignment="1">
      <alignment horizontal="center" wrapText="1"/>
    </xf>
    <xf numFmtId="0" fontId="5" fillId="16" borderId="18" xfId="0" applyFont="1" applyFill="1" applyBorder="1"/>
    <xf numFmtId="0" fontId="4" fillId="16" borderId="27" xfId="0" applyFont="1" applyFill="1" applyBorder="1" applyAlignment="1">
      <alignment horizontal="center" wrapText="1"/>
    </xf>
    <xf numFmtId="0" fontId="4" fillId="16" borderId="8" xfId="0" applyFont="1" applyFill="1" applyBorder="1" applyAlignment="1">
      <alignment horizontal="center" wrapText="1"/>
    </xf>
    <xf numFmtId="0" fontId="4" fillId="16" borderId="34" xfId="0" applyFont="1" applyFill="1" applyBorder="1" applyAlignment="1">
      <alignment horizontal="center" wrapText="1"/>
    </xf>
    <xf numFmtId="0" fontId="4" fillId="16" borderId="18" xfId="0" applyFont="1" applyFill="1" applyBorder="1" applyAlignment="1">
      <alignment horizontal="center" wrapText="1"/>
    </xf>
    <xf numFmtId="2" fontId="4" fillId="14" borderId="15" xfId="1" applyNumberFormat="1" applyFont="1" applyFill="1" applyBorder="1" applyAlignment="1">
      <alignment horizontal="center"/>
    </xf>
    <xf numFmtId="2" fontId="4" fillId="14" borderId="10" xfId="1" applyNumberFormat="1" applyFont="1" applyFill="1" applyBorder="1" applyAlignment="1">
      <alignment horizontal="center"/>
    </xf>
    <xf numFmtId="2" fontId="4" fillId="15" borderId="15" xfId="1" applyNumberFormat="1" applyFont="1" applyFill="1" applyBorder="1" applyAlignment="1">
      <alignment horizontal="center"/>
    </xf>
    <xf numFmtId="2" fontId="4" fillId="15" borderId="10" xfId="1" applyNumberFormat="1" applyFont="1" applyFill="1" applyBorder="1" applyAlignment="1">
      <alignment horizontal="center"/>
    </xf>
    <xf numFmtId="0" fontId="5" fillId="16" borderId="5" xfId="1" applyFont="1" applyFill="1" applyBorder="1" applyAlignment="1">
      <alignment horizontal="center" textRotation="90" wrapText="1"/>
    </xf>
    <xf numFmtId="2" fontId="4" fillId="16" borderId="15" xfId="1" applyNumberFormat="1" applyFont="1" applyFill="1" applyBorder="1" applyAlignment="1">
      <alignment horizontal="center"/>
    </xf>
    <xf numFmtId="2" fontId="4" fillId="16" borderId="10" xfId="1" applyNumberFormat="1" applyFont="1" applyFill="1" applyBorder="1" applyAlignment="1">
      <alignment horizontal="center"/>
    </xf>
    <xf numFmtId="0" fontId="4" fillId="19" borderId="8" xfId="0" applyFont="1" applyFill="1" applyBorder="1" applyAlignment="1">
      <alignment horizontal="center" textRotation="90" wrapText="1"/>
    </xf>
    <xf numFmtId="2" fontId="4" fillId="19" borderId="6" xfId="0" applyNumberFormat="1" applyFont="1" applyFill="1" applyBorder="1" applyAlignment="1">
      <alignment horizontal="center" textRotation="90" wrapText="1"/>
    </xf>
    <xf numFmtId="2" fontId="4" fillId="19" borderId="7" xfId="0" applyNumberFormat="1" applyFont="1" applyFill="1" applyBorder="1" applyAlignment="1">
      <alignment horizontal="center" textRotation="90" wrapText="1"/>
    </xf>
    <xf numFmtId="2" fontId="4" fillId="19" borderId="0" xfId="0" applyNumberFormat="1" applyFont="1" applyFill="1" applyAlignment="1">
      <alignment horizontal="center"/>
    </xf>
    <xf numFmtId="2" fontId="4" fillId="19" borderId="1" xfId="0" applyNumberFormat="1" applyFont="1" applyFill="1" applyBorder="1" applyAlignment="1">
      <alignment horizontal="center"/>
    </xf>
    <xf numFmtId="0" fontId="4" fillId="20" borderId="6" xfId="2" applyFont="1" applyFill="1" applyBorder="1" applyAlignment="1">
      <alignment horizontal="center" textRotation="90" wrapText="1"/>
    </xf>
    <xf numFmtId="2" fontId="4" fillId="20" borderId="6" xfId="0" applyNumberFormat="1" applyFont="1" applyFill="1" applyBorder="1" applyAlignment="1">
      <alignment horizontal="center" textRotation="90" wrapText="1"/>
    </xf>
    <xf numFmtId="0" fontId="5" fillId="20" borderId="25" xfId="0" applyFont="1" applyFill="1" applyBorder="1" applyAlignment="1">
      <alignment horizontal="center" textRotation="90" wrapText="1"/>
    </xf>
    <xf numFmtId="2" fontId="4" fillId="20" borderId="25" xfId="0" applyNumberFormat="1" applyFont="1" applyFill="1" applyBorder="1" applyAlignment="1">
      <alignment horizontal="center" textRotation="90" wrapText="1"/>
    </xf>
    <xf numFmtId="0" fontId="4" fillId="20" borderId="25" xfId="2" applyFont="1" applyFill="1" applyBorder="1" applyAlignment="1">
      <alignment horizontal="center" textRotation="90" wrapText="1"/>
    </xf>
    <xf numFmtId="0" fontId="4" fillId="0" borderId="41" xfId="0" applyFont="1" applyBorder="1" applyAlignment="1">
      <alignment horizontal="center"/>
    </xf>
    <xf numFmtId="0" fontId="4" fillId="0" borderId="36" xfId="0" applyFont="1" applyBorder="1" applyAlignment="1">
      <alignment horizontal="center"/>
    </xf>
    <xf numFmtId="2" fontId="4" fillId="19" borderId="37" xfId="0" applyNumberFormat="1" applyFont="1" applyFill="1" applyBorder="1" applyAlignment="1">
      <alignment horizontal="center"/>
    </xf>
    <xf numFmtId="2" fontId="4" fillId="19" borderId="16" xfId="0" applyNumberFormat="1" applyFont="1" applyFill="1" applyBorder="1" applyAlignment="1">
      <alignment horizontal="center"/>
    </xf>
    <xf numFmtId="2" fontId="4" fillId="19" borderId="11" xfId="0" applyNumberFormat="1" applyFont="1" applyFill="1" applyBorder="1" applyAlignment="1">
      <alignment horizontal="center"/>
    </xf>
    <xf numFmtId="2" fontId="4" fillId="0" borderId="11" xfId="0" applyNumberFormat="1" applyFont="1" applyBorder="1" applyAlignment="1">
      <alignment horizontal="center"/>
    </xf>
    <xf numFmtId="1" fontId="4" fillId="13" borderId="0" xfId="0" applyNumberFormat="1" applyFont="1" applyFill="1" applyAlignment="1">
      <alignment horizontal="center"/>
    </xf>
    <xf numFmtId="0" fontId="4" fillId="20" borderId="8" xfId="0" applyFont="1" applyFill="1" applyBorder="1" applyAlignment="1">
      <alignment horizontal="center" textRotation="90" wrapText="1"/>
    </xf>
    <xf numFmtId="0" fontId="4" fillId="13" borderId="0" xfId="0" applyFont="1" applyFill="1" applyAlignment="1">
      <alignment horizontal="center"/>
    </xf>
    <xf numFmtId="0" fontId="4" fillId="13" borderId="0" xfId="0" applyFont="1" applyFill="1" applyAlignment="1">
      <alignment wrapText="1"/>
    </xf>
    <xf numFmtId="0" fontId="8" fillId="13" borderId="0" xfId="0" applyFont="1" applyFill="1" applyAlignment="1">
      <alignment wrapText="1"/>
    </xf>
    <xf numFmtId="0" fontId="4" fillId="13" borderId="0" xfId="1" applyFont="1" applyFill="1" applyAlignment="1">
      <alignment wrapText="1"/>
    </xf>
    <xf numFmtId="0" fontId="5" fillId="13" borderId="0" xfId="0" applyFont="1" applyFill="1" applyAlignment="1">
      <alignment wrapText="1"/>
    </xf>
    <xf numFmtId="0" fontId="4" fillId="0" borderId="11" xfId="0" applyFont="1" applyBorder="1" applyAlignment="1">
      <alignment horizontal="center"/>
    </xf>
    <xf numFmtId="1" fontId="4" fillId="20" borderId="0" xfId="0" applyNumberFormat="1" applyFont="1" applyFill="1" applyAlignment="1">
      <alignment horizontal="center"/>
    </xf>
    <xf numFmtId="1" fontId="4" fillId="20" borderId="38" xfId="0" applyNumberFormat="1" applyFont="1" applyFill="1" applyBorder="1" applyAlignment="1">
      <alignment horizontal="center"/>
    </xf>
    <xf numFmtId="1" fontId="4" fillId="20" borderId="39" xfId="0" applyNumberFormat="1" applyFont="1" applyFill="1" applyBorder="1" applyAlignment="1">
      <alignment horizontal="center"/>
    </xf>
    <xf numFmtId="1" fontId="4" fillId="20" borderId="1" xfId="0" applyNumberFormat="1" applyFont="1" applyFill="1" applyBorder="1" applyAlignment="1">
      <alignment horizontal="center"/>
    </xf>
    <xf numFmtId="0" fontId="4" fillId="0" borderId="29" xfId="0" applyFont="1" applyBorder="1" applyAlignment="1">
      <alignment horizontal="center"/>
    </xf>
    <xf numFmtId="1" fontId="4" fillId="20" borderId="40" xfId="0" applyNumberFormat="1" applyFont="1" applyFill="1" applyBorder="1" applyAlignment="1">
      <alignment horizontal="center"/>
    </xf>
    <xf numFmtId="0" fontId="8" fillId="0" borderId="16" xfId="0" applyFont="1" applyBorder="1" applyAlignment="1">
      <alignment horizontal="center" vertical="top"/>
    </xf>
    <xf numFmtId="0" fontId="8" fillId="0" borderId="0" xfId="0" applyFont="1" applyAlignment="1">
      <alignment horizontal="center" vertical="top"/>
    </xf>
    <xf numFmtId="0" fontId="14" fillId="7" borderId="16" xfId="0" applyFont="1" applyFill="1" applyBorder="1" applyAlignment="1">
      <alignment horizontal="left" vertical="top"/>
    </xf>
    <xf numFmtId="0" fontId="14" fillId="7" borderId="0" xfId="0" applyFont="1" applyFill="1" applyAlignment="1">
      <alignment horizontal="left" vertical="top"/>
    </xf>
    <xf numFmtId="0" fontId="0" fillId="0" borderId="16" xfId="0" applyBorder="1" applyAlignment="1">
      <alignment horizontal="center" vertical="top"/>
    </xf>
    <xf numFmtId="0" fontId="0" fillId="0" borderId="0" xfId="0" applyAlignment="1">
      <alignment horizontal="center" vertical="top"/>
    </xf>
    <xf numFmtId="0" fontId="14" fillId="10" borderId="16" xfId="0" applyFont="1" applyFill="1" applyBorder="1" applyAlignment="1">
      <alignment horizontal="left" vertical="top"/>
    </xf>
    <xf numFmtId="0" fontId="14" fillId="10" borderId="0" xfId="0" applyFont="1" applyFill="1" applyAlignment="1">
      <alignment horizontal="left" vertical="top"/>
    </xf>
    <xf numFmtId="0" fontId="8" fillId="0" borderId="21" xfId="0" applyFont="1" applyBorder="1" applyAlignment="1">
      <alignment horizontal="left" vertical="center" wrapText="1"/>
    </xf>
    <xf numFmtId="0" fontId="8" fillId="0" borderId="22" xfId="0" applyFont="1" applyBorder="1" applyAlignment="1">
      <alignment horizontal="left" vertical="center" wrapText="1"/>
    </xf>
    <xf numFmtId="0" fontId="13" fillId="8" borderId="0" xfId="0" applyFont="1" applyFill="1" applyAlignment="1">
      <alignment horizontal="left" vertical="top" wrapText="1"/>
    </xf>
    <xf numFmtId="0" fontId="15" fillId="9" borderId="6" xfId="0" applyFont="1" applyFill="1" applyBorder="1" applyAlignment="1">
      <alignment horizontal="left" vertical="top"/>
    </xf>
    <xf numFmtId="0" fontId="14" fillId="7" borderId="7" xfId="0" applyFont="1" applyFill="1" applyBorder="1" applyAlignment="1">
      <alignment horizontal="left" vertical="top"/>
    </xf>
    <xf numFmtId="0" fontId="14" fillId="7" borderId="20" xfId="0" applyFont="1" applyFill="1" applyBorder="1" applyAlignment="1">
      <alignment horizontal="left" vertical="top"/>
    </xf>
    <xf numFmtId="0" fontId="14" fillId="7" borderId="8" xfId="0" applyFont="1" applyFill="1" applyBorder="1" applyAlignment="1">
      <alignment horizontal="left" vertical="top"/>
    </xf>
    <xf numFmtId="0" fontId="0" fillId="8" borderId="16" xfId="0" applyFill="1" applyBorder="1" applyAlignment="1">
      <alignment horizontal="center" vertical="top"/>
    </xf>
    <xf numFmtId="0" fontId="0" fillId="8" borderId="0" xfId="0" applyFill="1" applyAlignment="1">
      <alignment horizontal="center" vertical="top"/>
    </xf>
    <xf numFmtId="0" fontId="8" fillId="8" borderId="0" xfId="0" applyFont="1" applyFill="1" applyAlignment="1">
      <alignment horizontal="left" wrapText="1"/>
    </xf>
    <xf numFmtId="0" fontId="8" fillId="8" borderId="0" xfId="0" applyFont="1" applyFill="1" applyAlignment="1">
      <alignment horizontal="left" vertical="top" wrapText="1"/>
    </xf>
    <xf numFmtId="0" fontId="17" fillId="8" borderId="0" xfId="11" applyFill="1" applyAlignment="1">
      <alignment horizontal="left" vertical="top" wrapText="1"/>
    </xf>
    <xf numFmtId="0" fontId="17" fillId="8" borderId="0" xfId="11" applyFill="1" applyAlignment="1">
      <alignment horizontal="left" vertical="top"/>
    </xf>
    <xf numFmtId="0" fontId="4" fillId="0" borderId="17" xfId="0" applyFont="1" applyBorder="1" applyAlignment="1">
      <alignment horizontal="center"/>
    </xf>
    <xf numFmtId="0" fontId="4" fillId="0" borderId="18" xfId="0" applyFont="1" applyBorder="1" applyAlignment="1">
      <alignment horizontal="center"/>
    </xf>
    <xf numFmtId="0" fontId="5" fillId="20" borderId="18" xfId="0" applyFont="1" applyFill="1" applyBorder="1" applyAlignment="1">
      <alignment horizontal="center"/>
    </xf>
    <xf numFmtId="0" fontId="5" fillId="20" borderId="19" xfId="0" applyFont="1" applyFill="1" applyBorder="1" applyAlignment="1">
      <alignment horizontal="center"/>
    </xf>
    <xf numFmtId="0" fontId="5" fillId="14" borderId="18" xfId="0" applyFont="1" applyFill="1" applyBorder="1" applyAlignment="1">
      <alignment horizontal="center"/>
    </xf>
    <xf numFmtId="0" fontId="5" fillId="15" borderId="18" xfId="0" applyFont="1" applyFill="1" applyBorder="1" applyAlignment="1">
      <alignment horizontal="center"/>
    </xf>
    <xf numFmtId="0" fontId="5" fillId="16" borderId="27" xfId="0" applyFont="1" applyFill="1" applyBorder="1" applyAlignment="1">
      <alignment horizontal="center"/>
    </xf>
    <xf numFmtId="0" fontId="5" fillId="16" borderId="18" xfId="0" applyFont="1" applyFill="1" applyBorder="1" applyAlignment="1">
      <alignment horizontal="center"/>
    </xf>
    <xf numFmtId="0" fontId="4" fillId="16" borderId="18" xfId="0" applyFont="1" applyFill="1" applyBorder="1" applyAlignment="1">
      <alignment horizontal="center" textRotation="90" wrapText="1"/>
    </xf>
    <xf numFmtId="0" fontId="4" fillId="16" borderId="6" xfId="0" applyFont="1" applyFill="1" applyBorder="1" applyAlignment="1">
      <alignment horizontal="center" textRotation="90" wrapText="1"/>
    </xf>
    <xf numFmtId="0" fontId="5" fillId="20" borderId="26" xfId="0" applyFont="1" applyFill="1" applyBorder="1" applyAlignment="1">
      <alignment horizontal="center"/>
    </xf>
    <xf numFmtId="0" fontId="5" fillId="20" borderId="28" xfId="0" applyFont="1" applyFill="1" applyBorder="1" applyAlignment="1">
      <alignment horizontal="center"/>
    </xf>
    <xf numFmtId="0" fontId="5" fillId="18" borderId="4" xfId="0" applyFont="1" applyFill="1" applyBorder="1" applyAlignment="1">
      <alignment horizontal="center" vertical="center" wrapText="1"/>
    </xf>
    <xf numFmtId="0" fontId="5" fillId="18" borderId="3" xfId="0" applyFont="1" applyFill="1" applyBorder="1" applyAlignment="1">
      <alignment horizontal="center" vertical="center" wrapText="1"/>
    </xf>
    <xf numFmtId="0" fontId="10" fillId="0" borderId="3" xfId="0" applyFont="1" applyBorder="1" applyAlignment="1">
      <alignment horizontal="center" vertical="center"/>
    </xf>
    <xf numFmtId="0" fontId="5" fillId="14" borderId="7" xfId="0" applyFont="1" applyFill="1" applyBorder="1" applyAlignment="1">
      <alignment horizontal="center"/>
    </xf>
    <xf numFmtId="0" fontId="0" fillId="0" borderId="20" xfId="0" applyBorder="1" applyAlignment="1">
      <alignment horizontal="center"/>
    </xf>
    <xf numFmtId="0" fontId="0" fillId="0" borderId="8" xfId="0" applyBorder="1" applyAlignment="1">
      <alignment horizontal="center"/>
    </xf>
    <xf numFmtId="0" fontId="5" fillId="15" borderId="7" xfId="0" applyFont="1" applyFill="1" applyBorder="1" applyAlignment="1">
      <alignment horizontal="center"/>
    </xf>
    <xf numFmtId="0" fontId="5" fillId="15" borderId="20" xfId="0" applyFont="1" applyFill="1" applyBorder="1" applyAlignment="1">
      <alignment horizontal="center"/>
    </xf>
    <xf numFmtId="0" fontId="5" fillId="15" borderId="8" xfId="0" applyFont="1" applyFill="1" applyBorder="1" applyAlignment="1">
      <alignment horizontal="center"/>
    </xf>
    <xf numFmtId="0" fontId="0" fillId="0" borderId="31" xfId="0" applyBorder="1"/>
    <xf numFmtId="0" fontId="0" fillId="0" borderId="26" xfId="0" applyBorder="1"/>
    <xf numFmtId="0" fontId="5" fillId="15" borderId="23" xfId="0" applyFont="1" applyFill="1" applyBorder="1" applyAlignment="1">
      <alignment horizontal="center"/>
    </xf>
    <xf numFmtId="0" fontId="5" fillId="15" borderId="26" xfId="0" applyFont="1" applyFill="1" applyBorder="1" applyAlignment="1">
      <alignment horizontal="center"/>
    </xf>
    <xf numFmtId="0" fontId="0" fillId="0" borderId="23" xfId="0" applyBorder="1"/>
    <xf numFmtId="0" fontId="0" fillId="0" borderId="27" xfId="0" applyBorder="1"/>
    <xf numFmtId="0" fontId="5" fillId="14" borderId="27" xfId="0" applyFont="1" applyFill="1" applyBorder="1" applyAlignment="1">
      <alignment horizontal="center"/>
    </xf>
    <xf numFmtId="0" fontId="5" fillId="20" borderId="33" xfId="0" applyFont="1" applyFill="1" applyBorder="1" applyAlignment="1">
      <alignment horizontal="center"/>
    </xf>
    <xf numFmtId="0" fontId="5" fillId="20" borderId="35" xfId="0" applyFont="1" applyFill="1" applyBorder="1" applyAlignment="1">
      <alignment horizontal="center"/>
    </xf>
    <xf numFmtId="0" fontId="5" fillId="14" borderId="23" xfId="0" applyFont="1" applyFill="1" applyBorder="1" applyAlignment="1">
      <alignment horizontal="center"/>
    </xf>
    <xf numFmtId="0" fontId="5" fillId="14" borderId="26" xfId="0" applyFont="1" applyFill="1" applyBorder="1" applyAlignment="1">
      <alignment horizontal="center"/>
    </xf>
    <xf numFmtId="0" fontId="5" fillId="15" borderId="27" xfId="0" applyFont="1" applyFill="1" applyBorder="1" applyAlignment="1">
      <alignment horizontal="center"/>
    </xf>
    <xf numFmtId="0" fontId="5" fillId="14" borderId="20" xfId="0" applyFont="1" applyFill="1" applyBorder="1" applyAlignment="1">
      <alignment horizontal="center"/>
    </xf>
    <xf numFmtId="0" fontId="5" fillId="14" borderId="8" xfId="0" applyFont="1" applyFill="1" applyBorder="1" applyAlignment="1">
      <alignment horizontal="center"/>
    </xf>
    <xf numFmtId="0" fontId="5" fillId="20" borderId="23" xfId="0" applyFont="1" applyFill="1" applyBorder="1" applyAlignment="1">
      <alignment horizontal="center"/>
    </xf>
    <xf numFmtId="0" fontId="5" fillId="20" borderId="31" xfId="0" applyFont="1" applyFill="1" applyBorder="1" applyAlignment="1">
      <alignment horizontal="center"/>
    </xf>
    <xf numFmtId="0" fontId="5" fillId="3" borderId="32" xfId="1" applyFont="1" applyFill="1" applyBorder="1" applyAlignment="1">
      <alignment horizontal="center"/>
    </xf>
    <xf numFmtId="0" fontId="5" fillId="3" borderId="20" xfId="1" applyFont="1" applyFill="1" applyBorder="1" applyAlignment="1">
      <alignment horizontal="center"/>
    </xf>
    <xf numFmtId="0" fontId="5" fillId="3" borderId="8" xfId="1" applyFont="1" applyFill="1" applyBorder="1" applyAlignment="1">
      <alignment horizontal="center"/>
    </xf>
    <xf numFmtId="49" fontId="4" fillId="4" borderId="6" xfId="1" applyNumberFormat="1" applyFont="1" applyFill="1" applyBorder="1" applyAlignment="1">
      <alignment horizontal="center" textRotation="90" wrapText="1"/>
    </xf>
    <xf numFmtId="0" fontId="4" fillId="4" borderId="6" xfId="1" applyFont="1" applyFill="1" applyBorder="1" applyAlignment="1">
      <alignment horizontal="center" textRotation="90"/>
    </xf>
    <xf numFmtId="49" fontId="4" fillId="4" borderId="7" xfId="1" applyNumberFormat="1" applyFont="1" applyFill="1" applyBorder="1" applyAlignment="1">
      <alignment horizontal="center" textRotation="90" wrapText="1"/>
    </xf>
    <xf numFmtId="0" fontId="5" fillId="20" borderId="23" xfId="1" applyFont="1" applyFill="1" applyBorder="1" applyAlignment="1">
      <alignment horizontal="center"/>
    </xf>
    <xf numFmtId="0" fontId="5" fillId="20" borderId="28" xfId="1" applyFont="1" applyFill="1" applyBorder="1" applyAlignment="1">
      <alignment horizontal="center"/>
    </xf>
    <xf numFmtId="0" fontId="5" fillId="15" borderId="18" xfId="1" applyFont="1" applyFill="1" applyBorder="1" applyAlignment="1">
      <alignment horizontal="center"/>
    </xf>
    <xf numFmtId="0" fontId="5" fillId="15" borderId="23" xfId="1" applyFont="1" applyFill="1" applyBorder="1" applyAlignment="1">
      <alignment horizontal="center"/>
    </xf>
    <xf numFmtId="0" fontId="5" fillId="14" borderId="6" xfId="1" applyFont="1" applyFill="1" applyBorder="1" applyAlignment="1">
      <alignment horizontal="center" wrapText="1"/>
    </xf>
    <xf numFmtId="0" fontId="5" fillId="14" borderId="6" xfId="1" applyFont="1" applyFill="1" applyBorder="1" applyAlignment="1">
      <alignment horizontal="center"/>
    </xf>
    <xf numFmtId="2" fontId="5" fillId="15" borderId="21" xfId="1" applyNumberFormat="1" applyFont="1" applyFill="1" applyBorder="1" applyAlignment="1">
      <alignment horizontal="center" textRotation="90" wrapText="1"/>
    </xf>
    <xf numFmtId="2" fontId="5" fillId="15" borderId="22" xfId="1" applyNumberFormat="1" applyFont="1" applyFill="1" applyBorder="1" applyAlignment="1">
      <alignment horizontal="center" textRotation="90" wrapText="1"/>
    </xf>
    <xf numFmtId="2" fontId="5" fillId="14" borderId="6" xfId="1" applyNumberFormat="1" applyFont="1" applyFill="1" applyBorder="1" applyAlignment="1">
      <alignment horizontal="center" textRotation="90" wrapText="1"/>
    </xf>
    <xf numFmtId="2" fontId="5" fillId="14" borderId="18" xfId="1" applyNumberFormat="1" applyFont="1" applyFill="1" applyBorder="1" applyAlignment="1">
      <alignment horizontal="center"/>
    </xf>
    <xf numFmtId="0" fontId="4" fillId="20" borderId="6" xfId="2" applyFont="1" applyFill="1" applyBorder="1" applyAlignment="1">
      <alignment horizontal="center" textRotation="90" wrapText="1"/>
    </xf>
    <xf numFmtId="2" fontId="4" fillId="20" borderId="25" xfId="1" applyNumberFormat="1" applyFont="1" applyFill="1" applyBorder="1" applyAlignment="1">
      <alignment horizontal="center" textRotation="90" wrapText="1"/>
    </xf>
    <xf numFmtId="0" fontId="5" fillId="16" borderId="15" xfId="1" applyFont="1" applyFill="1" applyBorder="1" applyAlignment="1">
      <alignment horizontal="center" textRotation="90" wrapText="1"/>
    </xf>
    <xf numFmtId="0" fontId="5" fillId="16" borderId="22" xfId="1" applyFont="1" applyFill="1" applyBorder="1" applyAlignment="1">
      <alignment horizontal="center" textRotation="90" wrapText="1"/>
    </xf>
    <xf numFmtId="0" fontId="20" fillId="11" borderId="30" xfId="0" applyFont="1" applyFill="1" applyBorder="1" applyAlignment="1">
      <alignment vertical="center" wrapText="1"/>
    </xf>
    <xf numFmtId="0" fontId="20" fillId="11" borderId="0" xfId="0" applyFont="1" applyFill="1" applyAlignment="1">
      <alignment vertical="center" wrapText="1"/>
    </xf>
    <xf numFmtId="0" fontId="8" fillId="0" borderId="30" xfId="0" applyFont="1" applyBorder="1" applyAlignment="1">
      <alignment vertical="center" wrapText="1"/>
    </xf>
    <xf numFmtId="0" fontId="8" fillId="0" borderId="0" xfId="0" applyFont="1" applyAlignment="1">
      <alignment vertical="center" wrapText="1"/>
    </xf>
  </cellXfs>
  <cellStyles count="12">
    <cellStyle name="Hyperlink" xfId="11" builtinId="8"/>
    <cellStyle name="Hyperlink 2" xfId="4" xr:uid="{00000000-0005-0000-0000-000001000000}"/>
    <cellStyle name="Normal" xfId="0" builtinId="0"/>
    <cellStyle name="Normal 2" xfId="1" xr:uid="{00000000-0005-0000-0000-000003000000}"/>
    <cellStyle name="Normal 2 2" xfId="5" xr:uid="{00000000-0005-0000-0000-000004000000}"/>
    <cellStyle name="Normal 2 2 2" xfId="9" xr:uid="{00000000-0005-0000-0000-000005000000}"/>
    <cellStyle name="Normal 2 2 3" xfId="7" xr:uid="{00000000-0005-0000-0000-000006000000}"/>
    <cellStyle name="Normal 3" xfId="6" xr:uid="{00000000-0005-0000-0000-000007000000}"/>
    <cellStyle name="Normal 3 2" xfId="10" xr:uid="{00000000-0005-0000-0000-000008000000}"/>
    <cellStyle name="Normal 3 3" xfId="8" xr:uid="{00000000-0005-0000-0000-000009000000}"/>
    <cellStyle name="Normal_Workbook6" xfId="2" xr:uid="{00000000-0005-0000-0000-00000A000000}"/>
    <cellStyle name="Percent 2" xfId="3" xr:uid="{00000000-0005-0000-0000-00000B000000}"/>
  </cellStyles>
  <dxfs count="268">
    <dxf>
      <fill>
        <patternFill patternType="solid">
          <fgColor indexed="64"/>
          <bgColor rgb="FFEBE6CD"/>
        </patternFill>
      </fill>
    </dxf>
    <dxf>
      <font>
        <b/>
        <i val="0"/>
        <color rgb="FF9C0006"/>
      </font>
      <fill>
        <patternFill patternType="solid">
          <fgColor indexed="64"/>
          <bgColor rgb="FFFFC7CE"/>
        </patternFill>
      </fill>
    </dxf>
    <dxf>
      <font>
        <b/>
        <i val="0"/>
        <color rgb="FF006100"/>
      </font>
      <fill>
        <patternFill patternType="solid">
          <fgColor indexed="64"/>
          <bgColor rgb="FFC6EFCE"/>
        </patternFill>
      </fill>
    </dxf>
    <dxf>
      <font>
        <b/>
        <i val="0"/>
        <color rgb="FF9C6500"/>
      </font>
      <fill>
        <patternFill patternType="solid">
          <fgColor indexed="64"/>
          <bgColor rgb="FFFFEB9C"/>
        </patternFill>
      </fill>
    </dxf>
    <dxf>
      <font>
        <b/>
        <i val="0"/>
        <color rgb="FF9C0006"/>
      </font>
      <fill>
        <patternFill patternType="solid">
          <fgColor indexed="64"/>
          <bgColor rgb="FFFFC7CE"/>
        </patternFill>
      </fill>
    </dxf>
    <dxf>
      <font>
        <color rgb="FF1F4E78"/>
      </font>
      <fill>
        <patternFill patternType="solid">
          <fgColor indexed="64"/>
          <bgColor rgb="FFDDEBF7"/>
        </patternFill>
      </fill>
    </dxf>
    <dxf>
      <fill>
        <patternFill patternType="none">
          <bgColor auto="1"/>
        </patternFill>
      </fill>
    </dxf>
    <dxf>
      <font>
        <color rgb="FF1F4E78"/>
      </font>
      <fill>
        <patternFill patternType="solid">
          <fgColor indexed="64"/>
          <bgColor rgb="FFDDEBF7"/>
        </patternFill>
      </fill>
    </dxf>
    <dxf>
      <font>
        <color rgb="FF1F4E78"/>
      </font>
      <fill>
        <patternFill patternType="solid">
          <fgColor indexed="64"/>
          <bgColor rgb="FFDDEBF7"/>
        </patternFill>
      </fill>
    </dxf>
    <dxf>
      <fill>
        <patternFill patternType="none">
          <bgColor auto="1"/>
        </patternFill>
      </fill>
    </dxf>
    <dxf>
      <font>
        <color rgb="FF1F4E78"/>
      </font>
      <fill>
        <patternFill patternType="solid">
          <fgColor indexed="64"/>
          <bgColor rgb="FFDDEBF7"/>
        </patternFill>
      </fill>
    </dxf>
    <dxf>
      <font>
        <color rgb="FF1F4E78"/>
      </font>
      <fill>
        <patternFill patternType="solid">
          <fgColor indexed="64"/>
          <bgColor rgb="FFDDEBF7"/>
        </patternFill>
      </fill>
    </dxf>
    <dxf>
      <font>
        <color rgb="FF1F4E78"/>
      </font>
      <fill>
        <patternFill patternType="solid">
          <fgColor indexed="64"/>
          <bgColor rgb="FFDDEBF7"/>
        </patternFill>
      </fill>
    </dxf>
    <dxf>
      <font>
        <color rgb="FF1F4E78"/>
      </font>
      <fill>
        <patternFill patternType="solid">
          <fgColor indexed="64"/>
          <bgColor rgb="FFDDEBF7"/>
        </patternFill>
      </fill>
    </dxf>
    <dxf>
      <font>
        <color rgb="FF1F4E78"/>
      </font>
      <fill>
        <patternFill patternType="solid">
          <fgColor indexed="64"/>
          <bgColor rgb="FFDDEBF7"/>
        </patternFill>
      </fill>
    </dxf>
    <dxf>
      <font>
        <color rgb="FF1F4E78"/>
      </font>
      <fill>
        <patternFill patternType="solid">
          <fgColor indexed="64"/>
          <bgColor rgb="FFDDEBF7"/>
        </patternFill>
      </fill>
    </dxf>
    <dxf>
      <fill>
        <patternFill patternType="none">
          <bgColor auto="1"/>
        </patternFill>
      </fill>
    </dxf>
    <dxf>
      <font>
        <color rgb="FF1F4E78"/>
      </font>
      <fill>
        <patternFill patternType="solid">
          <fgColor indexed="64"/>
          <bgColor rgb="FFDDEBF7"/>
        </patternFill>
      </fill>
    </dxf>
    <dxf>
      <font>
        <color rgb="FF1F4E78"/>
      </font>
      <fill>
        <patternFill patternType="solid">
          <fgColor indexed="64"/>
          <bgColor rgb="FFDDEBF7"/>
        </patternFill>
      </fill>
    </dxf>
    <dxf>
      <fill>
        <patternFill patternType="none">
          <bgColor auto="1"/>
        </patternFill>
      </fill>
    </dxf>
    <dxf>
      <font>
        <color rgb="FF1F4E78"/>
      </font>
      <fill>
        <patternFill patternType="solid">
          <fgColor indexed="64"/>
          <bgColor rgb="FFDDEBF7"/>
        </patternFill>
      </fill>
    </dxf>
    <dxf>
      <font>
        <color rgb="FF1F4E78"/>
      </font>
      <fill>
        <patternFill patternType="solid">
          <fgColor indexed="64"/>
          <bgColor rgb="FFDDEBF7"/>
        </patternFill>
      </fill>
    </dxf>
    <dxf>
      <font>
        <color rgb="FF1F4E78"/>
      </font>
      <fill>
        <patternFill patternType="solid">
          <fgColor indexed="64"/>
          <bgColor rgb="FFDDEBF7"/>
        </patternFill>
      </fill>
    </dxf>
    <dxf>
      <font>
        <color rgb="FF1F4E78"/>
      </font>
      <fill>
        <patternFill patternType="solid">
          <fgColor indexed="64"/>
          <bgColor rgb="FFDDEBF7"/>
        </patternFill>
      </fill>
    </dxf>
    <dxf>
      <fill>
        <patternFill patternType="none">
          <bgColor auto="1"/>
        </patternFill>
      </fill>
    </dxf>
    <dxf>
      <font>
        <color rgb="FF1F4E78"/>
      </font>
      <fill>
        <patternFill patternType="solid">
          <fgColor indexed="64"/>
          <bgColor rgb="FFDDEBF7"/>
        </patternFill>
      </fill>
    </dxf>
    <dxf>
      <font>
        <b/>
        <i val="0"/>
        <color rgb="FF006100"/>
      </font>
      <fill>
        <patternFill patternType="solid">
          <fgColor indexed="64"/>
          <bgColor rgb="FFC6EFCE"/>
        </patternFill>
      </fill>
    </dxf>
    <dxf>
      <font>
        <b/>
        <i val="0"/>
        <color rgb="FF9C6500"/>
      </font>
      <fill>
        <patternFill patternType="solid">
          <fgColor indexed="64"/>
          <bgColor rgb="FFFFEB9C"/>
        </patternFill>
      </fill>
    </dxf>
    <dxf>
      <font>
        <b/>
        <i val="0"/>
        <color rgb="FF9C0006"/>
      </font>
      <fill>
        <patternFill patternType="solid">
          <fgColor indexed="64"/>
          <bgColor rgb="FFFFC7CE"/>
        </patternFill>
      </fill>
    </dxf>
    <dxf>
      <font>
        <b/>
        <i val="0"/>
        <color rgb="FF9C0006"/>
      </font>
      <fill>
        <patternFill patternType="solid">
          <fgColor indexed="64"/>
          <bgColor rgb="FFFFC7CE"/>
        </patternFill>
      </fill>
    </dxf>
    <dxf>
      <fill>
        <patternFill patternType="solid">
          <fgColor indexed="64"/>
          <bgColor rgb="FFEBE6CD"/>
        </patternFill>
      </fill>
    </dxf>
    <dxf>
      <font>
        <b/>
        <i val="0"/>
        <color rgb="FF9C0006"/>
      </font>
      <fill>
        <patternFill patternType="solid">
          <fgColor indexed="64"/>
          <bgColor rgb="FFFFC7CE"/>
        </patternFill>
      </fill>
    </dxf>
    <dxf>
      <font>
        <b/>
        <i val="0"/>
        <color rgb="FF006100"/>
      </font>
      <fill>
        <patternFill patternType="solid">
          <fgColor indexed="64"/>
          <bgColor rgb="FFC6EFCE"/>
        </patternFill>
      </fill>
    </dxf>
    <dxf>
      <font>
        <b/>
        <i val="0"/>
        <color rgb="FF9C6500"/>
      </font>
      <fill>
        <patternFill patternType="solid">
          <fgColor indexed="64"/>
          <bgColor rgb="FFFFEB9C"/>
        </patternFill>
      </fill>
    </dxf>
    <dxf>
      <font>
        <b/>
        <i val="0"/>
        <color rgb="FF9C0006"/>
      </font>
      <fill>
        <patternFill patternType="solid">
          <fgColor indexed="64"/>
          <bgColor rgb="FFFFC7CE"/>
        </patternFill>
      </fill>
    </dxf>
    <dxf>
      <font>
        <color rgb="FF1F4E78"/>
      </font>
      <fill>
        <patternFill patternType="solid">
          <fgColor indexed="64"/>
          <bgColor rgb="FFDDEBF7"/>
        </patternFill>
      </fill>
    </dxf>
    <dxf>
      <font>
        <color rgb="FF1F4E78"/>
      </font>
      <fill>
        <patternFill patternType="solid">
          <fgColor indexed="64"/>
          <bgColor rgb="FFDDEBF7"/>
        </patternFill>
      </fill>
    </dxf>
    <dxf>
      <font>
        <color rgb="FF1F4E78"/>
      </font>
      <fill>
        <patternFill patternType="solid">
          <fgColor indexed="64"/>
          <bgColor rgb="FFDDEBF7"/>
        </patternFill>
      </fill>
    </dxf>
    <dxf>
      <fill>
        <patternFill patternType="none">
          <bgColor auto="1"/>
        </patternFill>
      </fill>
    </dxf>
    <dxf>
      <font>
        <color rgb="FF1F4E78"/>
      </font>
      <fill>
        <patternFill patternType="solid">
          <fgColor indexed="64"/>
          <bgColor rgb="FFDDEBF7"/>
        </patternFill>
      </fill>
    </dxf>
    <dxf>
      <font>
        <color theme="0"/>
      </font>
    </dxf>
    <dxf>
      <font>
        <strike val="0"/>
        <color rgb="FF1F4E78"/>
      </font>
      <fill>
        <patternFill patternType="solid">
          <fgColor indexed="64"/>
          <bgColor rgb="FFDDEBF7"/>
        </patternFill>
      </fill>
    </dxf>
    <dxf>
      <font>
        <strike val="0"/>
        <color rgb="FF1F4E78"/>
      </font>
      <fill>
        <patternFill patternType="solid">
          <fgColor indexed="64"/>
          <bgColor rgb="FFDDEBF7"/>
        </patternFill>
      </fill>
    </dxf>
    <dxf>
      <font>
        <color rgb="FF1F4E78"/>
      </font>
      <fill>
        <patternFill patternType="solid">
          <fgColor indexed="64"/>
          <bgColor rgb="FFDDEBF7"/>
        </patternFill>
      </fill>
    </dxf>
    <dxf>
      <font>
        <color rgb="FF1F4E78"/>
      </font>
      <fill>
        <patternFill patternType="solid">
          <fgColor indexed="64"/>
          <bgColor rgb="FFDDEBF7"/>
        </patternFill>
      </fill>
    </dxf>
    <dxf>
      <font>
        <strike val="0"/>
        <color rgb="FF1F4E78"/>
      </font>
      <fill>
        <patternFill patternType="solid">
          <fgColor indexed="64"/>
          <bgColor rgb="FFDDEBF7"/>
        </patternFill>
      </fill>
    </dxf>
    <dxf>
      <font>
        <color rgb="FF1F4E78"/>
      </font>
      <fill>
        <patternFill patternType="solid">
          <fgColor indexed="64"/>
          <bgColor rgb="FFDDEBF7"/>
        </patternFill>
      </fill>
    </dxf>
    <dxf>
      <font>
        <color theme="0"/>
      </font>
    </dxf>
    <dxf>
      <font>
        <color rgb="FF1F4E78"/>
      </font>
      <fill>
        <patternFill patternType="solid">
          <fgColor indexed="64"/>
          <bgColor rgb="FFDDEBF7"/>
        </patternFill>
      </fill>
    </dxf>
    <dxf>
      <font>
        <color theme="0"/>
      </font>
    </dxf>
    <dxf>
      <font>
        <strike val="0"/>
        <color rgb="FF1F4E78"/>
      </font>
      <fill>
        <patternFill patternType="solid">
          <fgColor indexed="64"/>
          <bgColor rgb="FFDDEBF7"/>
        </patternFill>
      </fill>
    </dxf>
    <dxf>
      <font>
        <color rgb="FF1F4E78"/>
      </font>
      <fill>
        <patternFill patternType="solid">
          <fgColor indexed="64"/>
          <bgColor rgb="FFDDEBF7"/>
        </patternFill>
      </fill>
    </dxf>
    <dxf>
      <font>
        <strike val="0"/>
        <color rgb="FF1F4E78"/>
      </font>
      <fill>
        <patternFill patternType="solid">
          <fgColor indexed="64"/>
          <bgColor rgb="FFDDEBF7"/>
        </patternFill>
      </fill>
    </dxf>
    <dxf>
      <font>
        <color rgb="FF1F4E78"/>
      </font>
      <fill>
        <patternFill patternType="solid">
          <fgColor indexed="64"/>
          <bgColor rgb="FFDDEBF7"/>
        </patternFill>
      </fill>
    </dxf>
    <dxf>
      <fill>
        <patternFill patternType="none">
          <bgColor auto="1"/>
        </patternFill>
      </fill>
    </dxf>
    <dxf>
      <font>
        <color rgb="FF1F4E78"/>
      </font>
      <fill>
        <patternFill patternType="solid">
          <fgColor indexed="64"/>
          <bgColor rgb="FFDDEBF7"/>
        </patternFill>
      </fill>
    </dxf>
    <dxf>
      <font>
        <strike val="0"/>
        <color rgb="FF1F4E78"/>
      </font>
      <fill>
        <patternFill patternType="solid">
          <fgColor indexed="64"/>
          <bgColor rgb="FFDDEBF7"/>
        </patternFill>
      </fill>
    </dxf>
    <dxf>
      <font>
        <color rgb="FF1F4E78"/>
      </font>
      <fill>
        <patternFill patternType="solid">
          <fgColor indexed="64"/>
          <bgColor rgb="FFDDEBF7"/>
        </patternFill>
      </fill>
    </dxf>
    <dxf>
      <font>
        <b/>
        <i val="0"/>
        <color rgb="FF9C0006"/>
      </font>
      <fill>
        <patternFill patternType="solid">
          <fgColor indexed="64"/>
          <bgColor rgb="FFFFC7CE"/>
        </patternFill>
      </fill>
    </dxf>
    <dxf>
      <font>
        <color rgb="FF1F4E78"/>
      </font>
      <fill>
        <patternFill patternType="solid">
          <fgColor indexed="64"/>
          <bgColor rgb="FFDDEBF7"/>
        </patternFill>
      </fill>
    </dxf>
    <dxf>
      <fill>
        <patternFill patternType="none">
          <bgColor auto="1"/>
        </patternFill>
      </fill>
    </dxf>
    <dxf>
      <font>
        <b/>
        <i val="0"/>
        <color rgb="FF006100"/>
      </font>
      <fill>
        <patternFill patternType="solid">
          <fgColor indexed="64"/>
          <bgColor rgb="FFC6EFCE"/>
        </patternFill>
      </fill>
    </dxf>
    <dxf>
      <font>
        <b/>
        <i val="0"/>
        <color rgb="FF9C6500"/>
      </font>
      <fill>
        <patternFill patternType="solid">
          <fgColor indexed="64"/>
          <bgColor rgb="FFFFEB9C"/>
        </patternFill>
      </fill>
    </dxf>
    <dxf>
      <font>
        <b/>
        <i val="0"/>
        <color rgb="FF9C0006"/>
      </font>
      <fill>
        <patternFill patternType="solid">
          <fgColor indexed="64"/>
          <bgColor rgb="FFFFC7CE"/>
        </patternFill>
      </fill>
    </dxf>
    <dxf>
      <font>
        <b/>
        <i val="0"/>
        <color rgb="FF9C0006"/>
      </font>
      <fill>
        <patternFill patternType="solid">
          <fgColor indexed="64"/>
          <bgColor rgb="FFFFC7CE"/>
        </patternFill>
      </fill>
    </dxf>
    <dxf>
      <fill>
        <patternFill patternType="solid">
          <fgColor indexed="64"/>
          <bgColor rgb="FFEBE6CD"/>
        </patternFill>
      </fill>
    </dxf>
    <dxf>
      <font>
        <b/>
        <i val="0"/>
        <color rgb="FF9C0006"/>
      </font>
      <fill>
        <patternFill patternType="solid">
          <fgColor indexed="64"/>
          <bgColor rgb="FFFFC7CE"/>
        </patternFill>
      </fill>
    </dxf>
    <dxf>
      <font>
        <b/>
        <i val="0"/>
        <color rgb="FF006100"/>
      </font>
      <fill>
        <patternFill patternType="solid">
          <fgColor indexed="64"/>
          <bgColor rgb="FFC6EFCE"/>
        </patternFill>
      </fill>
    </dxf>
    <dxf>
      <font>
        <b/>
        <i val="0"/>
        <color rgb="FF9C6500"/>
      </font>
      <fill>
        <patternFill patternType="solid">
          <fgColor indexed="64"/>
          <bgColor rgb="FFFFEB9C"/>
        </patternFill>
      </fill>
    </dxf>
    <dxf>
      <font>
        <b/>
        <i val="0"/>
        <color rgb="FF9C0006"/>
      </font>
      <fill>
        <patternFill patternType="solid">
          <fgColor indexed="64"/>
          <bgColor rgb="FFFFC7CE"/>
        </patternFill>
      </fill>
    </dxf>
    <dxf>
      <font>
        <color rgb="FF1F4E78"/>
      </font>
      <fill>
        <patternFill patternType="solid">
          <fgColor indexed="64"/>
          <bgColor rgb="FFDDEBF7"/>
        </patternFill>
      </fill>
    </dxf>
    <dxf>
      <font>
        <color rgb="FF1F4E78"/>
      </font>
      <fill>
        <patternFill patternType="solid">
          <fgColor indexed="64"/>
          <bgColor rgb="FFDDEBF7"/>
        </patternFill>
      </fill>
    </dxf>
    <dxf>
      <font>
        <color rgb="FF1F4E78"/>
      </font>
      <fill>
        <patternFill patternType="solid">
          <fgColor indexed="64"/>
          <bgColor rgb="FFDDEBF7"/>
        </patternFill>
      </fill>
    </dxf>
    <dxf>
      <fill>
        <patternFill patternType="none">
          <bgColor auto="1"/>
        </patternFill>
      </fill>
    </dxf>
    <dxf>
      <font>
        <color rgb="FF1F4E78"/>
      </font>
      <fill>
        <patternFill patternType="solid">
          <fgColor indexed="64"/>
          <bgColor rgb="FFDDEBF7"/>
        </patternFill>
      </fill>
    </dxf>
    <dxf>
      <font>
        <strike val="0"/>
        <color rgb="FF1F4E78"/>
      </font>
      <fill>
        <patternFill patternType="solid">
          <fgColor indexed="64"/>
          <bgColor rgb="FFDDEBF7"/>
        </patternFill>
      </fill>
    </dxf>
    <dxf>
      <font>
        <strike val="0"/>
        <color rgb="FF1F4E78"/>
      </font>
      <fill>
        <patternFill patternType="solid">
          <fgColor indexed="64"/>
          <bgColor rgb="FFDDEBF7"/>
        </patternFill>
      </fill>
    </dxf>
    <dxf>
      <fill>
        <patternFill patternType="none">
          <bgColor auto="1"/>
        </patternFill>
      </fill>
    </dxf>
    <dxf>
      <font>
        <color rgb="FF1F4E78"/>
      </font>
      <fill>
        <patternFill patternType="solid">
          <fgColor indexed="64"/>
          <bgColor rgb="FFDDEBF7"/>
        </patternFill>
      </fill>
    </dxf>
    <dxf>
      <font>
        <color rgb="FF1F4E78"/>
      </font>
      <fill>
        <patternFill patternType="solid">
          <fgColor indexed="64"/>
          <bgColor rgb="FFDDEBF7"/>
        </patternFill>
      </fill>
    </dxf>
    <dxf>
      <font>
        <b/>
        <i val="0"/>
        <color rgb="FF9C0006"/>
      </font>
      <fill>
        <patternFill patternType="solid">
          <fgColor indexed="64"/>
          <bgColor rgb="FFFFC7CE"/>
        </patternFill>
      </fill>
    </dxf>
    <dxf>
      <font>
        <color rgb="FF1F4E78"/>
      </font>
      <fill>
        <patternFill patternType="solid">
          <fgColor indexed="64"/>
          <bgColor rgb="FFDDEBF7"/>
        </patternFill>
      </fill>
    </dxf>
    <dxf>
      <fill>
        <patternFill patternType="none">
          <bgColor auto="1"/>
        </patternFill>
      </fill>
    </dxf>
    <dxf>
      <font>
        <b/>
        <i val="0"/>
        <color rgb="FF006100"/>
      </font>
      <fill>
        <patternFill patternType="solid">
          <fgColor indexed="64"/>
          <bgColor rgb="FFC6EFCE"/>
        </patternFill>
      </fill>
    </dxf>
    <dxf>
      <font>
        <b/>
        <i val="0"/>
        <color rgb="FF9C6500"/>
      </font>
      <fill>
        <patternFill patternType="solid">
          <fgColor indexed="64"/>
          <bgColor rgb="FFFFEB9C"/>
        </patternFill>
      </fill>
    </dxf>
    <dxf>
      <font>
        <b/>
        <i val="0"/>
        <color rgb="FF9C0006"/>
      </font>
      <fill>
        <patternFill patternType="solid">
          <fgColor indexed="64"/>
          <bgColor rgb="FFFFC7CE"/>
        </patternFill>
      </fill>
    </dxf>
    <dxf>
      <font>
        <b/>
        <i val="0"/>
        <color rgb="FF9C0006"/>
      </font>
      <fill>
        <patternFill patternType="solid">
          <fgColor indexed="64"/>
          <bgColor rgb="FFFFC7CE"/>
        </patternFill>
      </fill>
    </dxf>
    <dxf>
      <fill>
        <patternFill patternType="solid">
          <fgColor indexed="64"/>
          <bgColor rgb="FFEBE6CD"/>
        </patternFill>
      </fill>
    </dxf>
    <dxf>
      <font>
        <b/>
        <i val="0"/>
        <color rgb="FF9C0006"/>
      </font>
      <fill>
        <patternFill patternType="solid">
          <fgColor indexed="64"/>
          <bgColor rgb="FFFFC7CE"/>
        </patternFill>
      </fill>
    </dxf>
    <dxf>
      <font>
        <b/>
        <i val="0"/>
        <color rgb="FF006100"/>
      </font>
      <fill>
        <patternFill patternType="solid">
          <fgColor indexed="64"/>
          <bgColor rgb="FFC6EFCE"/>
        </patternFill>
      </fill>
    </dxf>
    <dxf>
      <font>
        <b/>
        <i val="0"/>
        <color rgb="FF9C6500"/>
      </font>
      <fill>
        <patternFill patternType="solid">
          <fgColor indexed="64"/>
          <bgColor rgb="FFFFEB9C"/>
        </patternFill>
      </fill>
    </dxf>
    <dxf>
      <font>
        <b/>
        <i val="0"/>
        <color rgb="FF9C0006"/>
      </font>
      <fill>
        <patternFill patternType="solid">
          <fgColor indexed="64"/>
          <bgColor rgb="FFFFC7CE"/>
        </patternFill>
      </fill>
    </dxf>
    <dxf>
      <font>
        <color rgb="FF1F4E78"/>
      </font>
      <fill>
        <patternFill patternType="solid">
          <fgColor indexed="64"/>
          <bgColor rgb="FFDDEBF7"/>
        </patternFill>
      </fill>
    </dxf>
    <dxf>
      <font>
        <color rgb="FF1F4E78"/>
      </font>
      <fill>
        <patternFill patternType="solid">
          <fgColor indexed="64"/>
          <bgColor rgb="FFDDEBF7"/>
        </patternFill>
      </fill>
    </dxf>
    <dxf>
      <font>
        <color rgb="FF1F4E78"/>
      </font>
      <fill>
        <patternFill patternType="solid">
          <fgColor indexed="64"/>
          <bgColor rgb="FFDDEBF7"/>
        </patternFill>
      </fill>
    </dxf>
    <dxf>
      <fill>
        <patternFill patternType="none">
          <bgColor auto="1"/>
        </patternFill>
      </fill>
    </dxf>
    <dxf>
      <font>
        <color rgb="FF1F4E78"/>
      </font>
      <fill>
        <patternFill patternType="solid">
          <fgColor indexed="64"/>
          <bgColor rgb="FFDDEBF7"/>
        </patternFill>
      </fill>
    </dxf>
    <dxf>
      <font>
        <color rgb="FF1F4E78"/>
      </font>
      <fill>
        <patternFill patternType="solid">
          <fgColor indexed="64"/>
          <bgColor rgb="FFDDEBF7"/>
        </patternFill>
      </fill>
    </dxf>
    <dxf>
      <fill>
        <patternFill patternType="none">
          <bgColor auto="1"/>
        </patternFill>
      </fill>
    </dxf>
    <dxf>
      <font>
        <color rgb="FF1F4E78"/>
      </font>
      <fill>
        <patternFill patternType="solid">
          <fgColor indexed="64"/>
          <bgColor rgb="FFDDEBF7"/>
        </patternFill>
      </fill>
    </dxf>
    <dxf>
      <font>
        <color rgb="FF1F4E78"/>
      </font>
      <fill>
        <patternFill patternType="solid">
          <fgColor indexed="64"/>
          <bgColor rgb="FFDDEBF7"/>
        </patternFill>
      </fill>
    </dxf>
    <dxf>
      <font>
        <b/>
        <i val="0"/>
        <color rgb="FF9C0006"/>
      </font>
      <fill>
        <patternFill patternType="solid">
          <fgColor indexed="64"/>
          <bgColor rgb="FFFFC7CE"/>
        </patternFill>
      </fill>
    </dxf>
    <dxf>
      <font>
        <color rgb="FF1F4E78"/>
      </font>
      <fill>
        <patternFill patternType="solid">
          <fgColor indexed="64"/>
          <bgColor rgb="FFDDEBF7"/>
        </patternFill>
      </fill>
    </dxf>
    <dxf>
      <fill>
        <patternFill patternType="none">
          <bgColor auto="1"/>
        </patternFill>
      </fill>
    </dxf>
    <dxf>
      <font>
        <b/>
        <i val="0"/>
        <color rgb="FF006100"/>
      </font>
      <fill>
        <patternFill patternType="solid">
          <fgColor indexed="64"/>
          <bgColor rgb="FFC6EFCE"/>
        </patternFill>
      </fill>
    </dxf>
    <dxf>
      <font>
        <b/>
        <i val="0"/>
        <color rgb="FF9C6500"/>
      </font>
      <fill>
        <patternFill patternType="solid">
          <fgColor indexed="64"/>
          <bgColor rgb="FFFFEB9C"/>
        </patternFill>
      </fill>
    </dxf>
    <dxf>
      <font>
        <b/>
        <i val="0"/>
        <color rgb="FF9C0006"/>
      </font>
      <fill>
        <patternFill patternType="solid">
          <fgColor indexed="64"/>
          <bgColor rgb="FFFFC7CE"/>
        </patternFill>
      </fill>
    </dxf>
    <dxf>
      <font>
        <b/>
        <i val="0"/>
        <color rgb="FF9C0006"/>
      </font>
      <fill>
        <patternFill patternType="solid">
          <fgColor indexed="64"/>
          <bgColor rgb="FFFFC7CE"/>
        </patternFill>
      </fill>
    </dxf>
    <dxf>
      <fill>
        <patternFill patternType="solid">
          <fgColor indexed="64"/>
          <bgColor rgb="FFEBE6CD"/>
        </patternFill>
      </fill>
    </dxf>
    <dxf>
      <font>
        <b/>
        <i val="0"/>
        <color rgb="FF9C0006"/>
      </font>
      <fill>
        <patternFill patternType="solid">
          <fgColor indexed="64"/>
          <bgColor rgb="FFFFC7CE"/>
        </patternFill>
      </fill>
    </dxf>
    <dxf>
      <font>
        <b/>
        <i val="0"/>
        <color rgb="FF006100"/>
      </font>
      <fill>
        <patternFill patternType="solid">
          <fgColor indexed="64"/>
          <bgColor rgb="FFC6EFCE"/>
        </patternFill>
      </fill>
    </dxf>
    <dxf>
      <font>
        <b/>
        <i val="0"/>
        <color rgb="FF9C6500"/>
      </font>
      <fill>
        <patternFill patternType="solid">
          <fgColor indexed="64"/>
          <bgColor rgb="FFFFEB9C"/>
        </patternFill>
      </fill>
    </dxf>
    <dxf>
      <font>
        <b/>
        <i val="0"/>
        <color rgb="FF9C0006"/>
      </font>
      <fill>
        <patternFill patternType="solid">
          <fgColor indexed="64"/>
          <bgColor rgb="FFFFC7CE"/>
        </patternFill>
      </fill>
    </dxf>
    <dxf>
      <font>
        <color rgb="FF1F4E78"/>
      </font>
      <fill>
        <patternFill patternType="solid">
          <fgColor indexed="64"/>
          <bgColor rgb="FFDDEBF7"/>
        </patternFill>
      </fill>
    </dxf>
    <dxf>
      <font>
        <color rgb="FF1F4E78"/>
      </font>
      <fill>
        <patternFill patternType="solid">
          <fgColor indexed="64"/>
          <bgColor rgb="FFDDEBF7"/>
        </patternFill>
      </fill>
    </dxf>
    <dxf>
      <font>
        <color rgb="FF1F4E78"/>
      </font>
      <fill>
        <patternFill patternType="solid">
          <fgColor indexed="64"/>
          <bgColor rgb="FFDDEBF7"/>
        </patternFill>
      </fill>
    </dxf>
    <dxf>
      <fill>
        <patternFill patternType="none">
          <bgColor auto="1"/>
        </patternFill>
      </fill>
    </dxf>
    <dxf>
      <font>
        <color rgb="FF1F4E78"/>
      </font>
      <fill>
        <patternFill patternType="solid">
          <fgColor indexed="64"/>
          <bgColor rgb="FFDDEBF7"/>
        </patternFill>
      </fill>
    </dxf>
    <dxf>
      <font>
        <color rgb="FF1F4E78"/>
      </font>
      <fill>
        <patternFill patternType="solid">
          <fgColor indexed="64"/>
          <bgColor rgb="FFDDEBF7"/>
        </patternFill>
      </fill>
    </dxf>
    <dxf>
      <font>
        <strike val="0"/>
        <color rgb="FF1F4E78"/>
      </font>
      <fill>
        <patternFill patternType="solid">
          <fgColor indexed="64"/>
          <bgColor rgb="FFDDEBF7"/>
        </patternFill>
      </fill>
    </dxf>
    <dxf>
      <fill>
        <patternFill patternType="none">
          <bgColor auto="1"/>
        </patternFill>
      </fill>
    </dxf>
    <dxf>
      <font>
        <color rgb="FF1F4E78"/>
      </font>
      <fill>
        <patternFill patternType="solid">
          <fgColor indexed="64"/>
          <bgColor rgb="FFDDEBF7"/>
        </patternFill>
      </fill>
    </dxf>
    <dxf>
      <font>
        <color rgb="FF1F4E78"/>
      </font>
      <fill>
        <patternFill patternType="solid">
          <fgColor indexed="64"/>
          <bgColor rgb="FFDDEBF7"/>
        </patternFill>
      </fill>
    </dxf>
    <dxf>
      <font>
        <b/>
        <i val="0"/>
        <color rgb="FF9C0006"/>
      </font>
      <fill>
        <patternFill patternType="solid">
          <fgColor indexed="64"/>
          <bgColor rgb="FFFFC7CE"/>
        </patternFill>
      </fill>
    </dxf>
    <dxf>
      <font>
        <color rgb="FF1F4E78"/>
      </font>
      <fill>
        <patternFill patternType="solid">
          <fgColor indexed="64"/>
          <bgColor rgb="FFDDEBF7"/>
        </patternFill>
      </fill>
    </dxf>
    <dxf>
      <fill>
        <patternFill patternType="none">
          <bgColor auto="1"/>
        </patternFill>
      </fill>
    </dxf>
    <dxf>
      <font>
        <b/>
        <i val="0"/>
        <color rgb="FF006100"/>
      </font>
      <fill>
        <patternFill patternType="solid">
          <fgColor indexed="64"/>
          <bgColor rgb="FFC6EFCE"/>
        </patternFill>
      </fill>
    </dxf>
    <dxf>
      <font>
        <b/>
        <i val="0"/>
        <color rgb="FF9C6500"/>
      </font>
      <fill>
        <patternFill patternType="solid">
          <fgColor indexed="64"/>
          <bgColor rgb="FFFFEB9C"/>
        </patternFill>
      </fill>
    </dxf>
    <dxf>
      <font>
        <b/>
        <i val="0"/>
        <color rgb="FF9C0006"/>
      </font>
      <fill>
        <patternFill patternType="solid">
          <fgColor indexed="64"/>
          <bgColor rgb="FFFFC7CE"/>
        </patternFill>
      </fill>
    </dxf>
    <dxf>
      <font>
        <b/>
        <i val="0"/>
        <color rgb="FF9C0006"/>
      </font>
      <fill>
        <patternFill patternType="solid">
          <fgColor indexed="64"/>
          <bgColor rgb="FFFFC7CE"/>
        </patternFill>
      </fill>
    </dxf>
    <dxf>
      <fill>
        <patternFill patternType="solid">
          <fgColor indexed="64"/>
          <bgColor rgb="FFEBE6CD"/>
        </patternFill>
      </fill>
    </dxf>
    <dxf>
      <font>
        <b/>
        <i val="0"/>
        <color rgb="FF9C0006"/>
      </font>
      <fill>
        <patternFill patternType="solid">
          <fgColor indexed="64"/>
          <bgColor rgb="FFFFC7CE"/>
        </patternFill>
      </fill>
    </dxf>
    <dxf>
      <font>
        <b/>
        <i val="0"/>
        <color rgb="FF006100"/>
      </font>
      <fill>
        <patternFill patternType="solid">
          <fgColor indexed="64"/>
          <bgColor rgb="FFC6EFCE"/>
        </patternFill>
      </fill>
    </dxf>
    <dxf>
      <font>
        <b/>
        <i val="0"/>
        <color rgb="FF9C6500"/>
      </font>
      <fill>
        <patternFill patternType="solid">
          <fgColor indexed="64"/>
          <bgColor rgb="FFFFEB9C"/>
        </patternFill>
      </fill>
    </dxf>
    <dxf>
      <font>
        <b/>
        <i val="0"/>
        <color rgb="FF9C0006"/>
      </font>
      <fill>
        <patternFill patternType="solid">
          <fgColor indexed="64"/>
          <bgColor rgb="FFFFC7CE"/>
        </patternFill>
      </fill>
    </dxf>
    <dxf>
      <font>
        <color rgb="FF1F4E78"/>
      </font>
      <fill>
        <patternFill patternType="solid">
          <fgColor indexed="64"/>
          <bgColor rgb="FFDDEBF7"/>
        </patternFill>
      </fill>
    </dxf>
    <dxf>
      <font>
        <color rgb="FF1F4E78"/>
      </font>
      <fill>
        <patternFill patternType="solid">
          <fgColor indexed="64"/>
          <bgColor rgb="FFDDEBF7"/>
        </patternFill>
      </fill>
    </dxf>
    <dxf>
      <font>
        <color rgb="FF1F4E78"/>
      </font>
      <fill>
        <patternFill patternType="solid">
          <fgColor indexed="64"/>
          <bgColor rgb="FFDDEBF7"/>
        </patternFill>
      </fill>
    </dxf>
    <dxf>
      <fill>
        <patternFill patternType="none">
          <bgColor auto="1"/>
        </patternFill>
      </fill>
    </dxf>
    <dxf>
      <font>
        <color rgb="FF1F4E78"/>
      </font>
      <fill>
        <patternFill patternType="solid">
          <fgColor indexed="64"/>
          <bgColor rgb="FFDDEBF7"/>
        </patternFill>
      </fill>
    </dxf>
    <dxf>
      <font>
        <strike val="0"/>
        <color rgb="FF1F4E78"/>
      </font>
      <fill>
        <patternFill patternType="solid">
          <fgColor indexed="64"/>
          <bgColor rgb="FFDDEBF7"/>
        </patternFill>
      </fill>
    </dxf>
    <dxf>
      <fill>
        <patternFill patternType="none">
          <bgColor auto="1"/>
        </patternFill>
      </fill>
    </dxf>
    <dxf>
      <font>
        <color rgb="FF1F4E78"/>
      </font>
      <fill>
        <patternFill patternType="solid">
          <fgColor indexed="64"/>
          <bgColor rgb="FFDDEBF7"/>
        </patternFill>
      </fill>
    </dxf>
    <dxf>
      <font>
        <color rgb="FF1F4E78"/>
      </font>
      <fill>
        <patternFill patternType="solid">
          <fgColor indexed="64"/>
          <bgColor rgb="FFDDEBF7"/>
        </patternFill>
      </fill>
    </dxf>
    <dxf>
      <font>
        <b/>
        <i val="0"/>
        <color rgb="FF9C0006"/>
      </font>
      <fill>
        <patternFill patternType="solid">
          <fgColor indexed="64"/>
          <bgColor rgb="FFFFC7CE"/>
        </patternFill>
      </fill>
    </dxf>
    <dxf>
      <font>
        <color rgb="FF1F4E78"/>
      </font>
      <fill>
        <patternFill patternType="solid">
          <fgColor indexed="64"/>
          <bgColor rgb="FFDDEBF7"/>
        </patternFill>
      </fill>
    </dxf>
    <dxf>
      <fill>
        <patternFill patternType="none">
          <bgColor auto="1"/>
        </patternFill>
      </fill>
    </dxf>
    <dxf>
      <font>
        <b/>
        <i val="0"/>
        <color rgb="FF9C0006"/>
      </font>
      <fill>
        <patternFill patternType="solid">
          <fgColor indexed="64"/>
          <bgColor rgb="FFFFC7CE"/>
        </patternFill>
      </fill>
    </dxf>
    <dxf>
      <fill>
        <patternFill patternType="solid">
          <fgColor indexed="64"/>
          <bgColor rgb="FFEBE6CD"/>
        </patternFill>
      </fill>
    </dxf>
    <dxf>
      <font>
        <b/>
        <i val="0"/>
        <color rgb="FF9C0006"/>
      </font>
      <fill>
        <patternFill patternType="solid">
          <fgColor indexed="64"/>
          <bgColor rgb="FFFFC7CE"/>
        </patternFill>
      </fill>
    </dxf>
    <dxf>
      <font>
        <b/>
        <i val="0"/>
        <color rgb="FF006100"/>
      </font>
      <fill>
        <patternFill patternType="solid">
          <fgColor indexed="64"/>
          <bgColor rgb="FFC6EFCE"/>
        </patternFill>
      </fill>
    </dxf>
    <dxf>
      <font>
        <b/>
        <i val="0"/>
        <color rgb="FF9C6500"/>
      </font>
      <fill>
        <patternFill patternType="solid">
          <fgColor indexed="64"/>
          <bgColor rgb="FFFFEB9C"/>
        </patternFill>
      </fill>
    </dxf>
    <dxf>
      <font>
        <b/>
        <i val="0"/>
        <color rgb="FF9C0006"/>
      </font>
      <fill>
        <patternFill patternType="solid">
          <fgColor indexed="64"/>
          <bgColor rgb="FFFFC7CE"/>
        </patternFill>
      </fill>
    </dxf>
    <dxf>
      <font>
        <color rgb="FF1F4E78"/>
      </font>
      <fill>
        <patternFill patternType="solid">
          <fgColor indexed="64"/>
          <bgColor rgb="FFDDEBF7"/>
        </patternFill>
      </fill>
    </dxf>
    <dxf>
      <font>
        <color rgb="FF1F4E78"/>
      </font>
      <fill>
        <patternFill patternType="solid">
          <fgColor indexed="64"/>
          <bgColor rgb="FFDDEBF7"/>
        </patternFill>
      </fill>
    </dxf>
    <dxf>
      <font>
        <color rgb="FF1F4E78"/>
      </font>
      <fill>
        <patternFill patternType="solid">
          <fgColor indexed="64"/>
          <bgColor rgb="FFDDEBF7"/>
        </patternFill>
      </fill>
    </dxf>
    <dxf>
      <fill>
        <patternFill patternType="none">
          <bgColor auto="1"/>
        </patternFill>
      </fill>
    </dxf>
    <dxf>
      <font>
        <color rgb="FF1F4E78"/>
      </font>
      <fill>
        <patternFill patternType="solid">
          <fgColor indexed="64"/>
          <bgColor rgb="FFDDEBF7"/>
        </patternFill>
      </fill>
    </dxf>
    <dxf>
      <font>
        <strike val="0"/>
        <color rgb="FF1F4E78"/>
      </font>
      <fill>
        <patternFill patternType="solid">
          <fgColor indexed="64"/>
          <bgColor rgb="FFDDEBF7"/>
        </patternFill>
      </fill>
    </dxf>
    <dxf>
      <fill>
        <patternFill patternType="none">
          <bgColor auto="1"/>
        </patternFill>
      </fill>
    </dxf>
    <dxf>
      <font>
        <strike val="0"/>
        <color rgb="FF1F4E78"/>
      </font>
      <fill>
        <patternFill patternType="solid">
          <fgColor indexed="64"/>
          <bgColor rgb="FFDDEBF7"/>
        </patternFill>
      </fill>
    </dxf>
    <dxf>
      <font>
        <color rgb="FF1F4E78"/>
      </font>
      <fill>
        <patternFill patternType="solid">
          <fgColor indexed="64"/>
          <bgColor rgb="FFDDEBF7"/>
        </patternFill>
      </fill>
    </dxf>
    <dxf>
      <font>
        <color rgb="FF1F4E78"/>
      </font>
      <fill>
        <patternFill patternType="solid">
          <fgColor indexed="64"/>
          <bgColor rgb="FFDDEBF7"/>
        </patternFill>
      </fill>
    </dxf>
    <dxf>
      <fill>
        <patternFill patternType="none">
          <bgColor auto="1"/>
        </patternFill>
      </fill>
    </dxf>
    <dxf>
      <font>
        <color rgb="FF1F4E78"/>
      </font>
      <fill>
        <patternFill patternType="solid">
          <fgColor indexed="64"/>
          <bgColor rgb="FFDDEBF7"/>
        </patternFill>
      </fill>
    </dxf>
    <dxf>
      <font>
        <b/>
        <i val="0"/>
        <color rgb="FF9C0006"/>
      </font>
      <fill>
        <patternFill patternType="solid">
          <fgColor indexed="64"/>
          <bgColor rgb="FFFFC7CE"/>
        </patternFill>
      </fill>
    </dxf>
    <dxf>
      <font>
        <color rgb="FF1F4E78"/>
      </font>
      <fill>
        <patternFill patternType="solid">
          <fgColor indexed="64"/>
          <bgColor rgb="FFDDEBF7"/>
        </patternFill>
      </fill>
    </dxf>
    <dxf>
      <font>
        <color rgb="FF1F4E78"/>
      </font>
      <fill>
        <patternFill patternType="solid">
          <fgColor indexed="64"/>
          <bgColor rgb="FFDDEBF7"/>
        </patternFill>
      </fill>
    </dxf>
    <dxf>
      <fill>
        <patternFill patternType="none">
          <bgColor auto="1"/>
        </patternFill>
      </fill>
    </dxf>
    <dxf>
      <font>
        <b/>
        <i val="0"/>
        <color rgb="FF006100"/>
      </font>
      <fill>
        <patternFill patternType="solid">
          <fgColor indexed="64"/>
          <bgColor rgb="FFC6EFCE"/>
        </patternFill>
      </fill>
    </dxf>
    <dxf>
      <font>
        <b/>
        <i val="0"/>
        <color rgb="FF9C6500"/>
      </font>
      <fill>
        <patternFill patternType="solid">
          <fgColor indexed="64"/>
          <bgColor rgb="FFFFEB9C"/>
        </patternFill>
      </fill>
    </dxf>
    <dxf>
      <font>
        <b/>
        <i val="0"/>
        <color rgb="FF9C0006"/>
      </font>
      <fill>
        <patternFill patternType="solid">
          <fgColor indexed="64"/>
          <bgColor rgb="FFFFC7CE"/>
        </patternFill>
      </fill>
    </dxf>
    <dxf>
      <font>
        <b/>
        <i val="0"/>
        <color rgb="FF9C0006"/>
      </font>
      <fill>
        <patternFill patternType="solid">
          <fgColor indexed="64"/>
          <bgColor rgb="FFFFC7CE"/>
        </patternFill>
      </fill>
    </dxf>
    <dxf>
      <fill>
        <patternFill patternType="solid">
          <fgColor indexed="64"/>
          <bgColor rgb="FFEBE6CD"/>
        </patternFill>
      </fill>
    </dxf>
    <dxf>
      <font>
        <b/>
        <i val="0"/>
        <color rgb="FF9C0006"/>
      </font>
      <fill>
        <patternFill patternType="solid">
          <fgColor indexed="64"/>
          <bgColor rgb="FFFFC7CE"/>
        </patternFill>
      </fill>
    </dxf>
    <dxf>
      <font>
        <b/>
        <i val="0"/>
        <color rgb="FF006100"/>
      </font>
      <fill>
        <patternFill patternType="solid">
          <fgColor indexed="64"/>
          <bgColor rgb="FFC6EFCE"/>
        </patternFill>
      </fill>
    </dxf>
    <dxf>
      <font>
        <b/>
        <i val="0"/>
        <color rgb="FF9C6500"/>
      </font>
      <fill>
        <patternFill patternType="solid">
          <fgColor indexed="64"/>
          <bgColor rgb="FFFFEB9C"/>
        </patternFill>
      </fill>
    </dxf>
    <dxf>
      <font>
        <b/>
        <i val="0"/>
        <color rgb="FF9C0006"/>
      </font>
      <fill>
        <patternFill patternType="solid">
          <fgColor indexed="64"/>
          <bgColor rgb="FFFFC7CE"/>
        </patternFill>
      </fill>
    </dxf>
    <dxf>
      <font>
        <color rgb="FF1F4E78"/>
      </font>
      <fill>
        <patternFill patternType="solid">
          <fgColor indexed="64"/>
          <bgColor rgb="FFDDEBF7"/>
        </patternFill>
      </fill>
    </dxf>
    <dxf>
      <font>
        <color rgb="FF1F4E78"/>
      </font>
      <fill>
        <patternFill patternType="solid">
          <fgColor indexed="64"/>
          <bgColor rgb="FFDDEBF7"/>
        </patternFill>
      </fill>
    </dxf>
    <dxf>
      <font>
        <color rgb="FF1F4E78"/>
      </font>
      <fill>
        <patternFill patternType="solid">
          <fgColor indexed="64"/>
          <bgColor rgb="FFDDEBF7"/>
        </patternFill>
      </fill>
    </dxf>
    <dxf>
      <fill>
        <patternFill patternType="none">
          <bgColor auto="1"/>
        </patternFill>
      </fill>
    </dxf>
    <dxf>
      <font>
        <color rgb="FF1F4E78"/>
      </font>
      <fill>
        <patternFill patternType="solid">
          <fgColor indexed="64"/>
          <bgColor rgb="FFDDEBF7"/>
        </patternFill>
      </fill>
    </dxf>
    <dxf>
      <font>
        <strike val="0"/>
        <color rgb="FF1F4E78"/>
      </font>
      <fill>
        <patternFill patternType="solid">
          <fgColor indexed="64"/>
          <bgColor rgb="FFDDEBF7"/>
        </patternFill>
      </fill>
    </dxf>
    <dxf>
      <font>
        <strike val="0"/>
        <color rgb="FF1F4E78"/>
      </font>
      <fill>
        <patternFill patternType="solid">
          <fgColor indexed="64"/>
          <bgColor rgb="FFDDEBF7"/>
        </patternFill>
      </fill>
    </dxf>
    <dxf>
      <fill>
        <patternFill patternType="none">
          <bgColor auto="1"/>
        </patternFill>
      </fill>
    </dxf>
    <dxf>
      <font>
        <strike val="0"/>
        <color rgb="FF1F4E78"/>
      </font>
      <fill>
        <patternFill patternType="solid">
          <fgColor indexed="64"/>
          <bgColor rgb="FFDDEBF7"/>
        </patternFill>
      </fill>
    </dxf>
    <dxf>
      <font>
        <color rgb="FF1F4E78"/>
      </font>
      <fill>
        <patternFill patternType="solid">
          <fgColor indexed="64"/>
          <bgColor rgb="FFDDEBF7"/>
        </patternFill>
      </fill>
    </dxf>
    <dxf>
      <font>
        <b/>
        <i val="0"/>
        <color rgb="FF9C0006"/>
      </font>
      <fill>
        <patternFill patternType="solid">
          <fgColor indexed="64"/>
          <bgColor rgb="FFFFC7CE"/>
        </patternFill>
      </fill>
    </dxf>
    <dxf>
      <fill>
        <patternFill patternType="none">
          <bgColor auto="1"/>
        </patternFill>
      </fill>
    </dxf>
    <dxf>
      <font>
        <color rgb="FF1F4E78"/>
      </font>
      <fill>
        <patternFill patternType="solid">
          <fgColor indexed="64"/>
          <bgColor rgb="FFDDEBF7"/>
        </patternFill>
      </fill>
    </dxf>
    <dxf>
      <fill>
        <patternFill patternType="none">
          <bgColor auto="1"/>
        </patternFill>
      </fill>
    </dxf>
    <dxf>
      <font>
        <b/>
        <i val="0"/>
        <color rgb="FF006100"/>
      </font>
      <fill>
        <patternFill patternType="solid">
          <fgColor indexed="64"/>
          <bgColor rgb="FFC6EFCE"/>
        </patternFill>
      </fill>
    </dxf>
    <dxf>
      <font>
        <b/>
        <i val="0"/>
        <color rgb="FF9C6500"/>
      </font>
      <fill>
        <patternFill patternType="solid">
          <fgColor indexed="64"/>
          <bgColor rgb="FFFFEB9C"/>
        </patternFill>
      </fill>
    </dxf>
    <dxf>
      <font>
        <b/>
        <i val="0"/>
        <color rgb="FF9C0006"/>
      </font>
      <fill>
        <patternFill patternType="solid">
          <fgColor indexed="64"/>
          <bgColor rgb="FFFFC7CE"/>
        </patternFill>
      </fill>
    </dxf>
    <dxf>
      <font>
        <b/>
        <i val="0"/>
        <color rgb="FF9C0006"/>
      </font>
      <fill>
        <patternFill patternType="solid">
          <fgColor indexed="64"/>
          <bgColor rgb="FFFFC7CE"/>
        </patternFill>
      </fill>
    </dxf>
    <dxf>
      <fill>
        <patternFill patternType="solid">
          <fgColor indexed="64"/>
          <bgColor rgb="FFEBE6CD"/>
        </patternFill>
      </fill>
    </dxf>
    <dxf>
      <font>
        <b/>
        <i val="0"/>
        <color rgb="FF9C0006"/>
      </font>
      <fill>
        <patternFill patternType="solid">
          <fgColor indexed="64"/>
          <bgColor rgb="FFFFC7CE"/>
        </patternFill>
      </fill>
    </dxf>
    <dxf>
      <font>
        <b/>
        <i val="0"/>
        <color rgb="FF9C0006"/>
      </font>
      <fill>
        <patternFill patternType="solid">
          <fgColor indexed="64"/>
          <bgColor rgb="FFFFC7CE"/>
        </patternFill>
      </fill>
    </dxf>
    <dxf>
      <font>
        <b/>
        <i val="0"/>
        <color rgb="FF006100"/>
      </font>
      <fill>
        <patternFill patternType="solid">
          <fgColor indexed="64"/>
          <bgColor rgb="FFC6EFCE"/>
        </patternFill>
      </fill>
    </dxf>
    <dxf>
      <font>
        <b/>
        <i val="0"/>
        <color rgb="FF9C6500"/>
      </font>
      <fill>
        <patternFill patternType="solid">
          <fgColor indexed="64"/>
          <bgColor rgb="FFFFEB9C"/>
        </patternFill>
      </fill>
    </dxf>
    <dxf>
      <font>
        <strike val="0"/>
        <color rgb="FF1F4E78"/>
      </font>
      <fill>
        <patternFill patternType="solid">
          <fgColor indexed="64"/>
          <bgColor rgb="FFDDEBF7"/>
        </patternFill>
      </fill>
    </dxf>
    <dxf>
      <fill>
        <patternFill patternType="none">
          <bgColor auto="1"/>
        </patternFill>
      </fill>
    </dxf>
    <dxf>
      <font>
        <color rgb="FF1F4E78"/>
      </font>
      <fill>
        <patternFill patternType="solid">
          <fgColor indexed="64"/>
          <bgColor rgb="FFDDEBF7"/>
        </patternFill>
      </fill>
    </dxf>
    <dxf>
      <font>
        <color rgb="FF1F4E78"/>
      </font>
      <fill>
        <patternFill patternType="solid">
          <fgColor indexed="64"/>
          <bgColor rgb="FFDDEBF7"/>
        </patternFill>
      </fill>
    </dxf>
    <dxf>
      <font>
        <color rgb="FF1F4E78"/>
      </font>
      <fill>
        <patternFill patternType="solid">
          <fgColor indexed="64"/>
          <bgColor rgb="FFDDEBF7"/>
        </patternFill>
      </fill>
    </dxf>
    <dxf>
      <fill>
        <patternFill patternType="none">
          <bgColor auto="1"/>
        </patternFill>
      </fill>
    </dxf>
    <dxf>
      <font>
        <color rgb="FF1F4E78"/>
      </font>
      <fill>
        <patternFill patternType="solid">
          <fgColor indexed="64"/>
          <bgColor rgb="FFDDEBF7"/>
        </patternFill>
      </fill>
    </dxf>
    <dxf>
      <font>
        <strike val="0"/>
        <color rgb="FF1F4E78"/>
      </font>
      <fill>
        <patternFill patternType="solid">
          <fgColor indexed="64"/>
          <bgColor rgb="FFDDEBF7"/>
        </patternFill>
      </fill>
    </dxf>
    <dxf>
      <font>
        <color theme="0"/>
      </font>
    </dxf>
    <dxf>
      <font>
        <color rgb="FF1F4E78"/>
      </font>
      <fill>
        <patternFill patternType="solid">
          <fgColor indexed="64"/>
          <bgColor rgb="FFDDEBF7"/>
        </patternFill>
      </fill>
    </dxf>
    <dxf>
      <font>
        <strike val="0"/>
        <color rgb="FF1F4E78"/>
      </font>
      <fill>
        <patternFill patternType="solid">
          <fgColor indexed="64"/>
          <bgColor rgb="FFDDEBF7"/>
        </patternFill>
      </fill>
    </dxf>
    <dxf>
      <font>
        <color rgb="FF1F4E78"/>
      </font>
      <fill>
        <patternFill patternType="solid">
          <fgColor indexed="64"/>
          <bgColor rgb="FFDDEBF7"/>
        </patternFill>
      </fill>
    </dxf>
    <dxf>
      <font>
        <strike val="0"/>
        <color rgb="FF1F4E78"/>
      </font>
      <fill>
        <patternFill patternType="solid">
          <fgColor indexed="64"/>
          <bgColor rgb="FFDDEBF7"/>
        </patternFill>
      </fill>
    </dxf>
    <dxf>
      <font>
        <color theme="0"/>
      </font>
    </dxf>
    <dxf>
      <font>
        <color rgb="FF1F4E78"/>
      </font>
      <fill>
        <patternFill patternType="solid">
          <fgColor indexed="64"/>
          <bgColor rgb="FFDDEBF7"/>
        </patternFill>
      </fill>
    </dxf>
    <dxf>
      <font>
        <color theme="0"/>
      </font>
    </dxf>
    <dxf>
      <font>
        <color rgb="FF1F4E78"/>
      </font>
      <fill>
        <patternFill patternType="solid">
          <fgColor indexed="64"/>
          <bgColor rgb="FFDDEBF7"/>
        </patternFill>
      </fill>
    </dxf>
    <dxf>
      <font>
        <strike val="0"/>
        <color rgb="FF1F4E78"/>
      </font>
      <fill>
        <patternFill patternType="solid">
          <fgColor indexed="64"/>
          <bgColor rgb="FFDDEBF7"/>
        </patternFill>
      </fill>
    </dxf>
    <dxf>
      <font>
        <color rgb="FF1F4E78"/>
      </font>
      <fill>
        <patternFill patternType="solid">
          <fgColor indexed="64"/>
          <bgColor rgb="FFDDEBF7"/>
        </patternFill>
      </fill>
    </dxf>
    <dxf>
      <font>
        <color rgb="FF1F4E78"/>
      </font>
      <fill>
        <patternFill patternType="solid">
          <fgColor indexed="64"/>
          <bgColor rgb="FFDDEBF7"/>
        </patternFill>
      </fill>
    </dxf>
    <dxf>
      <font>
        <strike val="0"/>
        <color rgb="FF1F4E78"/>
      </font>
      <fill>
        <patternFill patternType="solid">
          <fgColor indexed="64"/>
          <bgColor rgb="FFDDEBF7"/>
        </patternFill>
      </fill>
    </dxf>
    <dxf>
      <fill>
        <patternFill patternType="none">
          <bgColor auto="1"/>
        </patternFill>
      </fill>
    </dxf>
    <dxf>
      <font>
        <color rgb="FF1F4E78"/>
      </font>
      <fill>
        <patternFill patternType="solid">
          <fgColor indexed="64"/>
          <bgColor rgb="FFDDEBF7"/>
        </patternFill>
      </fill>
    </dxf>
    <dxf>
      <font>
        <strike val="0"/>
        <color rgb="FF1F4E78"/>
      </font>
      <fill>
        <patternFill patternType="solid">
          <fgColor indexed="64"/>
          <bgColor rgb="FFDDEBF7"/>
        </patternFill>
      </fill>
    </dxf>
    <dxf>
      <font>
        <color rgb="FF1F4E78"/>
      </font>
      <fill>
        <patternFill patternType="solid">
          <fgColor indexed="64"/>
          <bgColor rgb="FFDDEBF7"/>
        </patternFill>
      </fill>
    </dxf>
    <dxf>
      <font>
        <color rgb="FF1F4E78"/>
      </font>
      <fill>
        <patternFill patternType="solid">
          <fgColor indexed="64"/>
          <bgColor rgb="FFDDEBF7"/>
        </patternFill>
      </fill>
    </dxf>
    <dxf>
      <font>
        <color rgb="FF1F4E78"/>
      </font>
      <fill>
        <patternFill patternType="solid">
          <fgColor indexed="64"/>
          <bgColor rgb="FFDDEBF7"/>
        </patternFill>
      </fill>
    </dxf>
    <dxf>
      <font>
        <b/>
        <i val="0"/>
        <color rgb="FF9C0006"/>
      </font>
      <fill>
        <patternFill patternType="solid">
          <fgColor indexed="64"/>
          <bgColor rgb="FFFFC7CE"/>
        </patternFill>
      </fill>
    </dxf>
    <dxf>
      <font>
        <color rgb="FF1F4E78"/>
      </font>
      <fill>
        <patternFill patternType="solid">
          <fgColor indexed="64"/>
          <bgColor rgb="FFDDEBF7"/>
        </patternFill>
      </fill>
    </dxf>
    <dxf>
      <font>
        <color rgb="FF1F4E78"/>
      </font>
      <fill>
        <patternFill patternType="solid">
          <fgColor indexed="64"/>
          <bgColor rgb="FFDDEBF7"/>
        </patternFill>
      </fill>
    </dxf>
    <dxf>
      <fill>
        <patternFill patternType="none">
          <bgColor auto="1"/>
        </patternFill>
      </fill>
    </dxf>
    <dxf>
      <font>
        <color rgb="FF1F4E78"/>
      </font>
      <fill>
        <patternFill patternType="solid">
          <fgColor indexed="64"/>
          <bgColor rgb="FFDDEBF7"/>
        </patternFill>
      </fill>
    </dxf>
    <dxf>
      <font>
        <strike val="0"/>
        <color rgb="FF1F4E78"/>
      </font>
      <fill>
        <patternFill patternType="solid">
          <fgColor indexed="64"/>
          <bgColor rgb="FFDDEBF7"/>
        </patternFill>
      </fill>
    </dxf>
    <dxf>
      <fill>
        <patternFill patternType="none">
          <bgColor auto="1"/>
        </patternFill>
      </fill>
    </dxf>
    <dxf>
      <font>
        <b/>
        <i val="0"/>
        <color rgb="FF9C0006"/>
      </font>
      <fill>
        <patternFill patternType="solid">
          <fgColor indexed="64"/>
          <bgColor rgb="FFFFC7CE"/>
        </patternFill>
      </fill>
    </dxf>
    <dxf>
      <fill>
        <patternFill patternType="solid">
          <fgColor indexed="64"/>
          <bgColor rgb="FFEBE6CD"/>
        </patternFill>
      </fill>
    </dxf>
    <dxf>
      <font>
        <b/>
        <i val="0"/>
        <color rgb="FF006100"/>
      </font>
      <fill>
        <patternFill patternType="solid">
          <fgColor indexed="64"/>
          <bgColor rgb="FFC6EFCE"/>
        </patternFill>
      </fill>
    </dxf>
    <dxf>
      <font>
        <b/>
        <i val="0"/>
        <color rgb="FF9C6500"/>
      </font>
      <fill>
        <patternFill patternType="solid">
          <fgColor indexed="64"/>
          <bgColor rgb="FFFFEB9C"/>
        </patternFill>
      </fill>
    </dxf>
    <dxf>
      <font>
        <b/>
        <i val="0"/>
        <color rgb="FF9C0006"/>
      </font>
      <fill>
        <patternFill patternType="solid">
          <fgColor indexed="64"/>
          <bgColor rgb="FFFFC7CE"/>
        </patternFill>
      </fill>
    </dxf>
    <dxf>
      <fill>
        <patternFill patternType="none">
          <bgColor auto="1"/>
        </patternFill>
      </fill>
    </dxf>
    <dxf>
      <font>
        <color rgb="FF1F4E78"/>
      </font>
      <fill>
        <patternFill patternType="solid">
          <fgColor indexed="64"/>
          <bgColor rgb="FFDDEBF7"/>
        </patternFill>
      </fill>
    </dxf>
    <dxf>
      <font>
        <color rgb="FF1F4E78"/>
      </font>
      <fill>
        <patternFill patternType="solid">
          <fgColor indexed="64"/>
          <bgColor rgb="FFDDEBF7"/>
        </patternFill>
      </fill>
    </dxf>
    <dxf>
      <font>
        <color rgb="FF1F4E78"/>
      </font>
      <fill>
        <patternFill patternType="solid">
          <fgColor indexed="64"/>
          <bgColor rgb="FFDDEBF7"/>
        </patternFill>
      </fill>
    </dxf>
    <dxf>
      <font>
        <color rgb="FF1F4E78"/>
      </font>
      <fill>
        <patternFill patternType="solid">
          <fgColor indexed="64"/>
          <bgColor rgb="FFDDEBF7"/>
        </patternFill>
      </fill>
    </dxf>
    <dxf>
      <fill>
        <patternFill patternType="none">
          <bgColor auto="1"/>
        </patternFill>
      </fill>
    </dxf>
    <dxf>
      <font>
        <color rgb="FF1F4E78"/>
      </font>
      <fill>
        <patternFill patternType="solid">
          <fgColor indexed="64"/>
          <bgColor rgb="FFDDEBF7"/>
        </patternFill>
      </fill>
    </dxf>
    <dxf>
      <font>
        <strike val="0"/>
        <color rgb="FF1F4E78"/>
      </font>
      <fill>
        <patternFill patternType="solid">
          <fgColor indexed="64"/>
          <bgColor rgb="FFDDEBF7"/>
        </patternFill>
      </fill>
    </dxf>
    <dxf>
      <font>
        <color theme="0"/>
      </font>
    </dxf>
    <dxf>
      <font>
        <color rgb="FF1F4E78"/>
      </font>
      <fill>
        <patternFill patternType="solid">
          <fgColor indexed="64"/>
          <bgColor rgb="FFDDEBF7"/>
        </patternFill>
      </fill>
    </dxf>
    <dxf>
      <font>
        <strike val="0"/>
        <color rgb="FF1F4E78"/>
      </font>
      <fill>
        <patternFill patternType="solid">
          <fgColor indexed="64"/>
          <bgColor rgb="FFDDEBF7"/>
        </patternFill>
      </fill>
    </dxf>
    <dxf>
      <font>
        <color rgb="FF1F4E78"/>
      </font>
      <fill>
        <patternFill patternType="solid">
          <fgColor indexed="64"/>
          <bgColor rgb="FFDDEBF7"/>
        </patternFill>
      </fill>
    </dxf>
    <dxf>
      <font>
        <strike val="0"/>
        <color rgb="FF1F4E78"/>
      </font>
      <fill>
        <patternFill patternType="solid">
          <fgColor indexed="64"/>
          <bgColor rgb="FFDDEBF7"/>
        </patternFill>
      </fill>
    </dxf>
    <dxf>
      <font>
        <color theme="0"/>
      </font>
    </dxf>
    <dxf>
      <font>
        <color rgb="FF1F4E78"/>
      </font>
      <fill>
        <patternFill patternType="solid">
          <fgColor indexed="64"/>
          <bgColor rgb="FFDDEBF7"/>
        </patternFill>
      </fill>
    </dxf>
    <dxf>
      <font>
        <color theme="0"/>
      </font>
    </dxf>
    <dxf>
      <font>
        <color rgb="FF1F4E78"/>
      </font>
      <fill>
        <patternFill patternType="solid">
          <fgColor indexed="64"/>
          <bgColor rgb="FFDDEBF7"/>
        </patternFill>
      </fill>
    </dxf>
    <dxf>
      <font>
        <color rgb="FF1F4E78"/>
      </font>
      <fill>
        <patternFill patternType="solid">
          <fgColor indexed="64"/>
          <bgColor rgb="FFDDEBF7"/>
        </patternFill>
      </fill>
    </dxf>
    <dxf>
      <font>
        <strike val="0"/>
        <color rgb="FF1F4E78"/>
      </font>
      <fill>
        <patternFill patternType="solid">
          <fgColor indexed="64"/>
          <bgColor rgb="FFDDEBF7"/>
        </patternFill>
      </fill>
    </dxf>
    <dxf>
      <font>
        <color rgb="FF1F4E78"/>
      </font>
      <fill>
        <patternFill patternType="solid">
          <fgColor indexed="64"/>
          <bgColor rgb="FFDDEBF7"/>
        </patternFill>
      </fill>
    </dxf>
    <dxf>
      <font>
        <strike val="0"/>
        <color rgb="FF1F4E78"/>
      </font>
      <fill>
        <patternFill patternType="solid">
          <fgColor indexed="64"/>
          <bgColor rgb="FFDDEBF7"/>
        </patternFill>
      </fill>
    </dxf>
    <dxf>
      <fill>
        <patternFill patternType="none">
          <bgColor auto="1"/>
        </patternFill>
      </fill>
    </dxf>
    <dxf>
      <font>
        <strike val="0"/>
        <color rgb="FF1F4E78"/>
      </font>
      <fill>
        <patternFill patternType="solid">
          <fgColor indexed="64"/>
          <bgColor rgb="FFDDEBF7"/>
        </patternFill>
      </fill>
    </dxf>
    <dxf>
      <font>
        <color rgb="FF1F4E78"/>
      </font>
      <fill>
        <patternFill patternType="solid">
          <fgColor indexed="64"/>
          <bgColor rgb="FFDDEBF7"/>
        </patternFill>
      </fill>
    </dxf>
    <dxf>
      <font>
        <color rgb="FF1F4E78"/>
      </font>
      <fill>
        <patternFill patternType="solid">
          <fgColor indexed="64"/>
          <bgColor rgb="FFDDEBF7"/>
        </patternFill>
      </fill>
    </dxf>
    <dxf>
      <font>
        <color rgb="FF1F4E78"/>
      </font>
      <fill>
        <patternFill patternType="solid">
          <fgColor indexed="64"/>
          <bgColor rgb="FFDDEBF7"/>
        </patternFill>
      </fill>
    </dxf>
    <dxf>
      <font>
        <color rgb="FF1F4E78"/>
      </font>
      <fill>
        <patternFill patternType="solid">
          <fgColor indexed="64"/>
          <bgColor rgb="FFDDEBF7"/>
        </patternFill>
      </fill>
    </dxf>
    <dxf>
      <font>
        <color rgb="FF1F4E78"/>
      </font>
      <fill>
        <patternFill patternType="solid">
          <fgColor indexed="64"/>
          <bgColor rgb="FFDDEBF7"/>
        </patternFill>
      </fill>
    </dxf>
  </dxfs>
  <tableStyles count="0" defaultTableStyle="TableStyleMedium9" defaultPivotStyle="PivotStyleLight16"/>
  <colors>
    <mruColors>
      <color rgb="FFEBE6CD"/>
      <color rgb="FFD7AAFA"/>
      <color rgb="FFA5B44B"/>
      <color rgb="FFBEF5F5"/>
      <color rgb="FFC1F2FF"/>
      <color rgb="FFFAFAFA"/>
      <color rgb="FF14323C"/>
      <color rgb="FF00C3C8"/>
      <color rgb="FF0057BF"/>
      <color rgb="FFFAD2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16892</xdr:colOff>
      <xdr:row>20</xdr:row>
      <xdr:rowOff>57149</xdr:rowOff>
    </xdr:from>
    <xdr:to>
      <xdr:col>16</xdr:col>
      <xdr:colOff>38100</xdr:colOff>
      <xdr:row>24</xdr:row>
      <xdr:rowOff>144997</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227" t="6078" b="18952"/>
        <a:stretch/>
      </xdr:blipFill>
      <xdr:spPr>
        <a:xfrm>
          <a:off x="11027792" y="3848099"/>
          <a:ext cx="7574533" cy="1527393"/>
        </a:xfrm>
        <a:prstGeom prst="rect">
          <a:avLst/>
        </a:prstGeom>
      </xdr:spPr>
    </xdr:pic>
    <xdr:clientData/>
  </xdr:twoCellAnchor>
  <xdr:twoCellAnchor editAs="oneCell">
    <xdr:from>
      <xdr:col>3</xdr:col>
      <xdr:colOff>17318</xdr:colOff>
      <xdr:row>26</xdr:row>
      <xdr:rowOff>155864</xdr:rowOff>
    </xdr:from>
    <xdr:to>
      <xdr:col>21</xdr:col>
      <xdr:colOff>335223</xdr:colOff>
      <xdr:row>28</xdr:row>
      <xdr:rowOff>225997</xdr:rowOff>
    </xdr:to>
    <xdr:pic>
      <xdr:nvPicPr>
        <xdr:cNvPr id="8" name="Picture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031682" y="5922819"/>
          <a:ext cx="10841182" cy="2041808"/>
        </a:xfrm>
        <a:prstGeom prst="rect">
          <a:avLst/>
        </a:prstGeom>
      </xdr:spPr>
    </xdr:pic>
    <xdr:clientData/>
  </xdr:twoCellAnchor>
  <xdr:twoCellAnchor editAs="oneCell">
    <xdr:from>
      <xdr:col>3</xdr:col>
      <xdr:colOff>21358</xdr:colOff>
      <xdr:row>30</xdr:row>
      <xdr:rowOff>0</xdr:rowOff>
    </xdr:from>
    <xdr:to>
      <xdr:col>22</xdr:col>
      <xdr:colOff>564571</xdr:colOff>
      <xdr:row>30</xdr:row>
      <xdr:rowOff>2050597</xdr:rowOff>
    </xdr:to>
    <xdr:pic>
      <xdr:nvPicPr>
        <xdr:cNvPr id="9" name="Picture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1552958" y="7994650"/>
          <a:ext cx="12201813" cy="2036627"/>
        </a:xfrm>
        <a:prstGeom prst="rect">
          <a:avLst/>
        </a:prstGeom>
      </xdr:spPr>
    </xdr:pic>
    <xdr:clientData/>
  </xdr:twoCellAnchor>
  <xdr:twoCellAnchor editAs="oneCell">
    <xdr:from>
      <xdr:col>3</xdr:col>
      <xdr:colOff>27708</xdr:colOff>
      <xdr:row>32</xdr:row>
      <xdr:rowOff>19050</xdr:rowOff>
    </xdr:from>
    <xdr:to>
      <xdr:col>21</xdr:col>
      <xdr:colOff>373769</xdr:colOff>
      <xdr:row>34</xdr:row>
      <xdr:rowOff>679161</xdr:rowOff>
    </xdr:to>
    <xdr:pic>
      <xdr:nvPicPr>
        <xdr:cNvPr id="10" name="Picture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1559308" y="10255250"/>
          <a:ext cx="11380456" cy="1606261"/>
        </a:xfrm>
        <a:prstGeom prst="rect">
          <a:avLst/>
        </a:prstGeom>
      </xdr:spPr>
    </xdr:pic>
    <xdr:clientData/>
  </xdr:twoCellAnchor>
  <xdr:twoCellAnchor editAs="oneCell">
    <xdr:from>
      <xdr:col>3</xdr:col>
      <xdr:colOff>12700</xdr:colOff>
      <xdr:row>35</xdr:row>
      <xdr:rowOff>0</xdr:rowOff>
    </xdr:from>
    <xdr:to>
      <xdr:col>18</xdr:col>
      <xdr:colOff>450287</xdr:colOff>
      <xdr:row>47</xdr:row>
      <xdr:rowOff>2944</xdr:rowOff>
    </xdr:to>
    <xdr:pic>
      <xdr:nvPicPr>
        <xdr:cNvPr id="11" name="Picture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1544300" y="12185650"/>
          <a:ext cx="9566982" cy="1970809"/>
        </a:xfrm>
        <a:prstGeom prst="rect">
          <a:avLst/>
        </a:prstGeom>
      </xdr:spPr>
    </xdr:pic>
    <xdr:clientData/>
  </xdr:twoCellAnchor>
</xdr:wsDr>
</file>

<file path=xl/theme/theme1.xml><?xml version="1.0" encoding="utf-8"?>
<a:theme xmlns:a="http://schemas.openxmlformats.org/drawingml/2006/main" name="corp">
  <a:themeElements>
    <a:clrScheme name="Custom 9">
      <a:dk1>
        <a:sysClr val="windowText" lastClr="000000"/>
      </a:dk1>
      <a:lt1>
        <a:sysClr val="window" lastClr="FFFFFF"/>
      </a:lt1>
      <a:dk2>
        <a:srgbClr val="00A5CF"/>
      </a:dk2>
      <a:lt2>
        <a:srgbClr val="004382"/>
      </a:lt2>
      <a:accent1>
        <a:srgbClr val="009172"/>
      </a:accent1>
      <a:accent2>
        <a:srgbClr val="61A337"/>
      </a:accent2>
      <a:accent3>
        <a:srgbClr val="D46632"/>
      </a:accent3>
      <a:accent4>
        <a:srgbClr val="E57C29"/>
      </a:accent4>
      <a:accent5>
        <a:srgbClr val="EEB52D"/>
      </a:accent5>
      <a:accent6>
        <a:srgbClr val="4C4C4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37"/>
  <sheetViews>
    <sheetView tabSelected="1" zoomScaleNormal="100" workbookViewId="0">
      <selection activeCell="A16" sqref="A16:XFD16"/>
    </sheetView>
  </sheetViews>
  <sheetFormatPr defaultColWidth="9.1796875" defaultRowHeight="12.5"/>
  <cols>
    <col min="1" max="1" width="6.54296875" style="32" customWidth="1"/>
    <col min="2" max="2" width="75.453125" style="26" customWidth="1"/>
    <col min="3" max="3" width="83" style="25" customWidth="1"/>
    <col min="4" max="4" width="3.54296875" style="25" customWidth="1"/>
    <col min="5" max="16384" width="9.1796875" style="25"/>
  </cols>
  <sheetData>
    <row r="1" spans="1:24" ht="41.25" customHeight="1">
      <c r="A1" s="146" t="s">
        <v>0</v>
      </c>
      <c r="B1" s="146"/>
      <c r="C1" s="146"/>
      <c r="D1" s="146"/>
      <c r="E1" s="63"/>
      <c r="F1" s="63"/>
      <c r="G1" s="63"/>
      <c r="H1" s="63"/>
      <c r="I1" s="63"/>
      <c r="J1" s="63"/>
      <c r="K1" s="63"/>
      <c r="L1" s="63"/>
      <c r="M1" s="63"/>
      <c r="N1" s="63"/>
      <c r="O1" s="63"/>
      <c r="P1" s="63"/>
      <c r="Q1" s="63"/>
      <c r="R1" s="63"/>
      <c r="S1" s="63"/>
      <c r="T1" s="63"/>
      <c r="U1" s="63"/>
      <c r="V1" s="63"/>
      <c r="W1" s="63"/>
      <c r="X1" s="63"/>
    </row>
    <row r="2" spans="1:24" ht="12.75" customHeight="1">
      <c r="A2" s="153" t="s">
        <v>1</v>
      </c>
      <c r="B2" s="153"/>
      <c r="C2" s="153"/>
      <c r="D2" s="153"/>
      <c r="E2" s="63"/>
      <c r="F2" s="63"/>
      <c r="G2" s="63"/>
      <c r="H2" s="63"/>
      <c r="I2" s="63"/>
      <c r="J2" s="63"/>
      <c r="K2" s="63"/>
      <c r="L2" s="63"/>
      <c r="M2" s="63"/>
      <c r="N2" s="63"/>
      <c r="O2" s="63"/>
      <c r="P2" s="63"/>
      <c r="Q2" s="63"/>
      <c r="R2" s="63"/>
      <c r="S2" s="63"/>
      <c r="T2" s="63"/>
      <c r="U2" s="63"/>
      <c r="V2" s="63"/>
      <c r="W2" s="63"/>
      <c r="X2" s="63"/>
    </row>
    <row r="3" spans="1:24">
      <c r="A3" s="153"/>
      <c r="B3" s="153"/>
      <c r="C3" s="153"/>
      <c r="D3" s="153"/>
      <c r="E3" s="63"/>
      <c r="F3" s="63"/>
      <c r="G3" s="63"/>
      <c r="H3" s="63"/>
      <c r="I3" s="63"/>
      <c r="J3" s="63"/>
      <c r="K3" s="63"/>
      <c r="L3" s="63"/>
      <c r="M3" s="63"/>
      <c r="N3" s="63"/>
      <c r="O3" s="63"/>
      <c r="P3" s="63"/>
      <c r="Q3" s="63"/>
      <c r="R3" s="63"/>
      <c r="S3" s="63"/>
      <c r="T3" s="63"/>
      <c r="U3" s="63"/>
      <c r="V3" s="63"/>
      <c r="W3" s="63"/>
      <c r="X3" s="63"/>
    </row>
    <row r="4" spans="1:24" ht="12.75" customHeight="1">
      <c r="A4" s="146" t="s">
        <v>2</v>
      </c>
      <c r="B4" s="146"/>
      <c r="C4" s="146"/>
      <c r="D4" s="146"/>
      <c r="E4" s="63"/>
      <c r="F4" s="63"/>
      <c r="G4" s="63"/>
      <c r="H4" s="63"/>
      <c r="I4" s="63"/>
      <c r="J4" s="63"/>
      <c r="K4" s="63"/>
      <c r="L4" s="63"/>
      <c r="M4" s="63"/>
      <c r="N4" s="63"/>
      <c r="O4" s="63"/>
      <c r="P4" s="63"/>
      <c r="Q4" s="63"/>
      <c r="R4" s="63"/>
      <c r="S4" s="63"/>
      <c r="T4" s="63"/>
      <c r="U4" s="63"/>
      <c r="V4" s="63"/>
      <c r="W4" s="63"/>
      <c r="X4" s="63"/>
    </row>
    <row r="5" spans="1:24" ht="12.75" customHeight="1">
      <c r="A5" s="154" t="s">
        <v>3</v>
      </c>
      <c r="B5" s="154"/>
      <c r="C5" s="154"/>
      <c r="D5" s="154"/>
      <c r="E5" s="63"/>
      <c r="F5" s="63"/>
      <c r="G5" s="63"/>
      <c r="H5" s="63"/>
      <c r="I5" s="63"/>
      <c r="J5" s="63"/>
      <c r="K5" s="63"/>
      <c r="L5" s="63"/>
      <c r="M5" s="63"/>
      <c r="N5" s="63"/>
      <c r="O5" s="63"/>
      <c r="P5" s="63"/>
      <c r="Q5" s="63"/>
      <c r="R5" s="63"/>
      <c r="S5" s="63"/>
      <c r="T5" s="63"/>
      <c r="U5" s="63"/>
      <c r="V5" s="63"/>
      <c r="W5" s="63"/>
      <c r="X5" s="63"/>
    </row>
    <row r="6" spans="1:24" ht="12.75" customHeight="1">
      <c r="A6" s="155" t="s">
        <v>4</v>
      </c>
      <c r="B6" s="155"/>
      <c r="C6" s="155"/>
      <c r="D6" s="155"/>
      <c r="E6" s="63"/>
      <c r="F6" s="63"/>
      <c r="G6" s="63"/>
      <c r="H6" s="63"/>
      <c r="I6" s="63"/>
      <c r="J6" s="63"/>
      <c r="K6" s="63"/>
      <c r="L6" s="63"/>
      <c r="M6" s="63"/>
      <c r="N6" s="63"/>
      <c r="O6" s="63"/>
      <c r="P6" s="63"/>
      <c r="Q6" s="63"/>
      <c r="R6" s="63"/>
      <c r="S6" s="63"/>
      <c r="T6" s="63"/>
      <c r="U6" s="63"/>
      <c r="V6" s="63"/>
      <c r="W6" s="63"/>
      <c r="X6" s="63"/>
    </row>
    <row r="7" spans="1:24" ht="12.75" customHeight="1">
      <c r="A7" s="155" t="s">
        <v>5</v>
      </c>
      <c r="B7" s="155"/>
      <c r="C7" s="155"/>
      <c r="D7" s="155"/>
      <c r="E7" s="63"/>
      <c r="F7" s="63"/>
      <c r="G7" s="63"/>
      <c r="H7" s="63"/>
      <c r="I7" s="63"/>
      <c r="J7" s="63"/>
      <c r="K7" s="63"/>
      <c r="L7" s="63"/>
      <c r="M7" s="63"/>
      <c r="N7" s="63"/>
      <c r="O7" s="63"/>
      <c r="P7" s="63"/>
      <c r="Q7" s="63"/>
      <c r="R7" s="63"/>
      <c r="S7" s="63"/>
      <c r="T7" s="63"/>
      <c r="U7" s="63"/>
      <c r="V7" s="63"/>
      <c r="W7" s="63"/>
      <c r="X7" s="63"/>
    </row>
    <row r="8" spans="1:24" ht="12.75" customHeight="1">
      <c r="A8" s="156" t="s">
        <v>123</v>
      </c>
      <c r="B8" s="156"/>
      <c r="C8" s="156"/>
      <c r="D8" s="71"/>
      <c r="E8" s="63"/>
      <c r="F8" s="63"/>
      <c r="G8" s="63"/>
      <c r="H8" s="63"/>
      <c r="I8" s="63"/>
      <c r="J8" s="63"/>
      <c r="K8" s="63"/>
      <c r="L8" s="63"/>
      <c r="M8" s="63"/>
      <c r="N8" s="63"/>
      <c r="O8" s="63"/>
      <c r="P8" s="63"/>
      <c r="Q8" s="63"/>
      <c r="R8" s="63"/>
      <c r="S8" s="63"/>
      <c r="T8" s="63"/>
      <c r="U8" s="63"/>
      <c r="V8" s="63"/>
      <c r="W8" s="63"/>
      <c r="X8" s="63"/>
    </row>
    <row r="9" spans="1:24" ht="12.75" customHeight="1">
      <c r="A9" s="156" t="s">
        <v>6</v>
      </c>
      <c r="B9" s="156"/>
      <c r="C9" s="156"/>
      <c r="D9" s="70"/>
      <c r="E9" s="63"/>
      <c r="F9" s="63"/>
      <c r="G9" s="63"/>
      <c r="H9" s="63"/>
      <c r="I9" s="63"/>
      <c r="J9" s="63"/>
      <c r="K9" s="63"/>
      <c r="L9" s="63"/>
      <c r="M9" s="63"/>
      <c r="N9" s="63"/>
      <c r="O9" s="63"/>
      <c r="P9" s="63"/>
      <c r="Q9" s="63"/>
      <c r="R9" s="63"/>
      <c r="S9" s="63"/>
      <c r="T9" s="63"/>
      <c r="U9" s="63"/>
      <c r="V9" s="63"/>
      <c r="W9" s="63"/>
      <c r="X9" s="63"/>
    </row>
    <row r="10" spans="1:24" ht="12.75" customHeight="1">
      <c r="A10" s="156" t="s">
        <v>7</v>
      </c>
      <c r="B10" s="156"/>
      <c r="C10" s="156"/>
      <c r="D10" s="70"/>
      <c r="E10" s="63"/>
      <c r="F10" s="63"/>
      <c r="G10" s="63"/>
      <c r="H10" s="63"/>
      <c r="I10" s="63"/>
      <c r="J10" s="63"/>
      <c r="K10" s="63"/>
      <c r="L10" s="63"/>
      <c r="M10" s="63"/>
      <c r="N10" s="63"/>
      <c r="O10" s="63"/>
      <c r="P10" s="63"/>
      <c r="Q10" s="63"/>
      <c r="R10" s="63"/>
      <c r="S10" s="63"/>
      <c r="T10" s="63"/>
      <c r="U10" s="63"/>
      <c r="V10" s="63"/>
      <c r="W10" s="63"/>
      <c r="X10" s="63"/>
    </row>
    <row r="11" spans="1:24" ht="12.75" customHeight="1">
      <c r="A11" s="156" t="s">
        <v>8</v>
      </c>
      <c r="B11" s="156"/>
      <c r="C11" s="156"/>
      <c r="D11" s="70"/>
      <c r="E11" s="63"/>
      <c r="F11" s="63"/>
      <c r="G11" s="63"/>
      <c r="H11" s="63"/>
      <c r="I11" s="63"/>
      <c r="J11" s="63"/>
      <c r="K11" s="63"/>
      <c r="L11" s="63"/>
      <c r="M11" s="63"/>
      <c r="N11" s="63"/>
      <c r="O11" s="63"/>
      <c r="P11" s="63"/>
      <c r="Q11" s="63"/>
      <c r="R11" s="63"/>
      <c r="S11" s="63"/>
      <c r="T11" s="63"/>
      <c r="U11" s="63"/>
      <c r="V11" s="63"/>
      <c r="W11" s="63"/>
      <c r="X11" s="63"/>
    </row>
    <row r="12" spans="1:24" ht="12.75" customHeight="1">
      <c r="A12" s="156" t="s">
        <v>9</v>
      </c>
      <c r="B12" s="156"/>
      <c r="C12" s="156"/>
      <c r="D12" s="70"/>
      <c r="E12" s="63"/>
      <c r="F12" s="63"/>
      <c r="G12" s="63"/>
      <c r="H12" s="63"/>
      <c r="I12" s="63"/>
      <c r="J12" s="63"/>
      <c r="K12" s="63"/>
      <c r="L12" s="63"/>
      <c r="M12" s="63"/>
      <c r="N12" s="63"/>
      <c r="O12" s="63"/>
      <c r="P12" s="63"/>
      <c r="Q12" s="63"/>
      <c r="R12" s="63"/>
      <c r="S12" s="63"/>
      <c r="T12" s="63"/>
      <c r="U12" s="63"/>
      <c r="V12" s="63"/>
      <c r="W12" s="63"/>
      <c r="X12" s="63"/>
    </row>
    <row r="13" spans="1:24" ht="12.75" customHeight="1">
      <c r="A13" s="156" t="s">
        <v>10</v>
      </c>
      <c r="B13" s="156"/>
      <c r="C13" s="156"/>
      <c r="D13" s="70"/>
      <c r="E13" s="63"/>
      <c r="F13" s="63"/>
      <c r="G13" s="63"/>
      <c r="H13" s="63"/>
      <c r="I13" s="63"/>
      <c r="J13" s="63"/>
      <c r="K13" s="63"/>
      <c r="L13" s="63"/>
      <c r="M13" s="63"/>
      <c r="N13" s="63"/>
      <c r="O13" s="63"/>
      <c r="P13" s="63"/>
      <c r="Q13" s="63"/>
      <c r="R13" s="63"/>
      <c r="S13" s="63"/>
      <c r="T13" s="63"/>
      <c r="U13" s="63"/>
      <c r="V13" s="63"/>
      <c r="W13" s="63"/>
      <c r="X13" s="63"/>
    </row>
    <row r="14" spans="1:24" ht="12.75" customHeight="1">
      <c r="A14" s="156" t="s">
        <v>11</v>
      </c>
      <c r="B14" s="156"/>
      <c r="C14" s="156"/>
      <c r="D14" s="71"/>
      <c r="E14" s="63"/>
      <c r="F14" s="63"/>
      <c r="G14" s="63"/>
      <c r="H14" s="63"/>
      <c r="I14" s="63"/>
      <c r="J14" s="63"/>
      <c r="K14" s="63"/>
      <c r="L14" s="63"/>
      <c r="M14" s="63"/>
      <c r="N14" s="63"/>
      <c r="O14" s="63"/>
      <c r="P14" s="63"/>
      <c r="Q14" s="63"/>
      <c r="R14" s="63"/>
      <c r="S14" s="63"/>
      <c r="T14" s="63"/>
      <c r="U14" s="63"/>
      <c r="V14" s="63"/>
      <c r="W14" s="63"/>
      <c r="X14" s="63"/>
    </row>
    <row r="15" spans="1:24" ht="12.75" customHeight="1">
      <c r="A15" s="156" t="s">
        <v>12</v>
      </c>
      <c r="B15" s="156"/>
      <c r="C15" s="156"/>
      <c r="D15" s="71"/>
      <c r="E15" s="63"/>
      <c r="F15" s="63"/>
      <c r="G15" s="63"/>
      <c r="H15" s="63"/>
      <c r="I15" s="63"/>
      <c r="J15" s="63"/>
      <c r="K15" s="63"/>
      <c r="L15" s="63"/>
      <c r="M15" s="63"/>
      <c r="N15" s="63"/>
      <c r="O15" s="63"/>
      <c r="P15" s="63"/>
      <c r="Q15" s="63"/>
      <c r="R15" s="63"/>
      <c r="S15" s="63"/>
      <c r="T15" s="63"/>
      <c r="U15" s="63"/>
      <c r="V15" s="63"/>
      <c r="W15" s="63"/>
      <c r="X15" s="63"/>
    </row>
    <row r="16" spans="1:24" ht="68.25" customHeight="1">
      <c r="A16" s="146" t="s">
        <v>13</v>
      </c>
      <c r="B16" s="146"/>
      <c r="C16" s="146"/>
      <c r="D16" s="146"/>
      <c r="E16" s="63"/>
      <c r="F16" s="63"/>
      <c r="G16" s="63"/>
      <c r="H16" s="63"/>
      <c r="I16" s="63"/>
      <c r="J16" s="63"/>
      <c r="K16" s="63"/>
      <c r="L16" s="63"/>
      <c r="M16" s="63"/>
      <c r="N16" s="63"/>
      <c r="O16" s="63"/>
      <c r="P16" s="63"/>
      <c r="Q16" s="63"/>
      <c r="R16" s="63"/>
      <c r="S16" s="63"/>
      <c r="T16" s="63"/>
      <c r="U16" s="63"/>
      <c r="V16" s="63"/>
      <c r="W16" s="63"/>
      <c r="X16" s="63"/>
    </row>
    <row r="17" spans="1:24" ht="12.75" customHeight="1">
      <c r="A17" s="146" t="s">
        <v>14</v>
      </c>
      <c r="B17" s="146"/>
      <c r="C17" s="146"/>
      <c r="D17" s="146"/>
      <c r="E17" s="63"/>
      <c r="F17" s="63"/>
      <c r="G17" s="63"/>
      <c r="H17" s="63"/>
      <c r="I17" s="63"/>
      <c r="J17" s="63"/>
      <c r="K17" s="63"/>
      <c r="L17" s="63"/>
      <c r="M17" s="63"/>
      <c r="N17" s="63"/>
      <c r="O17" s="63"/>
      <c r="P17" s="63"/>
      <c r="Q17" s="63"/>
      <c r="R17" s="63"/>
      <c r="S17" s="63"/>
      <c r="T17" s="63"/>
      <c r="U17" s="63"/>
      <c r="V17" s="63"/>
      <c r="W17" s="63"/>
      <c r="X17" s="63"/>
    </row>
    <row r="18" spans="1:24" ht="12.75" customHeight="1">
      <c r="A18" s="64"/>
      <c r="B18" s="64"/>
      <c r="C18" s="64"/>
      <c r="D18" s="65"/>
      <c r="E18" s="63"/>
      <c r="F18" s="63"/>
      <c r="G18" s="63"/>
      <c r="H18" s="63"/>
      <c r="I18" s="63"/>
      <c r="J18" s="63"/>
      <c r="K18" s="63"/>
      <c r="L18" s="63"/>
      <c r="M18" s="63"/>
      <c r="N18" s="63"/>
      <c r="O18" s="63"/>
      <c r="P18" s="63"/>
      <c r="Q18" s="63"/>
      <c r="R18" s="63"/>
      <c r="S18" s="63"/>
      <c r="T18" s="63"/>
      <c r="U18" s="63"/>
      <c r="V18" s="63"/>
      <c r="W18" s="63"/>
      <c r="X18" s="63"/>
    </row>
    <row r="19" spans="1:24" ht="23.25" customHeight="1">
      <c r="A19" s="147" t="s">
        <v>15</v>
      </c>
      <c r="B19" s="147"/>
      <c r="C19" s="59" t="s">
        <v>16</v>
      </c>
      <c r="D19" s="60" t="s">
        <v>17</v>
      </c>
      <c r="E19" s="61"/>
      <c r="F19" s="61"/>
      <c r="G19" s="61"/>
      <c r="H19" s="61"/>
      <c r="I19" s="61"/>
      <c r="J19" s="61"/>
      <c r="K19" s="61"/>
      <c r="L19" s="63"/>
      <c r="M19" s="63"/>
      <c r="N19" s="63"/>
      <c r="O19" s="63"/>
      <c r="P19" s="63"/>
      <c r="Q19" s="63"/>
      <c r="R19" s="63"/>
      <c r="S19" s="63"/>
      <c r="T19" s="63"/>
      <c r="U19" s="63"/>
      <c r="V19" s="63"/>
      <c r="W19" s="63"/>
      <c r="X19" s="63"/>
    </row>
    <row r="20" spans="1:24" ht="13">
      <c r="A20" s="138" t="s">
        <v>18</v>
      </c>
      <c r="B20" s="139"/>
      <c r="C20" s="139"/>
      <c r="D20" s="139"/>
      <c r="E20" s="139"/>
      <c r="F20" s="139"/>
      <c r="G20" s="139"/>
      <c r="H20" s="139"/>
      <c r="I20" s="139"/>
      <c r="J20" s="139"/>
      <c r="K20" s="139"/>
      <c r="L20" s="63"/>
      <c r="M20" s="63"/>
      <c r="N20" s="63"/>
      <c r="O20" s="63"/>
      <c r="P20" s="63"/>
      <c r="Q20" s="63"/>
      <c r="R20" s="63"/>
      <c r="S20" s="63"/>
      <c r="T20" s="63"/>
      <c r="U20" s="63"/>
      <c r="V20" s="63"/>
      <c r="W20" s="63"/>
      <c r="X20" s="63"/>
    </row>
    <row r="21" spans="1:24" ht="25">
      <c r="A21" s="28">
        <v>1</v>
      </c>
      <c r="B21" s="29" t="s">
        <v>19</v>
      </c>
      <c r="C21" s="29" t="s">
        <v>135</v>
      </c>
      <c r="D21" s="151"/>
      <c r="E21" s="152"/>
      <c r="F21" s="152"/>
      <c r="G21" s="152"/>
      <c r="H21" s="152"/>
      <c r="I21" s="152"/>
      <c r="J21" s="152"/>
      <c r="K21" s="152"/>
      <c r="L21" s="63"/>
      <c r="M21" s="63"/>
      <c r="N21" s="63"/>
      <c r="O21" s="63"/>
      <c r="P21" s="63"/>
      <c r="Q21" s="63"/>
      <c r="R21" s="63"/>
      <c r="S21" s="63"/>
      <c r="T21" s="63"/>
      <c r="U21" s="63"/>
      <c r="V21" s="63"/>
      <c r="W21" s="63"/>
      <c r="X21" s="63"/>
    </row>
    <row r="22" spans="1:24" ht="25">
      <c r="A22" s="28">
        <v>2</v>
      </c>
      <c r="B22" s="29" t="s">
        <v>20</v>
      </c>
      <c r="C22" s="29"/>
      <c r="D22" s="151"/>
      <c r="E22" s="152"/>
      <c r="F22" s="152"/>
      <c r="G22" s="152"/>
      <c r="H22" s="152"/>
      <c r="I22" s="152"/>
      <c r="J22" s="152"/>
      <c r="K22" s="152"/>
      <c r="L22" s="63"/>
      <c r="M22" s="63"/>
      <c r="N22" s="63"/>
      <c r="O22" s="63"/>
      <c r="P22" s="63"/>
      <c r="Q22" s="63"/>
      <c r="R22" s="63"/>
      <c r="S22" s="63"/>
      <c r="T22" s="63"/>
      <c r="U22" s="63"/>
      <c r="V22" s="63"/>
      <c r="W22" s="63"/>
      <c r="X22" s="63"/>
    </row>
    <row r="23" spans="1:24" ht="50">
      <c r="A23" s="28">
        <v>3</v>
      </c>
      <c r="B23" s="29" t="s">
        <v>134</v>
      </c>
      <c r="C23" s="30"/>
      <c r="D23" s="151"/>
      <c r="E23" s="152"/>
      <c r="F23" s="152"/>
      <c r="G23" s="152"/>
      <c r="H23" s="152"/>
      <c r="I23" s="152"/>
      <c r="J23" s="152"/>
      <c r="K23" s="152"/>
      <c r="L23" s="63"/>
      <c r="M23" s="63"/>
      <c r="N23" s="63"/>
      <c r="O23" s="63"/>
      <c r="P23" s="63"/>
      <c r="Q23" s="63"/>
      <c r="R23" s="63"/>
      <c r="S23" s="63"/>
      <c r="T23" s="63"/>
      <c r="U23" s="63"/>
      <c r="V23" s="63"/>
      <c r="W23" s="63"/>
      <c r="X23" s="63"/>
    </row>
    <row r="24" spans="1:24" ht="13">
      <c r="A24" s="148" t="s">
        <v>21</v>
      </c>
      <c r="B24" s="149"/>
      <c r="C24" s="150"/>
      <c r="D24" s="151"/>
      <c r="E24" s="152"/>
      <c r="F24" s="152"/>
      <c r="G24" s="152"/>
      <c r="H24" s="152"/>
      <c r="I24" s="152"/>
      <c r="J24" s="152"/>
      <c r="K24" s="152"/>
      <c r="L24" s="63"/>
      <c r="M24" s="63"/>
      <c r="N24" s="63"/>
      <c r="O24" s="63"/>
      <c r="P24" s="63"/>
      <c r="Q24" s="63"/>
      <c r="R24" s="63"/>
      <c r="S24" s="63"/>
      <c r="T24" s="63"/>
      <c r="U24" s="63"/>
      <c r="V24" s="63"/>
      <c r="W24" s="63"/>
      <c r="X24" s="63"/>
    </row>
    <row r="25" spans="1:24" ht="25">
      <c r="A25" s="31">
        <v>1</v>
      </c>
      <c r="B25" s="29" t="s">
        <v>22</v>
      </c>
      <c r="C25" s="29" t="s">
        <v>136</v>
      </c>
      <c r="D25" s="151"/>
      <c r="E25" s="152"/>
      <c r="F25" s="152"/>
      <c r="G25" s="152"/>
      <c r="H25" s="152"/>
      <c r="I25" s="152"/>
      <c r="J25" s="152"/>
      <c r="K25" s="152"/>
      <c r="L25" s="63"/>
      <c r="M25" s="63"/>
      <c r="N25" s="63"/>
      <c r="O25" s="63"/>
      <c r="P25" s="63"/>
      <c r="Q25" s="63"/>
      <c r="R25" s="63"/>
      <c r="S25" s="63"/>
      <c r="T25" s="63"/>
      <c r="U25" s="63"/>
      <c r="V25" s="63"/>
      <c r="W25" s="63"/>
      <c r="X25" s="63"/>
    </row>
    <row r="26" spans="1:24" ht="13">
      <c r="A26" s="138" t="s">
        <v>23</v>
      </c>
      <c r="B26" s="139"/>
      <c r="C26" s="139"/>
      <c r="D26" s="139"/>
      <c r="E26" s="139"/>
      <c r="F26" s="139"/>
      <c r="G26" s="139"/>
      <c r="H26" s="139"/>
      <c r="I26" s="139"/>
      <c r="J26" s="139"/>
      <c r="K26" s="139"/>
      <c r="L26" s="63"/>
      <c r="M26" s="63"/>
      <c r="N26" s="63"/>
      <c r="O26" s="63"/>
      <c r="P26" s="63"/>
      <c r="Q26" s="63"/>
      <c r="R26" s="63"/>
      <c r="S26" s="63"/>
      <c r="T26" s="63"/>
      <c r="U26" s="63"/>
      <c r="V26" s="63"/>
      <c r="W26" s="63"/>
      <c r="X26" s="63"/>
    </row>
    <row r="27" spans="1:24" ht="79.5" customHeight="1">
      <c r="A27" s="28">
        <v>1</v>
      </c>
      <c r="B27" s="29" t="s">
        <v>24</v>
      </c>
      <c r="C27" s="29" t="s">
        <v>137</v>
      </c>
      <c r="D27" s="136"/>
      <c r="E27" s="137"/>
      <c r="F27" s="137"/>
      <c r="G27" s="137"/>
      <c r="H27" s="137"/>
      <c r="I27" s="137"/>
      <c r="J27" s="137"/>
      <c r="K27" s="137"/>
      <c r="L27" s="63"/>
      <c r="M27" s="63"/>
      <c r="N27" s="63"/>
      <c r="O27" s="63"/>
      <c r="P27" s="63"/>
      <c r="Q27" s="63"/>
      <c r="R27" s="63"/>
      <c r="S27" s="63"/>
      <c r="T27" s="63"/>
      <c r="U27" s="63"/>
      <c r="V27" s="63"/>
      <c r="W27" s="63"/>
      <c r="X27" s="63"/>
    </row>
    <row r="28" spans="1:24" ht="75">
      <c r="A28" s="28">
        <v>2</v>
      </c>
      <c r="B28" s="29" t="s">
        <v>25</v>
      </c>
      <c r="C28" s="29" t="s">
        <v>138</v>
      </c>
      <c r="D28" s="136"/>
      <c r="E28" s="137"/>
      <c r="F28" s="137"/>
      <c r="G28" s="137"/>
      <c r="H28" s="137"/>
      <c r="I28" s="137"/>
      <c r="J28" s="137"/>
      <c r="K28" s="137"/>
      <c r="L28" s="63"/>
      <c r="M28" s="63"/>
      <c r="N28" s="63"/>
      <c r="O28" s="63"/>
      <c r="P28" s="63"/>
      <c r="Q28" s="63"/>
      <c r="R28" s="63"/>
      <c r="S28" s="63"/>
      <c r="T28" s="63"/>
      <c r="U28" s="63"/>
      <c r="V28" s="63"/>
      <c r="W28" s="63"/>
      <c r="X28" s="63"/>
    </row>
    <row r="29" spans="1:24" ht="42" customHeight="1">
      <c r="A29" s="28">
        <v>3</v>
      </c>
      <c r="B29" s="29" t="s">
        <v>139</v>
      </c>
      <c r="C29" s="29" t="s">
        <v>140</v>
      </c>
      <c r="D29" s="136"/>
      <c r="E29" s="137"/>
      <c r="F29" s="137"/>
      <c r="G29" s="137"/>
      <c r="H29" s="137"/>
      <c r="I29" s="137"/>
      <c r="J29" s="137"/>
      <c r="K29" s="137"/>
      <c r="L29" s="63"/>
      <c r="M29" s="63"/>
      <c r="N29" s="63"/>
      <c r="O29" s="63"/>
      <c r="P29" s="63"/>
      <c r="Q29" s="63"/>
      <c r="R29" s="63"/>
      <c r="S29" s="63"/>
      <c r="T29" s="63"/>
      <c r="U29" s="63"/>
      <c r="V29" s="63"/>
      <c r="W29" s="63"/>
      <c r="X29" s="63"/>
    </row>
    <row r="30" spans="1:24" ht="13">
      <c r="A30" s="138" t="s">
        <v>26</v>
      </c>
      <c r="B30" s="139"/>
      <c r="C30" s="139"/>
      <c r="D30" s="139"/>
      <c r="E30" s="139"/>
      <c r="F30" s="139"/>
      <c r="G30" s="139"/>
      <c r="H30" s="139"/>
      <c r="I30" s="139"/>
      <c r="J30" s="139"/>
      <c r="K30" s="139"/>
      <c r="L30" s="63"/>
      <c r="M30" s="63"/>
      <c r="N30" s="63"/>
      <c r="O30" s="63"/>
      <c r="P30" s="63"/>
      <c r="Q30" s="63"/>
      <c r="R30" s="63"/>
      <c r="S30" s="63"/>
      <c r="T30" s="63"/>
      <c r="U30" s="63"/>
      <c r="V30" s="63"/>
      <c r="W30" s="63"/>
      <c r="X30" s="63"/>
    </row>
    <row r="31" spans="1:24" ht="163.5" customHeight="1">
      <c r="A31" s="28">
        <v>1</v>
      </c>
      <c r="B31" s="29" t="s">
        <v>27</v>
      </c>
      <c r="C31" s="29" t="s">
        <v>141</v>
      </c>
      <c r="D31" s="140"/>
      <c r="E31" s="141"/>
      <c r="F31" s="141"/>
      <c r="G31" s="141"/>
      <c r="H31" s="141"/>
      <c r="I31" s="141"/>
      <c r="J31" s="141"/>
      <c r="K31" s="141"/>
      <c r="L31" s="63"/>
      <c r="M31" s="63"/>
      <c r="N31" s="63"/>
      <c r="O31" s="63"/>
      <c r="P31" s="63"/>
      <c r="Q31" s="63"/>
      <c r="R31" s="63"/>
      <c r="S31" s="63"/>
      <c r="T31" s="63"/>
      <c r="U31" s="63"/>
      <c r="V31" s="63"/>
      <c r="W31" s="63"/>
      <c r="X31" s="63"/>
    </row>
    <row r="32" spans="1:24" ht="13">
      <c r="A32" s="142" t="s">
        <v>28</v>
      </c>
      <c r="B32" s="143"/>
      <c r="C32" s="143"/>
      <c r="D32" s="143"/>
      <c r="E32" s="143"/>
      <c r="F32" s="143"/>
      <c r="G32" s="143"/>
      <c r="H32" s="143"/>
      <c r="I32" s="143"/>
      <c r="J32" s="143"/>
      <c r="K32" s="143"/>
      <c r="L32" s="63"/>
      <c r="M32" s="63"/>
      <c r="N32" s="63"/>
      <c r="O32" s="63"/>
      <c r="P32" s="63"/>
      <c r="Q32" s="63"/>
      <c r="R32" s="63"/>
      <c r="S32" s="63"/>
      <c r="T32" s="63"/>
      <c r="U32" s="63"/>
      <c r="V32" s="63"/>
      <c r="W32" s="63"/>
      <c r="X32" s="63"/>
    </row>
    <row r="33" spans="1:24" ht="50">
      <c r="A33" s="28">
        <v>1</v>
      </c>
      <c r="B33" s="29" t="s">
        <v>29</v>
      </c>
      <c r="C33" s="29" t="s">
        <v>142</v>
      </c>
      <c r="D33" s="136"/>
      <c r="E33" s="137"/>
      <c r="F33" s="137"/>
      <c r="G33" s="137"/>
      <c r="H33" s="137"/>
      <c r="I33" s="137"/>
      <c r="J33" s="137"/>
      <c r="K33" s="137"/>
      <c r="L33" s="63"/>
      <c r="M33" s="63"/>
      <c r="N33" s="63"/>
      <c r="O33" s="63"/>
      <c r="P33" s="63"/>
      <c r="Q33" s="63"/>
      <c r="R33" s="63"/>
      <c r="S33" s="63"/>
      <c r="T33" s="63"/>
      <c r="U33" s="63"/>
      <c r="V33" s="63"/>
      <c r="W33" s="63"/>
      <c r="X33" s="63"/>
    </row>
    <row r="34" spans="1:24" ht="39" customHeight="1">
      <c r="A34" s="28">
        <v>2</v>
      </c>
      <c r="B34" s="29" t="s">
        <v>30</v>
      </c>
      <c r="C34" s="144" t="s">
        <v>143</v>
      </c>
      <c r="D34" s="136"/>
      <c r="E34" s="137"/>
      <c r="F34" s="137"/>
      <c r="G34" s="137"/>
      <c r="H34" s="137"/>
      <c r="I34" s="137"/>
      <c r="J34" s="137"/>
      <c r="K34" s="137"/>
      <c r="L34" s="63"/>
      <c r="M34" s="63"/>
      <c r="N34" s="63"/>
      <c r="O34" s="63"/>
      <c r="P34" s="63"/>
      <c r="Q34" s="63"/>
      <c r="R34" s="63"/>
      <c r="S34" s="63"/>
      <c r="T34" s="63"/>
      <c r="U34" s="63"/>
      <c r="V34" s="63"/>
      <c r="W34" s="63"/>
      <c r="X34" s="63"/>
    </row>
    <row r="35" spans="1:24" ht="62.5">
      <c r="A35" s="28">
        <v>3</v>
      </c>
      <c r="B35" s="29" t="s">
        <v>31</v>
      </c>
      <c r="C35" s="145"/>
      <c r="D35" s="136"/>
      <c r="E35" s="137"/>
      <c r="F35" s="137"/>
      <c r="G35" s="137"/>
      <c r="H35" s="137"/>
      <c r="I35" s="137"/>
      <c r="J35" s="137"/>
      <c r="K35" s="137"/>
      <c r="L35" s="63"/>
      <c r="M35" s="63"/>
      <c r="N35" s="63"/>
      <c r="O35" s="63"/>
      <c r="P35" s="63"/>
      <c r="Q35" s="63"/>
      <c r="R35" s="63"/>
      <c r="S35" s="63"/>
      <c r="T35" s="63"/>
      <c r="U35" s="63"/>
      <c r="V35" s="63"/>
      <c r="W35" s="63"/>
      <c r="X35" s="63"/>
    </row>
    <row r="36" spans="1:24">
      <c r="B36" s="33"/>
      <c r="C36" s="33"/>
    </row>
    <row r="37" spans="1:24">
      <c r="B37" s="25"/>
    </row>
  </sheetData>
  <mergeCells count="27">
    <mergeCell ref="A16:D16"/>
    <mergeCell ref="A7:D7"/>
    <mergeCell ref="A8:C8"/>
    <mergeCell ref="A9:C9"/>
    <mergeCell ref="A10:C10"/>
    <mergeCell ref="A11:C11"/>
    <mergeCell ref="A12:C12"/>
    <mergeCell ref="A13:C13"/>
    <mergeCell ref="A14:C14"/>
    <mergeCell ref="A15:C15"/>
    <mergeCell ref="A1:D1"/>
    <mergeCell ref="A2:D3"/>
    <mergeCell ref="A4:D4"/>
    <mergeCell ref="A5:D5"/>
    <mergeCell ref="A6:D6"/>
    <mergeCell ref="A26:K26"/>
    <mergeCell ref="A17:D17"/>
    <mergeCell ref="A19:B19"/>
    <mergeCell ref="A20:K20"/>
    <mergeCell ref="A24:C24"/>
    <mergeCell ref="D21:K25"/>
    <mergeCell ref="D27:K29"/>
    <mergeCell ref="A30:K30"/>
    <mergeCell ref="D31:K31"/>
    <mergeCell ref="A32:K32"/>
    <mergeCell ref="D33:K35"/>
    <mergeCell ref="C34:C35"/>
  </mergeCells>
  <hyperlinks>
    <hyperlink ref="A7:D7" location="'PI 2.1.1 PSA'!A1" display="3. PI 2.1.1 PSA " xr:uid="{00000000-0004-0000-0000-000004000000}"/>
    <hyperlink ref="A6:D6" location="'PI 1.1.1 PSA'!A1" display="2. PI 1.1.1 PSA " xr:uid="{00000000-0004-0000-0000-000005000000}"/>
    <hyperlink ref="A8:C8" location="'PI 2.1.1 PSA (Fish+Inv)'!A1" display="4. PI 2.2.1 PSA (Fish + Inv)" xr:uid="{E056E195-9DD0-4EFE-9454-A9511EC76A19}"/>
    <hyperlink ref="A9:C9" location="'PI 2.2.1 PSA (birds)'!A1" display="5. PI 2.2.1 PSA (birds)" xr:uid="{F76C5F09-57A9-4895-9557-9E7AC42C4888}"/>
    <hyperlink ref="A10:C10" location="'PI 2.2.1 PSA (myst + siren)'!A1" display="6. PI 2.2.1 PSA (myst + siren)" xr:uid="{F66E78D4-C24C-4A23-AF61-F4DEEAA697E7}"/>
    <hyperlink ref="A11:C11" location="'PI 2.2.1 PSA (odontocetes)'!A1" display="7. PI 2.2.1 PSA (odontocetes)" xr:uid="{9B2D57C9-2BDE-4457-99A6-5E5478CB479A}"/>
    <hyperlink ref="A12:C12" location="'PI 2.2.1 PSA (pinnipeds+otters)'!A1" display="8. PI 2.2.1 PSA (pinnipeds+otters)" xr:uid="{B49B8FCF-88B9-48CE-94E0-E974232C5E25}"/>
    <hyperlink ref="A13:C13" location="'PI 2.2.1 PSA (turtles)'!A1" display="9. PI 2.2.1 PSA (turtles)" xr:uid="{885F29AA-3D5E-4640-9614-1D3718F10169}"/>
    <hyperlink ref="A14:C14" location="'PI 2.2.1 PSA (Sea snakes)'!A1" display="10. PI 2.2.1 PSA (Sea snakes)" xr:uid="{3E902FDE-778C-43BF-B954-06DDAAE587F4}"/>
    <hyperlink ref="A15:C15" location="'PI 2.3.1 CSA'!A1" display="11. PI 2.3.1 CSA" xr:uid="{77A85227-7009-4A07-8328-57156520A1BD}"/>
  </hyperlink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85"/>
  <sheetViews>
    <sheetView workbookViewId="0"/>
  </sheetViews>
  <sheetFormatPr defaultRowHeight="12.5"/>
  <cols>
    <col min="1" max="1" width="28.54296875" customWidth="1"/>
  </cols>
  <sheetData>
    <row r="1" spans="1:1">
      <c r="A1" s="5" t="s">
        <v>32</v>
      </c>
    </row>
    <row r="2" spans="1:1">
      <c r="A2" t="s">
        <v>33</v>
      </c>
    </row>
    <row r="5" spans="1:1">
      <c r="A5">
        <v>1</v>
      </c>
    </row>
    <row r="6" spans="1:1">
      <c r="A6">
        <v>2</v>
      </c>
    </row>
    <row r="7" spans="1:1">
      <c r="A7">
        <v>3</v>
      </c>
    </row>
    <row r="8" spans="1:1">
      <c r="A8">
        <v>4</v>
      </c>
    </row>
    <row r="9" spans="1:1">
      <c r="A9">
        <v>5</v>
      </c>
    </row>
    <row r="10" spans="1:1">
      <c r="A10">
        <v>6</v>
      </c>
    </row>
    <row r="11" spans="1:1">
      <c r="A11">
        <v>7</v>
      </c>
    </row>
    <row r="12" spans="1:1">
      <c r="A12">
        <v>8</v>
      </c>
    </row>
    <row r="13" spans="1:1">
      <c r="A13">
        <v>9</v>
      </c>
    </row>
    <row r="14" spans="1:1">
      <c r="A14">
        <v>10</v>
      </c>
    </row>
    <row r="15" spans="1:1">
      <c r="A15">
        <v>11</v>
      </c>
    </row>
    <row r="16" spans="1:1">
      <c r="A16">
        <v>12</v>
      </c>
    </row>
    <row r="17" spans="1:1">
      <c r="A17">
        <v>13</v>
      </c>
    </row>
    <row r="18" spans="1:1">
      <c r="A18">
        <v>14</v>
      </c>
    </row>
    <row r="19" spans="1:1">
      <c r="A19">
        <v>15</v>
      </c>
    </row>
    <row r="20" spans="1:1">
      <c r="A20">
        <v>16</v>
      </c>
    </row>
    <row r="21" spans="1:1">
      <c r="A21">
        <v>17</v>
      </c>
    </row>
    <row r="22" spans="1:1">
      <c r="A22">
        <v>18</v>
      </c>
    </row>
    <row r="23" spans="1:1">
      <c r="A23">
        <v>19</v>
      </c>
    </row>
    <row r="24" spans="1:1">
      <c r="A24">
        <v>20</v>
      </c>
    </row>
    <row r="25" spans="1:1">
      <c r="A25">
        <v>21</v>
      </c>
    </row>
    <row r="26" spans="1:1">
      <c r="A26">
        <v>22</v>
      </c>
    </row>
    <row r="27" spans="1:1">
      <c r="A27">
        <v>23</v>
      </c>
    </row>
    <row r="28" spans="1:1">
      <c r="A28">
        <v>24</v>
      </c>
    </row>
    <row r="29" spans="1:1">
      <c r="A29">
        <v>25</v>
      </c>
    </row>
    <row r="30" spans="1:1">
      <c r="A30">
        <v>26</v>
      </c>
    </row>
    <row r="31" spans="1:1">
      <c r="A31">
        <v>27</v>
      </c>
    </row>
    <row r="32" spans="1:1">
      <c r="A32">
        <v>28</v>
      </c>
    </row>
    <row r="33" spans="1:1">
      <c r="A33">
        <v>29</v>
      </c>
    </row>
    <row r="34" spans="1:1">
      <c r="A34">
        <v>30</v>
      </c>
    </row>
    <row r="35" spans="1:1">
      <c r="A35">
        <v>31</v>
      </c>
    </row>
    <row r="36" spans="1:1">
      <c r="A36">
        <v>32</v>
      </c>
    </row>
    <row r="37" spans="1:1">
      <c r="A37">
        <v>33</v>
      </c>
    </row>
    <row r="38" spans="1:1">
      <c r="A38">
        <v>34</v>
      </c>
    </row>
    <row r="39" spans="1:1">
      <c r="A39">
        <v>35</v>
      </c>
    </row>
    <row r="40" spans="1:1">
      <c r="A40">
        <v>36</v>
      </c>
    </row>
    <row r="41" spans="1:1">
      <c r="A41">
        <v>37</v>
      </c>
    </row>
    <row r="42" spans="1:1">
      <c r="A42">
        <v>38</v>
      </c>
    </row>
    <row r="43" spans="1:1">
      <c r="A43">
        <v>39</v>
      </c>
    </row>
    <row r="44" spans="1:1">
      <c r="A44">
        <v>40</v>
      </c>
    </row>
    <row r="45" spans="1:1">
      <c r="A45">
        <v>41</v>
      </c>
    </row>
    <row r="46" spans="1:1">
      <c r="A46">
        <v>42</v>
      </c>
    </row>
    <row r="47" spans="1:1">
      <c r="A47">
        <v>43</v>
      </c>
    </row>
    <row r="48" spans="1:1">
      <c r="A48">
        <v>44</v>
      </c>
    </row>
    <row r="49" spans="1:1">
      <c r="A49">
        <v>45</v>
      </c>
    </row>
    <row r="50" spans="1:1">
      <c r="A50">
        <v>46</v>
      </c>
    </row>
    <row r="51" spans="1:1">
      <c r="A51">
        <v>47</v>
      </c>
    </row>
    <row r="52" spans="1:1">
      <c r="A52">
        <v>48</v>
      </c>
    </row>
    <row r="53" spans="1:1">
      <c r="A53">
        <v>49</v>
      </c>
    </row>
    <row r="54" spans="1:1">
      <c r="A54">
        <v>50</v>
      </c>
    </row>
    <row r="61" spans="1:1">
      <c r="A61" s="5" t="s">
        <v>34</v>
      </c>
    </row>
    <row r="62" spans="1:1">
      <c r="A62" s="5" t="s">
        <v>35</v>
      </c>
    </row>
    <row r="64" spans="1:1">
      <c r="A64" s="10" t="s">
        <v>36</v>
      </c>
    </row>
    <row r="65" spans="1:1">
      <c r="A65" s="5" t="s">
        <v>37</v>
      </c>
    </row>
    <row r="66" spans="1:1">
      <c r="A66" s="5" t="s">
        <v>38</v>
      </c>
    </row>
    <row r="68" spans="1:1">
      <c r="A68" s="5" t="s">
        <v>39</v>
      </c>
    </row>
    <row r="69" spans="1:1">
      <c r="A69" s="5" t="s">
        <v>40</v>
      </c>
    </row>
    <row r="70" spans="1:1">
      <c r="A70" s="5" t="s">
        <v>41</v>
      </c>
    </row>
    <row r="71" spans="1:1">
      <c r="A71" s="5" t="s">
        <v>42</v>
      </c>
    </row>
    <row r="72" spans="1:1">
      <c r="A72" s="5" t="s">
        <v>43</v>
      </c>
    </row>
    <row r="73" spans="1:1">
      <c r="A73" s="5" t="s">
        <v>44</v>
      </c>
    </row>
    <row r="74" spans="1:1">
      <c r="A74" s="5" t="s">
        <v>45</v>
      </c>
    </row>
    <row r="75" spans="1:1">
      <c r="A75" s="5" t="s">
        <v>46</v>
      </c>
    </row>
    <row r="76" spans="1:1">
      <c r="A76" s="5" t="s">
        <v>47</v>
      </c>
    </row>
    <row r="77" spans="1:1">
      <c r="A77" s="5" t="s">
        <v>48</v>
      </c>
    </row>
    <row r="79" spans="1:1">
      <c r="A79">
        <v>60</v>
      </c>
    </row>
    <row r="80" spans="1:1">
      <c r="A80">
        <v>80</v>
      </c>
    </row>
    <row r="81" spans="1:1">
      <c r="A81">
        <v>100</v>
      </c>
    </row>
    <row r="83" spans="1:1">
      <c r="A83" s="75"/>
    </row>
    <row r="84" spans="1:1">
      <c r="A84" t="s">
        <v>122</v>
      </c>
    </row>
    <row r="85" spans="1:1">
      <c r="A85" t="s">
        <v>49</v>
      </c>
    </row>
  </sheetData>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341"/>
  <sheetViews>
    <sheetView zoomScaleNormal="100" workbookViewId="0">
      <selection activeCell="K2" sqref="K2"/>
    </sheetView>
  </sheetViews>
  <sheetFormatPr defaultColWidth="0" defaultRowHeight="10" zeroHeight="1"/>
  <cols>
    <col min="1" max="1" width="7.6328125" style="8" customWidth="1"/>
    <col min="2" max="2" width="8.453125" style="2" customWidth="1"/>
    <col min="3" max="3" width="15.54296875" style="2" customWidth="1"/>
    <col min="4" max="6" width="15.54296875" style="6" customWidth="1"/>
    <col min="7" max="7" width="15.54296875" style="8" customWidth="1"/>
    <col min="8" max="23" width="5.54296875" style="1" customWidth="1"/>
    <col min="24" max="26" width="5.54296875" style="3" customWidth="1"/>
    <col min="27" max="27" width="5.54296875" style="2" customWidth="1"/>
    <col min="28" max="28" width="7.54296875" style="2" customWidth="1"/>
    <col min="29" max="29" width="10.6328125" style="2" customWidth="1"/>
    <col min="30" max="31" width="5.54296875" style="2" customWidth="1"/>
    <col min="32" max="32" width="2.54296875" style="2" customWidth="1"/>
    <col min="33" max="33" width="9.1796875" style="2" hidden="1" customWidth="1"/>
    <col min="34" max="34" width="11.26953125" style="2" hidden="1" customWidth="1"/>
    <col min="35" max="35" width="9.1796875" style="2" hidden="1" customWidth="1"/>
    <col min="36" max="16384" width="9.1796875" style="2" hidden="1"/>
  </cols>
  <sheetData>
    <row r="1" spans="1:34" ht="13.5" customHeight="1">
      <c r="A1" s="157"/>
      <c r="B1" s="158"/>
      <c r="C1" s="158"/>
      <c r="D1" s="158"/>
      <c r="E1" s="158"/>
      <c r="F1" s="158"/>
      <c r="G1" s="158"/>
      <c r="H1" s="161" t="s">
        <v>124</v>
      </c>
      <c r="I1" s="161"/>
      <c r="J1" s="161"/>
      <c r="K1" s="161"/>
      <c r="L1" s="161"/>
      <c r="M1" s="161"/>
      <c r="N1" s="161"/>
      <c r="O1" s="161"/>
      <c r="P1" s="161"/>
      <c r="Q1" s="162" t="s">
        <v>125</v>
      </c>
      <c r="R1" s="162"/>
      <c r="S1" s="162"/>
      <c r="T1" s="162"/>
      <c r="U1" s="162"/>
      <c r="V1" s="165" t="s">
        <v>50</v>
      </c>
      <c r="W1" s="163" t="s">
        <v>51</v>
      </c>
      <c r="X1" s="164"/>
      <c r="Y1" s="164"/>
      <c r="Z1" s="164"/>
      <c r="AA1" s="159" t="s">
        <v>126</v>
      </c>
      <c r="AB1" s="159"/>
      <c r="AC1" s="159"/>
      <c r="AD1" s="159"/>
      <c r="AE1" s="160"/>
    </row>
    <row r="2" spans="1:34" s="7" customFormat="1" ht="120" customHeight="1">
      <c r="A2" s="40" t="s">
        <v>52</v>
      </c>
      <c r="B2" s="43" t="s">
        <v>53</v>
      </c>
      <c r="C2" s="36" t="s">
        <v>54</v>
      </c>
      <c r="D2" s="36" t="s">
        <v>55</v>
      </c>
      <c r="E2" s="36" t="s">
        <v>56</v>
      </c>
      <c r="F2" s="36" t="s">
        <v>57</v>
      </c>
      <c r="G2" s="36" t="s">
        <v>58</v>
      </c>
      <c r="H2" s="34" t="s">
        <v>59</v>
      </c>
      <c r="I2" s="34" t="s">
        <v>60</v>
      </c>
      <c r="J2" s="34" t="s">
        <v>61</v>
      </c>
      <c r="K2" s="34" t="s">
        <v>62</v>
      </c>
      <c r="L2" s="34" t="s">
        <v>63</v>
      </c>
      <c r="M2" s="34" t="s">
        <v>64</v>
      </c>
      <c r="N2" s="34" t="s">
        <v>65</v>
      </c>
      <c r="O2" s="37" t="s">
        <v>66</v>
      </c>
      <c r="P2" s="83" t="s">
        <v>67</v>
      </c>
      <c r="Q2" s="38" t="s">
        <v>68</v>
      </c>
      <c r="R2" s="35" t="s">
        <v>69</v>
      </c>
      <c r="S2" s="35" t="s">
        <v>70</v>
      </c>
      <c r="T2" s="39" t="s">
        <v>71</v>
      </c>
      <c r="U2" s="86" t="s">
        <v>72</v>
      </c>
      <c r="V2" s="166"/>
      <c r="W2" s="106" t="s">
        <v>73</v>
      </c>
      <c r="X2" s="107" t="s">
        <v>74</v>
      </c>
      <c r="Y2" s="108" t="s">
        <v>75</v>
      </c>
      <c r="Z2" s="89" t="s">
        <v>76</v>
      </c>
      <c r="AA2" s="123" t="s">
        <v>77</v>
      </c>
      <c r="AB2" s="111" t="s">
        <v>132</v>
      </c>
      <c r="AC2" s="112" t="s">
        <v>78</v>
      </c>
      <c r="AD2" s="92" t="s">
        <v>79</v>
      </c>
      <c r="AE2" s="113" t="s">
        <v>80</v>
      </c>
      <c r="AF2" s="9"/>
      <c r="AH2" s="128" t="s">
        <v>127</v>
      </c>
    </row>
    <row r="3" spans="1:34" ht="9.75" customHeight="1">
      <c r="A3" s="57"/>
      <c r="D3" s="2"/>
      <c r="E3" s="2"/>
      <c r="F3" s="2"/>
      <c r="G3" s="2"/>
      <c r="P3" s="84" t="str">
        <f t="shared" ref="P3:P34" si="0">IF(AND(F3="Invertebrate",COUNT(H3:J3,M3:O3)&gt;5),AVERAGE(H3:J3,M3:O3),IF(AND(F3="Vertebrate",COUNT(H3:N3)&gt;6),AVERAGE(H3:N3),""))</f>
        <v/>
      </c>
      <c r="Q3" s="24"/>
      <c r="R3" s="24"/>
      <c r="S3" s="24"/>
      <c r="T3" s="24"/>
      <c r="U3" s="87" t="str">
        <f t="shared" ref="U3:U34" si="1">IF(COUNT(Q3:T3)&gt;3,((Q3*R3*S3*T3)-1)/40+1,"")</f>
        <v/>
      </c>
      <c r="V3" s="90" t="str">
        <f>IFERROR(IF(U3="","",(P3^2+U3^2)^0.5),"")</f>
        <v/>
      </c>
      <c r="X3" s="118" t="str">
        <f>IFERROR(W3/SUMIF($A$3:$A$53,A3,$W$3:$W$53),"")</f>
        <v/>
      </c>
      <c r="Y3" s="109" t="str">
        <f>IFERROR(V3*X3,"")</f>
        <v/>
      </c>
      <c r="Z3" s="90" t="str">
        <f>IF(W3="","",SUMIF($A$3:$A$53,A3,$Y$3:$Y$53))</f>
        <v/>
      </c>
      <c r="AA3" s="130" t="str">
        <f>IFERROR(ROUND(IF(B3="First",IF(W3="",-11.965*V3^2+32.28*V3+78.259,-11.965*Z3^2+32.28*Z3+78.259),""),0),"")</f>
        <v/>
      </c>
      <c r="AB3" s="1" t="str" cm="1">
        <f t="array" ref="AB3">IF(AH3="","",_xlfn.IFS(AH3=-3,"Type",AH3&lt;60,"High",AH3&lt;80,"Med",TRUE,"Low"))</f>
        <v/>
      </c>
      <c r="AC3" s="116" t="str" cm="1">
        <f t="array" ref="AC3">IF(AH3="","",_xlfn.IFS(AH3=-3,"Type",AH3&lt;60,"SG60 not met",AH3&lt;80,"SG60 met",AH3&lt;100,"SG80 met",TRUE,"SG100 met"))</f>
        <v/>
      </c>
      <c r="AD3" s="1"/>
      <c r="AE3" s="131" t="str">
        <f>IF(OR(AA3="",AD3=""),"",IF(OR(AA3&lt;60,AD3&lt;60),MIN(AVERAGE(AA3,AD3),59),IF(OR(AA3&lt;80,AD3&lt;80),MIN(AVERAGE(AA3,AD3),79),AVERAGE(AA3,AD3))))</f>
        <v/>
      </c>
      <c r="AF3" s="9"/>
      <c r="AH3" s="79" t="str" cm="1">
        <f t="array" ref="AH3">IFERROR(IF(NOT(ISNUMBER(A3)),"",_xlfn.IFS(F3="",-3,B3&lt;&gt;"First","",TRUE,ROUND(IF(W3="",-11.965*V3^2+32.28*V3+78.259,-11.965*Z3^2+32.28*Z3+78.259),0))),"")</f>
        <v/>
      </c>
    </row>
    <row r="4" spans="1:34" ht="9.75" customHeight="1">
      <c r="A4" s="57"/>
      <c r="B4" s="2" t="str">
        <f>IF(COUNTIF(A$3:A4,A4)=1,"First","")</f>
        <v/>
      </c>
      <c r="D4" s="2"/>
      <c r="E4" s="2"/>
      <c r="F4" s="2"/>
      <c r="G4" s="2"/>
      <c r="P4" s="84" t="str">
        <f t="shared" si="0"/>
        <v/>
      </c>
      <c r="Q4" s="24"/>
      <c r="R4" s="24"/>
      <c r="S4" s="24"/>
      <c r="T4" s="24"/>
      <c r="U4" s="87" t="str">
        <f t="shared" si="1"/>
        <v/>
      </c>
      <c r="V4" s="90" t="str">
        <f t="shared" ref="V4:V53" si="2">IFERROR(IF(U4="","",(P4^2+U4^2)^0.5),"")</f>
        <v/>
      </c>
      <c r="X4" s="119" t="str">
        <f t="shared" ref="X4:X53" si="3">IFERROR(W4/SUMIF($A$3:$A$53,A4,$W$3:$W$53),"")</f>
        <v/>
      </c>
      <c r="Y4" s="109" t="str">
        <f t="shared" ref="Y4:Y53" si="4">IFERROR(V4*X4,"")</f>
        <v/>
      </c>
      <c r="Z4" s="90" t="str">
        <f t="shared" ref="Z4:Z53" si="5">IF(W4="","",SUMIF($A$3:$A$53,A4,$Y$3:$Y$53))</f>
        <v/>
      </c>
      <c r="AA4" s="130" t="str">
        <f t="shared" ref="AA4:AA53" si="6">IFERROR(ROUND(IF(B4="First",IF(W4="",-11.965*V4^2+32.28*V4+78.259,-11.965*Z4^2+32.28*Z4+78.259),""),0),"")</f>
        <v/>
      </c>
      <c r="AB4" s="1" t="str" cm="1">
        <f t="array" ref="AB4">IF(AH4="","",_xlfn.IFS(AH4=-3,"Type",AH4&lt;60,"High",AH4&lt;80,"Med",TRUE,"Low"))</f>
        <v/>
      </c>
      <c r="AC4" s="117" t="str" cm="1">
        <f t="array" ref="AC4">IF(AH4="","",_xlfn.IFS(AH4=-3,"Type",AH4&lt;60,"SG60 not met",AH4&lt;80,"SG60 met",AH4&lt;100,"SG80 met",TRUE,"SG100 met"))</f>
        <v/>
      </c>
      <c r="AD4" s="1"/>
      <c r="AE4" s="132" t="str">
        <f t="shared" ref="AE4:AE53" si="7">IF(OR(AA4="",AD4=""),"",IF(OR(AA4&lt;60,AD4&lt;60),MIN(AVERAGE(AA4,AD4),59),IF(OR(AA4&lt;80,AD4&lt;80),MIN(AVERAGE(AA4,AD4),79),AVERAGE(AA4,AD4))))</f>
        <v/>
      </c>
      <c r="AF4" s="9"/>
      <c r="AH4" s="79" t="str" cm="1">
        <f t="array" ref="AH4">IFERROR(IF(NOT(ISNUMBER(A4)),"",_xlfn.IFS(F4="",-3,B4&lt;&gt;"First","",TRUE,ROUND(IF(W4="",-11.965*V4^2+32.28*V4+78.259,-11.965*Z4^2+32.28*Z4+78.259),0))),"")</f>
        <v/>
      </c>
    </row>
    <row r="5" spans="1:34" ht="9.75" customHeight="1">
      <c r="A5" s="57"/>
      <c r="B5" s="2" t="str">
        <f>IF(COUNTIF(A$3:A5,A5)=1,"First","")</f>
        <v/>
      </c>
      <c r="D5" s="2"/>
      <c r="E5" s="2"/>
      <c r="F5" s="2"/>
      <c r="G5" s="2"/>
      <c r="P5" s="84" t="str">
        <f t="shared" si="0"/>
        <v/>
      </c>
      <c r="Q5" s="24"/>
      <c r="R5" s="24"/>
      <c r="S5" s="24"/>
      <c r="T5" s="24"/>
      <c r="U5" s="87" t="str">
        <f t="shared" si="1"/>
        <v/>
      </c>
      <c r="V5" s="90" t="str">
        <f t="shared" si="2"/>
        <v/>
      </c>
      <c r="X5" s="119" t="str">
        <f t="shared" si="3"/>
        <v/>
      </c>
      <c r="Y5" s="109" t="str">
        <f t="shared" si="4"/>
        <v/>
      </c>
      <c r="Z5" s="90" t="str">
        <f t="shared" si="5"/>
        <v/>
      </c>
      <c r="AA5" s="130" t="str">
        <f t="shared" si="6"/>
        <v/>
      </c>
      <c r="AB5" s="1" t="str" cm="1">
        <f t="array" ref="AB5">IF(AH5="","",_xlfn.IFS(AH5=-3,"Type",AH5&lt;60,"High",AH5&lt;80,"Med",TRUE,"Low"))</f>
        <v/>
      </c>
      <c r="AC5" s="117" t="str" cm="1">
        <f t="array" ref="AC5">IF(AH5="","",_xlfn.IFS(AH5=-3,"Type",AH5&lt;60,"SG60 not met",AH5&lt;80,"SG60 met",AH5&lt;100,"SG80 met",TRUE,"SG100 met"))</f>
        <v/>
      </c>
      <c r="AD5" s="1"/>
      <c r="AE5" s="132" t="str">
        <f t="shared" si="7"/>
        <v/>
      </c>
      <c r="AF5" s="9"/>
      <c r="AH5" s="79" t="str" cm="1">
        <f t="array" ref="AH5">IFERROR(IF(NOT(ISNUMBER(A5)),"",_xlfn.IFS(F5="",-3,B5&lt;&gt;"First","",TRUE,ROUND(IF(W5="",-11.965*V5^2+32.28*V5+78.259,-11.965*Z5^2+32.28*Z5+78.259),0))),"")</f>
        <v/>
      </c>
    </row>
    <row r="6" spans="1:34" ht="9.75" customHeight="1">
      <c r="A6" s="57"/>
      <c r="B6" s="2" t="str">
        <f>IF(COUNTIF(A$3:A6,A6)=1,"First","")</f>
        <v/>
      </c>
      <c r="D6" s="2"/>
      <c r="E6" s="2"/>
      <c r="F6" s="2"/>
      <c r="G6" s="2"/>
      <c r="P6" s="84" t="str">
        <f t="shared" si="0"/>
        <v/>
      </c>
      <c r="Q6" s="24"/>
      <c r="R6" s="24"/>
      <c r="S6" s="24"/>
      <c r="T6" s="24"/>
      <c r="U6" s="87" t="str">
        <f t="shared" si="1"/>
        <v/>
      </c>
      <c r="V6" s="90" t="str">
        <f t="shared" si="2"/>
        <v/>
      </c>
      <c r="X6" s="119" t="str">
        <f t="shared" si="3"/>
        <v/>
      </c>
      <c r="Y6" s="109" t="str">
        <f t="shared" si="4"/>
        <v/>
      </c>
      <c r="Z6" s="90" t="str">
        <f t="shared" si="5"/>
        <v/>
      </c>
      <c r="AA6" s="130" t="str">
        <f t="shared" si="6"/>
        <v/>
      </c>
      <c r="AB6" s="1" t="str" cm="1">
        <f t="array" ref="AB6">IF(AH6="","",_xlfn.IFS(AH6=-3,"Type",AH6&lt;60,"High",AH6&lt;80,"Med",TRUE,"Low"))</f>
        <v/>
      </c>
      <c r="AC6" s="117" t="str" cm="1">
        <f t="array" ref="AC6">IF(AH6="","",_xlfn.IFS(AH6=-3,"Type",AH6&lt;60,"SG60 not met",AH6&lt;80,"SG60 met",AH6&lt;100,"SG80 met",TRUE,"SG100 met"))</f>
        <v/>
      </c>
      <c r="AD6" s="1"/>
      <c r="AE6" s="132" t="str">
        <f t="shared" si="7"/>
        <v/>
      </c>
      <c r="AF6" s="9"/>
      <c r="AH6" s="79" t="str" cm="1">
        <f t="array" ref="AH6">IFERROR(IF(NOT(ISNUMBER(A6)),"",_xlfn.IFS(F6="",-3,B6&lt;&gt;"First","",TRUE,ROUND(IF(W6="",-11.965*V6^2+32.28*V6+78.259,-11.965*Z6^2+32.28*Z6+78.259),0))),"")</f>
        <v/>
      </c>
    </row>
    <row r="7" spans="1:34" ht="9.75" customHeight="1">
      <c r="A7" s="57"/>
      <c r="B7" s="2" t="str">
        <f>IF(COUNTIF(A$3:A7,A7)=1,"First","")</f>
        <v/>
      </c>
      <c r="D7" s="2"/>
      <c r="E7" s="2"/>
      <c r="F7" s="2"/>
      <c r="G7" s="2"/>
      <c r="P7" s="84" t="str">
        <f t="shared" si="0"/>
        <v/>
      </c>
      <c r="Q7" s="24"/>
      <c r="R7" s="24"/>
      <c r="S7" s="24"/>
      <c r="T7" s="24"/>
      <c r="U7" s="87" t="str">
        <f t="shared" si="1"/>
        <v/>
      </c>
      <c r="V7" s="90" t="str">
        <f t="shared" si="2"/>
        <v/>
      </c>
      <c r="X7" s="119" t="str">
        <f t="shared" si="3"/>
        <v/>
      </c>
      <c r="Y7" s="109" t="str">
        <f t="shared" si="4"/>
        <v/>
      </c>
      <c r="Z7" s="90" t="str">
        <f t="shared" si="5"/>
        <v/>
      </c>
      <c r="AA7" s="130" t="str">
        <f t="shared" si="6"/>
        <v/>
      </c>
      <c r="AB7" s="1" t="str" cm="1">
        <f t="array" ref="AB7">IF(AH7="","",_xlfn.IFS(AH7=-3,"Type",AH7&lt;60,"High",AH7&lt;80,"Med",TRUE,"Low"))</f>
        <v/>
      </c>
      <c r="AC7" s="117" t="str" cm="1">
        <f t="array" ref="AC7">IF(AH7="","",_xlfn.IFS(AH7=-3,"Type",AH7&lt;60,"SG60 not met",AH7&lt;80,"SG60 met",AH7&lt;100,"SG80 met",TRUE,"SG100 met"))</f>
        <v/>
      </c>
      <c r="AD7" s="1"/>
      <c r="AE7" s="132" t="str">
        <f t="shared" si="7"/>
        <v/>
      </c>
      <c r="AF7" s="9"/>
      <c r="AH7" s="79" t="str" cm="1">
        <f t="array" ref="AH7">IFERROR(IF(NOT(ISNUMBER(A7)),"",_xlfn.IFS(F7="",-3,B7&lt;&gt;"First","",TRUE,ROUND(IF(W7="",-11.965*V7^2+32.28*V7+78.259,-11.965*Z7^2+32.28*Z7+78.259),0))),"")</f>
        <v/>
      </c>
    </row>
    <row r="8" spans="1:34" ht="9.75" customHeight="1">
      <c r="A8" s="57"/>
      <c r="B8" s="2" t="str">
        <f>IF(COUNTIF(A$3:A8,A8)=1,"First","")</f>
        <v/>
      </c>
      <c r="D8" s="2"/>
      <c r="E8" s="2"/>
      <c r="F8" s="2"/>
      <c r="G8" s="2"/>
      <c r="P8" s="84" t="str">
        <f t="shared" si="0"/>
        <v/>
      </c>
      <c r="Q8" s="24"/>
      <c r="R8" s="24"/>
      <c r="S8" s="24"/>
      <c r="T8" s="24"/>
      <c r="U8" s="87" t="str">
        <f t="shared" si="1"/>
        <v/>
      </c>
      <c r="V8" s="90" t="str">
        <f t="shared" si="2"/>
        <v/>
      </c>
      <c r="X8" s="119" t="str">
        <f t="shared" si="3"/>
        <v/>
      </c>
      <c r="Y8" s="109" t="str">
        <f t="shared" si="4"/>
        <v/>
      </c>
      <c r="Z8" s="90" t="str">
        <f t="shared" si="5"/>
        <v/>
      </c>
      <c r="AA8" s="130" t="str">
        <f t="shared" si="6"/>
        <v/>
      </c>
      <c r="AB8" s="1" t="str" cm="1">
        <f t="array" ref="AB8">IF(AH8="","",_xlfn.IFS(AH8=-3,"Type",AH8&lt;60,"High",AH8&lt;80,"Med",TRUE,"Low"))</f>
        <v/>
      </c>
      <c r="AC8" s="117" t="str" cm="1">
        <f t="array" ref="AC8">IF(AH8="","",_xlfn.IFS(AH8=-3,"Type",AH8&lt;60,"SG60 not met",AH8&lt;80,"SG60 met",AH8&lt;100,"SG80 met",TRUE,"SG100 met"))</f>
        <v/>
      </c>
      <c r="AD8" s="1"/>
      <c r="AE8" s="132" t="str">
        <f t="shared" si="7"/>
        <v/>
      </c>
      <c r="AF8" s="9"/>
      <c r="AH8" s="79" t="str" cm="1">
        <f t="array" ref="AH8">IFERROR(IF(NOT(ISNUMBER(A8)),"",_xlfn.IFS(F8="",-3,B8&lt;&gt;"First","",TRUE,ROUND(IF(W8="",-11.965*V8^2+32.28*V8+78.259,-11.965*Z8^2+32.28*Z8+78.259),0))),"")</f>
        <v/>
      </c>
    </row>
    <row r="9" spans="1:34" ht="9.75" customHeight="1">
      <c r="A9" s="57"/>
      <c r="B9" s="2" t="str">
        <f>IF(COUNTIF(A$3:A9,A9)=1,"First","")</f>
        <v/>
      </c>
      <c r="D9" s="2"/>
      <c r="E9" s="2"/>
      <c r="F9" s="2"/>
      <c r="G9" s="2"/>
      <c r="P9" s="84" t="str">
        <f t="shared" si="0"/>
        <v/>
      </c>
      <c r="Q9" s="24"/>
      <c r="R9" s="24"/>
      <c r="S9" s="24"/>
      <c r="T9" s="24"/>
      <c r="U9" s="87" t="str">
        <f t="shared" si="1"/>
        <v/>
      </c>
      <c r="V9" s="90" t="str">
        <f t="shared" si="2"/>
        <v/>
      </c>
      <c r="X9" s="119" t="str">
        <f t="shared" si="3"/>
        <v/>
      </c>
      <c r="Y9" s="109" t="str">
        <f t="shared" si="4"/>
        <v/>
      </c>
      <c r="Z9" s="90" t="str">
        <f t="shared" si="5"/>
        <v/>
      </c>
      <c r="AA9" s="130" t="str">
        <f t="shared" si="6"/>
        <v/>
      </c>
      <c r="AB9" s="1" t="str" cm="1">
        <f t="array" ref="AB9">IF(AH9="","",_xlfn.IFS(AH9=-3,"Type",AH9&lt;60,"High",AH9&lt;80,"Med",TRUE,"Low"))</f>
        <v/>
      </c>
      <c r="AC9" s="117" t="str" cm="1">
        <f t="array" ref="AC9">IF(AH9="","",_xlfn.IFS(AH9=-3,"Type",AH9&lt;60,"SG60 not met",AH9&lt;80,"SG60 met",AH9&lt;100,"SG80 met",TRUE,"SG100 met"))</f>
        <v/>
      </c>
      <c r="AD9" s="1"/>
      <c r="AE9" s="132" t="str">
        <f t="shared" si="7"/>
        <v/>
      </c>
      <c r="AF9" s="9"/>
      <c r="AH9" s="79" t="str" cm="1">
        <f t="array" ref="AH9">IFERROR(IF(NOT(ISNUMBER(A9)),"",_xlfn.IFS(F9="",-3,B9&lt;&gt;"First","",TRUE,ROUND(IF(W9="",-11.965*V9^2+32.28*V9+78.259,-11.965*Z9^2+32.28*Z9+78.259),0))),"")</f>
        <v/>
      </c>
    </row>
    <row r="10" spans="1:34" ht="9.75" customHeight="1">
      <c r="A10" s="57"/>
      <c r="B10" s="2" t="str">
        <f>IF(COUNTIF(A$3:A10,A10)=1,"First","")</f>
        <v/>
      </c>
      <c r="D10" s="2"/>
      <c r="E10" s="2"/>
      <c r="F10" s="2"/>
      <c r="G10" s="2"/>
      <c r="P10" s="84" t="str">
        <f t="shared" si="0"/>
        <v/>
      </c>
      <c r="Q10" s="24"/>
      <c r="R10" s="24"/>
      <c r="S10" s="24"/>
      <c r="T10" s="24"/>
      <c r="U10" s="87" t="str">
        <f t="shared" si="1"/>
        <v/>
      </c>
      <c r="V10" s="90" t="str">
        <f t="shared" si="2"/>
        <v/>
      </c>
      <c r="X10" s="119" t="str">
        <f t="shared" si="3"/>
        <v/>
      </c>
      <c r="Y10" s="109" t="str">
        <f t="shared" si="4"/>
        <v/>
      </c>
      <c r="Z10" s="90" t="str">
        <f t="shared" si="5"/>
        <v/>
      </c>
      <c r="AA10" s="130" t="str">
        <f t="shared" si="6"/>
        <v/>
      </c>
      <c r="AB10" s="1" t="str" cm="1">
        <f t="array" ref="AB10">IF(AH10="","",_xlfn.IFS(AH10=-3,"Type",AH10&lt;60,"High",AH10&lt;80,"Med",TRUE,"Low"))</f>
        <v/>
      </c>
      <c r="AC10" s="117" t="str" cm="1">
        <f t="array" ref="AC10">IF(AH10="","",_xlfn.IFS(AH10=-3,"Type",AH10&lt;60,"SG60 not met",AH10&lt;80,"SG60 met",AH10&lt;100,"SG80 met",TRUE,"SG100 met"))</f>
        <v/>
      </c>
      <c r="AD10" s="1"/>
      <c r="AE10" s="132" t="str">
        <f t="shared" si="7"/>
        <v/>
      </c>
      <c r="AF10" s="9"/>
      <c r="AH10" s="79" t="str" cm="1">
        <f t="array" ref="AH10">IFERROR(IF(NOT(ISNUMBER(A10)),"",_xlfn.IFS(F10="",-3,B10&lt;&gt;"First","",TRUE,ROUND(IF(W10="",-11.965*V10^2+32.28*V10+78.259,-11.965*Z10^2+32.28*Z10+78.259),0))),"")</f>
        <v/>
      </c>
    </row>
    <row r="11" spans="1:34" ht="9.75" customHeight="1">
      <c r="A11" s="57"/>
      <c r="B11" s="2" t="str">
        <f>IF(COUNTIF(A$3:A11,A11)=1,"First","")</f>
        <v/>
      </c>
      <c r="D11" s="2"/>
      <c r="E11" s="2"/>
      <c r="F11" s="2"/>
      <c r="G11" s="2"/>
      <c r="P11" s="84" t="str">
        <f t="shared" si="0"/>
        <v/>
      </c>
      <c r="Q11" s="24"/>
      <c r="R11" s="24"/>
      <c r="S11" s="24"/>
      <c r="T11" s="24"/>
      <c r="U11" s="87" t="str">
        <f t="shared" si="1"/>
        <v/>
      </c>
      <c r="V11" s="90" t="str">
        <f t="shared" si="2"/>
        <v/>
      </c>
      <c r="X11" s="119" t="str">
        <f t="shared" si="3"/>
        <v/>
      </c>
      <c r="Y11" s="109" t="str">
        <f t="shared" si="4"/>
        <v/>
      </c>
      <c r="Z11" s="90" t="str">
        <f t="shared" si="5"/>
        <v/>
      </c>
      <c r="AA11" s="130" t="str">
        <f t="shared" si="6"/>
        <v/>
      </c>
      <c r="AB11" s="1" t="str" cm="1">
        <f t="array" ref="AB11">IF(AH11="","",_xlfn.IFS(AH11=-3,"Type",AH11&lt;60,"High",AH11&lt;80,"Med",TRUE,"Low"))</f>
        <v/>
      </c>
      <c r="AC11" s="117" t="str" cm="1">
        <f t="array" ref="AC11">IF(AH11="","",_xlfn.IFS(AH11=-3,"Type",AH11&lt;60,"SG60 not met",AH11&lt;80,"SG60 met",AH11&lt;100,"SG80 met",TRUE,"SG100 met"))</f>
        <v/>
      </c>
      <c r="AD11" s="1"/>
      <c r="AE11" s="132" t="str">
        <f t="shared" si="7"/>
        <v/>
      </c>
      <c r="AF11" s="9"/>
      <c r="AH11" s="79" t="str" cm="1">
        <f t="array" ref="AH11">IFERROR(IF(NOT(ISNUMBER(A11)),"",_xlfn.IFS(F11="",-3,B11&lt;&gt;"First","",TRUE,ROUND(IF(W11="",-11.965*V11^2+32.28*V11+78.259,-11.965*Z11^2+32.28*Z11+78.259),0))),"")</f>
        <v/>
      </c>
    </row>
    <row r="12" spans="1:34" ht="9.75" customHeight="1">
      <c r="A12" s="57"/>
      <c r="B12" s="2" t="str">
        <f>IF(COUNTIF(A$3:A12,A12)=1,"First","")</f>
        <v/>
      </c>
      <c r="D12" s="2"/>
      <c r="E12" s="2"/>
      <c r="F12" s="2"/>
      <c r="G12" s="2"/>
      <c r="P12" s="84" t="str">
        <f t="shared" si="0"/>
        <v/>
      </c>
      <c r="Q12" s="24"/>
      <c r="R12" s="24"/>
      <c r="S12" s="24"/>
      <c r="T12" s="24"/>
      <c r="U12" s="87" t="str">
        <f t="shared" si="1"/>
        <v/>
      </c>
      <c r="V12" s="90" t="str">
        <f t="shared" si="2"/>
        <v/>
      </c>
      <c r="X12" s="119" t="str">
        <f t="shared" si="3"/>
        <v/>
      </c>
      <c r="Y12" s="109" t="str">
        <f t="shared" si="4"/>
        <v/>
      </c>
      <c r="Z12" s="90" t="str">
        <f t="shared" si="5"/>
        <v/>
      </c>
      <c r="AA12" s="130" t="str">
        <f t="shared" si="6"/>
        <v/>
      </c>
      <c r="AB12" s="1" t="str" cm="1">
        <f t="array" ref="AB12">IF(AH12="","",_xlfn.IFS(AH12=-3,"Type",AH12&lt;60,"High",AH12&lt;80,"Med",TRUE,"Low"))</f>
        <v/>
      </c>
      <c r="AC12" s="117" t="str" cm="1">
        <f t="array" ref="AC12">IF(AH12="","",_xlfn.IFS(AH12=-3,"Type",AH12&lt;60,"SG60 not met",AH12&lt;80,"SG60 met",AH12&lt;100,"SG80 met",TRUE,"SG100 met"))</f>
        <v/>
      </c>
      <c r="AD12" s="1"/>
      <c r="AE12" s="132" t="str">
        <f t="shared" si="7"/>
        <v/>
      </c>
      <c r="AF12" s="9"/>
      <c r="AH12" s="79" t="str" cm="1">
        <f t="array" ref="AH12">IFERROR(IF(NOT(ISNUMBER(A12)),"",_xlfn.IFS(F12="",-3,B12&lt;&gt;"First","",TRUE,ROUND(IF(W12="",-11.965*V12^2+32.28*V12+78.259,-11.965*Z12^2+32.28*Z12+78.259),0))),"")</f>
        <v/>
      </c>
    </row>
    <row r="13" spans="1:34" ht="9.75" customHeight="1">
      <c r="A13" s="57"/>
      <c r="B13" s="2" t="str">
        <f>IF(COUNTIF(A$3:A13,A13)=1,"First","")</f>
        <v/>
      </c>
      <c r="D13" s="2"/>
      <c r="E13" s="2"/>
      <c r="F13" s="2"/>
      <c r="G13" s="2"/>
      <c r="P13" s="84" t="str">
        <f t="shared" si="0"/>
        <v/>
      </c>
      <c r="Q13" s="24"/>
      <c r="R13" s="24"/>
      <c r="S13" s="24"/>
      <c r="T13" s="24"/>
      <c r="U13" s="87" t="str">
        <f t="shared" si="1"/>
        <v/>
      </c>
      <c r="V13" s="90" t="str">
        <f t="shared" si="2"/>
        <v/>
      </c>
      <c r="X13" s="119" t="str">
        <f t="shared" si="3"/>
        <v/>
      </c>
      <c r="Y13" s="109" t="str">
        <f t="shared" si="4"/>
        <v/>
      </c>
      <c r="Z13" s="90" t="str">
        <f t="shared" si="5"/>
        <v/>
      </c>
      <c r="AA13" s="130" t="str">
        <f t="shared" si="6"/>
        <v/>
      </c>
      <c r="AB13" s="1" t="str" cm="1">
        <f t="array" ref="AB13">IF(AH13="","",_xlfn.IFS(AH13=-3,"Type",AH13&lt;60,"High",AH13&lt;80,"Med",TRUE,"Low"))</f>
        <v/>
      </c>
      <c r="AC13" s="117" t="str" cm="1">
        <f t="array" ref="AC13">IF(AH13="","",_xlfn.IFS(AH13=-3,"Type",AH13&lt;60,"SG60 not met",AH13&lt;80,"SG60 met",AH13&lt;100,"SG80 met",TRUE,"SG100 met"))</f>
        <v/>
      </c>
      <c r="AD13" s="1"/>
      <c r="AE13" s="132" t="str">
        <f t="shared" si="7"/>
        <v/>
      </c>
      <c r="AF13" s="9"/>
      <c r="AH13" s="79" t="str" cm="1">
        <f t="array" ref="AH13">IFERROR(IF(NOT(ISNUMBER(A13)),"",_xlfn.IFS(F13="",-3,B13&lt;&gt;"First","",TRUE,ROUND(IF(W13="",-11.965*V13^2+32.28*V13+78.259,-11.965*Z13^2+32.28*Z13+78.259),0))),"")</f>
        <v/>
      </c>
    </row>
    <row r="14" spans="1:34" ht="9.75" customHeight="1">
      <c r="A14" s="57"/>
      <c r="B14" s="2" t="str">
        <f>IF(COUNTIF(A$3:A14,A14)=1,"First","")</f>
        <v/>
      </c>
      <c r="D14" s="2"/>
      <c r="E14" s="2"/>
      <c r="F14" s="2"/>
      <c r="G14" s="2"/>
      <c r="P14" s="84" t="str">
        <f t="shared" si="0"/>
        <v/>
      </c>
      <c r="Q14" s="24"/>
      <c r="R14" s="24"/>
      <c r="S14" s="24"/>
      <c r="T14" s="24"/>
      <c r="U14" s="87" t="str">
        <f t="shared" si="1"/>
        <v/>
      </c>
      <c r="V14" s="90" t="str">
        <f t="shared" si="2"/>
        <v/>
      </c>
      <c r="X14" s="119" t="str">
        <f t="shared" si="3"/>
        <v/>
      </c>
      <c r="Y14" s="109" t="str">
        <f t="shared" si="4"/>
        <v/>
      </c>
      <c r="Z14" s="90" t="str">
        <f t="shared" si="5"/>
        <v/>
      </c>
      <c r="AA14" s="130" t="str">
        <f t="shared" si="6"/>
        <v/>
      </c>
      <c r="AB14" s="1" t="str" cm="1">
        <f t="array" ref="AB14">IF(AH14="","",_xlfn.IFS(AH14=-3,"Type",AH14&lt;60,"High",AH14&lt;80,"Med",TRUE,"Low"))</f>
        <v/>
      </c>
      <c r="AC14" s="117" t="str" cm="1">
        <f t="array" ref="AC14">IF(AH14="","",_xlfn.IFS(AH14=-3,"Type",AH14&lt;60,"SG60 not met",AH14&lt;80,"SG60 met",AH14&lt;100,"SG80 met",TRUE,"SG100 met"))</f>
        <v/>
      </c>
      <c r="AD14" s="1"/>
      <c r="AE14" s="132" t="str">
        <f t="shared" si="7"/>
        <v/>
      </c>
      <c r="AF14" s="9"/>
      <c r="AH14" s="79" t="str" cm="1">
        <f t="array" ref="AH14">IFERROR(IF(NOT(ISNUMBER(A14)),"",_xlfn.IFS(F14="",-3,B14&lt;&gt;"First","",TRUE,ROUND(IF(W14="",-11.965*V14^2+32.28*V14+78.259,-11.965*Z14^2+32.28*Z14+78.259),0))),"")</f>
        <v/>
      </c>
    </row>
    <row r="15" spans="1:34" ht="9.75" customHeight="1">
      <c r="A15" s="57"/>
      <c r="B15" s="2" t="str">
        <f>IF(COUNTIF(A$3:A15,A15)=1,"First","")</f>
        <v/>
      </c>
      <c r="D15" s="2"/>
      <c r="E15" s="2"/>
      <c r="F15" s="2"/>
      <c r="G15" s="2"/>
      <c r="P15" s="84" t="str">
        <f t="shared" si="0"/>
        <v/>
      </c>
      <c r="Q15" s="24"/>
      <c r="R15" s="24"/>
      <c r="S15" s="24"/>
      <c r="T15" s="24"/>
      <c r="U15" s="87" t="str">
        <f t="shared" si="1"/>
        <v/>
      </c>
      <c r="V15" s="90" t="str">
        <f t="shared" si="2"/>
        <v/>
      </c>
      <c r="X15" s="119" t="str">
        <f t="shared" si="3"/>
        <v/>
      </c>
      <c r="Y15" s="109" t="str">
        <f t="shared" si="4"/>
        <v/>
      </c>
      <c r="Z15" s="90" t="str">
        <f t="shared" si="5"/>
        <v/>
      </c>
      <c r="AA15" s="130" t="str">
        <f t="shared" si="6"/>
        <v/>
      </c>
      <c r="AB15" s="1" t="str" cm="1">
        <f t="array" ref="AB15">IF(AH15="","",_xlfn.IFS(AH15=-3,"Type",AH15&lt;60,"High",AH15&lt;80,"Med",TRUE,"Low"))</f>
        <v/>
      </c>
      <c r="AC15" s="117" t="str" cm="1">
        <f t="array" ref="AC15">IF(AH15="","",_xlfn.IFS(AH15=-3,"Type",AH15&lt;60,"SG60 not met",AH15&lt;80,"SG60 met",AH15&lt;100,"SG80 met",TRUE,"SG100 met"))</f>
        <v/>
      </c>
      <c r="AD15" s="1"/>
      <c r="AE15" s="132" t="str">
        <f t="shared" si="7"/>
        <v/>
      </c>
      <c r="AF15" s="9"/>
      <c r="AH15" s="79" t="str" cm="1">
        <f t="array" ref="AH15">IFERROR(IF(NOT(ISNUMBER(A15)),"",_xlfn.IFS(F15="",-3,B15&lt;&gt;"First","",TRUE,ROUND(IF(W15="",-11.965*V15^2+32.28*V15+78.259,-11.965*Z15^2+32.28*Z15+78.259),0))),"")</f>
        <v/>
      </c>
    </row>
    <row r="16" spans="1:34" ht="9.75" customHeight="1">
      <c r="A16" s="57"/>
      <c r="B16" s="2" t="str">
        <f>IF(COUNTIF(A$3:A16,A16)=1,"First","")</f>
        <v/>
      </c>
      <c r="D16" s="2"/>
      <c r="E16" s="2"/>
      <c r="F16" s="2"/>
      <c r="G16" s="2"/>
      <c r="P16" s="84" t="str">
        <f t="shared" si="0"/>
        <v/>
      </c>
      <c r="Q16" s="24"/>
      <c r="R16" s="24"/>
      <c r="S16" s="24"/>
      <c r="T16" s="24"/>
      <c r="U16" s="87" t="str">
        <f t="shared" si="1"/>
        <v/>
      </c>
      <c r="V16" s="90" t="str">
        <f t="shared" si="2"/>
        <v/>
      </c>
      <c r="X16" s="119" t="str">
        <f t="shared" si="3"/>
        <v/>
      </c>
      <c r="Y16" s="109" t="str">
        <f t="shared" si="4"/>
        <v/>
      </c>
      <c r="Z16" s="90" t="str">
        <f t="shared" si="5"/>
        <v/>
      </c>
      <c r="AA16" s="130" t="str">
        <f t="shared" si="6"/>
        <v/>
      </c>
      <c r="AB16" s="1" t="str" cm="1">
        <f t="array" ref="AB16">IF(AH16="","",_xlfn.IFS(AH16=-3,"Type",AH16&lt;60,"High",AH16&lt;80,"Med",TRUE,"Low"))</f>
        <v/>
      </c>
      <c r="AC16" s="117" t="str" cm="1">
        <f t="array" ref="AC16">IF(AH16="","",_xlfn.IFS(AH16=-3,"Type",AH16&lt;60,"SG60 not met",AH16&lt;80,"SG60 met",AH16&lt;100,"SG80 met",TRUE,"SG100 met"))</f>
        <v/>
      </c>
      <c r="AD16" s="1"/>
      <c r="AE16" s="132" t="str">
        <f t="shared" si="7"/>
        <v/>
      </c>
      <c r="AF16" s="9"/>
      <c r="AH16" s="79" t="str" cm="1">
        <f t="array" ref="AH16">IFERROR(IF(NOT(ISNUMBER(A16)),"",_xlfn.IFS(F16="",-3,B16&lt;&gt;"First","",TRUE,ROUND(IF(W16="",-11.965*V16^2+32.28*V16+78.259,-11.965*Z16^2+32.28*Z16+78.259),0))),"")</f>
        <v/>
      </c>
    </row>
    <row r="17" spans="1:34" ht="9.75" customHeight="1">
      <c r="A17" s="57"/>
      <c r="B17" s="2" t="str">
        <f>IF(COUNTIF(A$3:A17,A17)=1,"First","")</f>
        <v/>
      </c>
      <c r="D17" s="2"/>
      <c r="E17" s="2"/>
      <c r="F17" s="2"/>
      <c r="G17" s="2"/>
      <c r="P17" s="84" t="str">
        <f t="shared" si="0"/>
        <v/>
      </c>
      <c r="Q17" s="24"/>
      <c r="R17" s="24"/>
      <c r="S17" s="24"/>
      <c r="T17" s="24"/>
      <c r="U17" s="87" t="str">
        <f t="shared" si="1"/>
        <v/>
      </c>
      <c r="V17" s="90" t="str">
        <f t="shared" si="2"/>
        <v/>
      </c>
      <c r="X17" s="119" t="str">
        <f t="shared" si="3"/>
        <v/>
      </c>
      <c r="Y17" s="109" t="str">
        <f t="shared" si="4"/>
        <v/>
      </c>
      <c r="Z17" s="90" t="str">
        <f t="shared" si="5"/>
        <v/>
      </c>
      <c r="AA17" s="130" t="str">
        <f t="shared" si="6"/>
        <v/>
      </c>
      <c r="AB17" s="1" t="str" cm="1">
        <f t="array" ref="AB17">IF(AH17="","",_xlfn.IFS(AH17=-3,"Type",AH17&lt;60,"High",AH17&lt;80,"Med",TRUE,"Low"))</f>
        <v/>
      </c>
      <c r="AC17" s="117" t="str" cm="1">
        <f t="array" ref="AC17">IF(AH17="","",_xlfn.IFS(AH17=-3,"Type",AH17&lt;60,"SG60 not met",AH17&lt;80,"SG60 met",AH17&lt;100,"SG80 met",TRUE,"SG100 met"))</f>
        <v/>
      </c>
      <c r="AD17" s="1"/>
      <c r="AE17" s="132" t="str">
        <f t="shared" si="7"/>
        <v/>
      </c>
      <c r="AF17" s="9"/>
      <c r="AH17" s="79" t="str" cm="1">
        <f t="array" ref="AH17">IFERROR(IF(NOT(ISNUMBER(A17)),"",_xlfn.IFS(F17="",-3,B17&lt;&gt;"First","",TRUE,ROUND(IF(W17="",-11.965*V17^2+32.28*V17+78.259,-11.965*Z17^2+32.28*Z17+78.259),0))),"")</f>
        <v/>
      </c>
    </row>
    <row r="18" spans="1:34" ht="9.75" customHeight="1">
      <c r="A18" s="57"/>
      <c r="B18" s="2" t="str">
        <f>IF(COUNTIF(A$3:A18,A18)=1,"First","")</f>
        <v/>
      </c>
      <c r="D18" s="2"/>
      <c r="E18" s="2"/>
      <c r="F18" s="2"/>
      <c r="G18" s="2"/>
      <c r="P18" s="84" t="str">
        <f t="shared" si="0"/>
        <v/>
      </c>
      <c r="Q18" s="24"/>
      <c r="R18" s="24"/>
      <c r="S18" s="24"/>
      <c r="T18" s="24"/>
      <c r="U18" s="87" t="str">
        <f t="shared" si="1"/>
        <v/>
      </c>
      <c r="V18" s="90" t="str">
        <f t="shared" si="2"/>
        <v/>
      </c>
      <c r="X18" s="119" t="str">
        <f t="shared" si="3"/>
        <v/>
      </c>
      <c r="Y18" s="109" t="str">
        <f t="shared" si="4"/>
        <v/>
      </c>
      <c r="Z18" s="90" t="str">
        <f t="shared" si="5"/>
        <v/>
      </c>
      <c r="AA18" s="130" t="str">
        <f t="shared" si="6"/>
        <v/>
      </c>
      <c r="AB18" s="1" t="str" cm="1">
        <f t="array" ref="AB18">IF(AH18="","",_xlfn.IFS(AH18=-3,"Type",AH18&lt;60,"High",AH18&lt;80,"Med",TRUE,"Low"))</f>
        <v/>
      </c>
      <c r="AC18" s="117" t="str" cm="1">
        <f t="array" ref="AC18">IF(AH18="","",_xlfn.IFS(AH18=-3,"Type",AH18&lt;60,"SG60 not met",AH18&lt;80,"SG60 met",AH18&lt;100,"SG80 met",TRUE,"SG100 met"))</f>
        <v/>
      </c>
      <c r="AD18" s="1"/>
      <c r="AE18" s="132" t="str">
        <f t="shared" si="7"/>
        <v/>
      </c>
      <c r="AF18" s="9"/>
      <c r="AH18" s="79" t="str" cm="1">
        <f t="array" ref="AH18">IFERROR(IF(NOT(ISNUMBER(A18)),"",_xlfn.IFS(F18="",-3,B18&lt;&gt;"First","",TRUE,ROUND(IF(W18="",-11.965*V18^2+32.28*V18+78.259,-11.965*Z18^2+32.28*Z18+78.259),0))),"")</f>
        <v/>
      </c>
    </row>
    <row r="19" spans="1:34" ht="9.75" customHeight="1">
      <c r="A19" s="57"/>
      <c r="B19" s="2" t="str">
        <f>IF(COUNTIF(A$3:A19,A19)=1,"First","")</f>
        <v/>
      </c>
      <c r="D19" s="2"/>
      <c r="E19" s="2"/>
      <c r="F19" s="2"/>
      <c r="G19" s="2"/>
      <c r="P19" s="84" t="str">
        <f t="shared" si="0"/>
        <v/>
      </c>
      <c r="Q19" s="24"/>
      <c r="R19" s="24"/>
      <c r="S19" s="24"/>
      <c r="T19" s="24"/>
      <c r="U19" s="87" t="str">
        <f t="shared" si="1"/>
        <v/>
      </c>
      <c r="V19" s="90" t="str">
        <f t="shared" si="2"/>
        <v/>
      </c>
      <c r="X19" s="119" t="str">
        <f t="shared" si="3"/>
        <v/>
      </c>
      <c r="Y19" s="109" t="str">
        <f t="shared" si="4"/>
        <v/>
      </c>
      <c r="Z19" s="90" t="str">
        <f t="shared" si="5"/>
        <v/>
      </c>
      <c r="AA19" s="130" t="str">
        <f t="shared" si="6"/>
        <v/>
      </c>
      <c r="AB19" s="1" t="str" cm="1">
        <f t="array" ref="AB19">IF(AH19="","",_xlfn.IFS(AH19=-3,"Type",AH19&lt;60,"High",AH19&lt;80,"Med",TRUE,"Low"))</f>
        <v/>
      </c>
      <c r="AC19" s="117" t="str" cm="1">
        <f t="array" ref="AC19">IF(AH19="","",_xlfn.IFS(AH19=-3,"Type",AH19&lt;60,"SG60 not met",AH19&lt;80,"SG60 met",AH19&lt;100,"SG80 met",TRUE,"SG100 met"))</f>
        <v/>
      </c>
      <c r="AD19" s="1"/>
      <c r="AE19" s="132" t="str">
        <f t="shared" si="7"/>
        <v/>
      </c>
      <c r="AF19" s="9"/>
      <c r="AH19" s="79" t="str" cm="1">
        <f t="array" ref="AH19">IFERROR(IF(NOT(ISNUMBER(A19)),"",_xlfn.IFS(F19="",-3,B19&lt;&gt;"First","",TRUE,ROUND(IF(W19="",-11.965*V19^2+32.28*V19+78.259,-11.965*Z19^2+32.28*Z19+78.259),0))),"")</f>
        <v/>
      </c>
    </row>
    <row r="20" spans="1:34" ht="9.75" customHeight="1">
      <c r="A20" s="57"/>
      <c r="B20" s="2" t="str">
        <f>IF(COUNTIF(A$3:A20,A20)=1,"First","")</f>
        <v/>
      </c>
      <c r="D20" s="2"/>
      <c r="E20" s="2"/>
      <c r="F20" s="2"/>
      <c r="G20" s="2"/>
      <c r="P20" s="84" t="str">
        <f t="shared" si="0"/>
        <v/>
      </c>
      <c r="Q20" s="24"/>
      <c r="R20" s="24"/>
      <c r="S20" s="24"/>
      <c r="T20" s="24"/>
      <c r="U20" s="87" t="str">
        <f t="shared" si="1"/>
        <v/>
      </c>
      <c r="V20" s="90" t="str">
        <f t="shared" si="2"/>
        <v/>
      </c>
      <c r="X20" s="119" t="str">
        <f t="shared" si="3"/>
        <v/>
      </c>
      <c r="Y20" s="109" t="str">
        <f t="shared" si="4"/>
        <v/>
      </c>
      <c r="Z20" s="90" t="str">
        <f t="shared" si="5"/>
        <v/>
      </c>
      <c r="AA20" s="130" t="str">
        <f t="shared" si="6"/>
        <v/>
      </c>
      <c r="AB20" s="1" t="str" cm="1">
        <f t="array" ref="AB20">IF(AH20="","",_xlfn.IFS(AH20=-3,"Type",AH20&lt;60,"High",AH20&lt;80,"Med",TRUE,"Low"))</f>
        <v/>
      </c>
      <c r="AC20" s="117" t="str" cm="1">
        <f t="array" ref="AC20">IF(AH20="","",_xlfn.IFS(AH20=-3,"Type",AH20&lt;60,"SG60 not met",AH20&lt;80,"SG60 met",AH20&lt;100,"SG80 met",TRUE,"SG100 met"))</f>
        <v/>
      </c>
      <c r="AD20" s="1"/>
      <c r="AE20" s="132" t="str">
        <f t="shared" si="7"/>
        <v/>
      </c>
      <c r="AF20" s="9"/>
      <c r="AH20" s="79" t="str" cm="1">
        <f t="array" ref="AH20">IFERROR(IF(NOT(ISNUMBER(A20)),"",_xlfn.IFS(F20="",-3,B20&lt;&gt;"First","",TRUE,ROUND(IF(W20="",-11.965*V20^2+32.28*V20+78.259,-11.965*Z20^2+32.28*Z20+78.259),0))),"")</f>
        <v/>
      </c>
    </row>
    <row r="21" spans="1:34" ht="9.75" customHeight="1">
      <c r="A21" s="57"/>
      <c r="B21" s="2" t="str">
        <f>IF(COUNTIF(A$3:A21,A21)=1,"First","")</f>
        <v/>
      </c>
      <c r="D21" s="2"/>
      <c r="E21" s="2"/>
      <c r="F21" s="2"/>
      <c r="G21" s="2"/>
      <c r="P21" s="84" t="str">
        <f t="shared" si="0"/>
        <v/>
      </c>
      <c r="Q21" s="24"/>
      <c r="R21" s="24"/>
      <c r="S21" s="24"/>
      <c r="T21" s="24"/>
      <c r="U21" s="87" t="str">
        <f t="shared" si="1"/>
        <v/>
      </c>
      <c r="V21" s="90" t="str">
        <f t="shared" si="2"/>
        <v/>
      </c>
      <c r="X21" s="119" t="str">
        <f t="shared" si="3"/>
        <v/>
      </c>
      <c r="Y21" s="109" t="str">
        <f t="shared" si="4"/>
        <v/>
      </c>
      <c r="Z21" s="90" t="str">
        <f t="shared" si="5"/>
        <v/>
      </c>
      <c r="AA21" s="130" t="str">
        <f t="shared" si="6"/>
        <v/>
      </c>
      <c r="AB21" s="1" t="str" cm="1">
        <f t="array" ref="AB21">IF(AH21="","",_xlfn.IFS(AH21=-3,"Type",AH21&lt;60,"High",AH21&lt;80,"Med",TRUE,"Low"))</f>
        <v/>
      </c>
      <c r="AC21" s="117" t="str" cm="1">
        <f t="array" ref="AC21">IF(AH21="","",_xlfn.IFS(AH21=-3,"Type",AH21&lt;60,"SG60 not met",AH21&lt;80,"SG60 met",AH21&lt;100,"SG80 met",TRUE,"SG100 met"))</f>
        <v/>
      </c>
      <c r="AD21" s="1"/>
      <c r="AE21" s="132" t="str">
        <f t="shared" si="7"/>
        <v/>
      </c>
      <c r="AF21" s="9"/>
      <c r="AH21" s="79" t="str" cm="1">
        <f t="array" ref="AH21">IFERROR(IF(NOT(ISNUMBER(A21)),"",_xlfn.IFS(F21="",-3,B21&lt;&gt;"First","",TRUE,ROUND(IF(W21="",-11.965*V21^2+32.28*V21+78.259,-11.965*Z21^2+32.28*Z21+78.259),0))),"")</f>
        <v/>
      </c>
    </row>
    <row r="22" spans="1:34" ht="9.75" customHeight="1">
      <c r="A22" s="57"/>
      <c r="B22" s="2" t="str">
        <f>IF(COUNTIF(A$3:A22,A22)=1,"First","")</f>
        <v/>
      </c>
      <c r="D22" s="2"/>
      <c r="E22" s="2"/>
      <c r="F22" s="2"/>
      <c r="G22" s="2"/>
      <c r="P22" s="84" t="str">
        <f t="shared" si="0"/>
        <v/>
      </c>
      <c r="Q22" s="24"/>
      <c r="R22" s="24"/>
      <c r="S22" s="24"/>
      <c r="T22" s="24"/>
      <c r="U22" s="87" t="str">
        <f t="shared" si="1"/>
        <v/>
      </c>
      <c r="V22" s="90" t="str">
        <f t="shared" si="2"/>
        <v/>
      </c>
      <c r="X22" s="119" t="str">
        <f t="shared" si="3"/>
        <v/>
      </c>
      <c r="Y22" s="109" t="str">
        <f t="shared" si="4"/>
        <v/>
      </c>
      <c r="Z22" s="90" t="str">
        <f t="shared" si="5"/>
        <v/>
      </c>
      <c r="AA22" s="130" t="str">
        <f t="shared" si="6"/>
        <v/>
      </c>
      <c r="AB22" s="1" t="str" cm="1">
        <f t="array" ref="AB22">IF(AH22="","",_xlfn.IFS(AH22=-3,"Type",AH22&lt;60,"High",AH22&lt;80,"Med",TRUE,"Low"))</f>
        <v/>
      </c>
      <c r="AC22" s="117" t="str" cm="1">
        <f t="array" ref="AC22">IF(AH22="","",_xlfn.IFS(AH22=-3,"Type",AH22&lt;60,"SG60 not met",AH22&lt;80,"SG60 met",AH22&lt;100,"SG80 met",TRUE,"SG100 met"))</f>
        <v/>
      </c>
      <c r="AD22" s="1"/>
      <c r="AE22" s="132" t="str">
        <f t="shared" si="7"/>
        <v/>
      </c>
      <c r="AF22" s="9"/>
      <c r="AH22" s="79" t="str" cm="1">
        <f t="array" ref="AH22">IFERROR(IF(NOT(ISNUMBER(A22)),"",_xlfn.IFS(F22="",-3,B22&lt;&gt;"First","",TRUE,ROUND(IF(W22="",-11.965*V22^2+32.28*V22+78.259,-11.965*Z22^2+32.28*Z22+78.259),0))),"")</f>
        <v/>
      </c>
    </row>
    <row r="23" spans="1:34" ht="9.75" customHeight="1">
      <c r="A23" s="57"/>
      <c r="B23" s="2" t="str">
        <f>IF(COUNTIF(A$3:A23,A23)=1,"First","")</f>
        <v/>
      </c>
      <c r="D23" s="2"/>
      <c r="E23" s="2"/>
      <c r="F23" s="2"/>
      <c r="G23" s="2"/>
      <c r="P23" s="84" t="str">
        <f t="shared" si="0"/>
        <v/>
      </c>
      <c r="Q23" s="24"/>
      <c r="R23" s="24"/>
      <c r="S23" s="24"/>
      <c r="T23" s="24"/>
      <c r="U23" s="87" t="str">
        <f t="shared" si="1"/>
        <v/>
      </c>
      <c r="V23" s="90" t="str">
        <f t="shared" si="2"/>
        <v/>
      </c>
      <c r="X23" s="119" t="str">
        <f t="shared" si="3"/>
        <v/>
      </c>
      <c r="Y23" s="109" t="str">
        <f t="shared" si="4"/>
        <v/>
      </c>
      <c r="Z23" s="90" t="str">
        <f t="shared" si="5"/>
        <v/>
      </c>
      <c r="AA23" s="130" t="str">
        <f t="shared" si="6"/>
        <v/>
      </c>
      <c r="AB23" s="1" t="str" cm="1">
        <f t="array" ref="AB23">IF(AH23="","",_xlfn.IFS(AH23=-3,"Type",AH23&lt;60,"High",AH23&lt;80,"Med",TRUE,"Low"))</f>
        <v/>
      </c>
      <c r="AC23" s="117" t="str" cm="1">
        <f t="array" ref="AC23">IF(AH23="","",_xlfn.IFS(AH23=-3,"Type",AH23&lt;60,"SG60 not met",AH23&lt;80,"SG60 met",AH23&lt;100,"SG80 met",TRUE,"SG100 met"))</f>
        <v/>
      </c>
      <c r="AD23" s="1"/>
      <c r="AE23" s="132" t="str">
        <f t="shared" si="7"/>
        <v/>
      </c>
      <c r="AF23" s="9"/>
      <c r="AH23" s="79" t="str" cm="1">
        <f t="array" ref="AH23">IFERROR(IF(NOT(ISNUMBER(A23)),"",_xlfn.IFS(F23="",-3,B23&lt;&gt;"First","",TRUE,ROUND(IF(W23="",-11.965*V23^2+32.28*V23+78.259,-11.965*Z23^2+32.28*Z23+78.259),0))),"")</f>
        <v/>
      </c>
    </row>
    <row r="24" spans="1:34" ht="9.75" customHeight="1">
      <c r="A24" s="57"/>
      <c r="B24" s="2" t="str">
        <f>IF(COUNTIF(A$3:A24,A24)=1,"First","")</f>
        <v/>
      </c>
      <c r="D24" s="2"/>
      <c r="E24" s="2"/>
      <c r="F24" s="2"/>
      <c r="G24" s="2"/>
      <c r="P24" s="84" t="str">
        <f t="shared" si="0"/>
        <v/>
      </c>
      <c r="Q24" s="24"/>
      <c r="R24" s="24"/>
      <c r="S24" s="24"/>
      <c r="T24" s="24"/>
      <c r="U24" s="87" t="str">
        <f t="shared" si="1"/>
        <v/>
      </c>
      <c r="V24" s="90" t="str">
        <f t="shared" si="2"/>
        <v/>
      </c>
      <c r="X24" s="119" t="str">
        <f t="shared" si="3"/>
        <v/>
      </c>
      <c r="Y24" s="109" t="str">
        <f t="shared" si="4"/>
        <v/>
      </c>
      <c r="Z24" s="90" t="str">
        <f t="shared" si="5"/>
        <v/>
      </c>
      <c r="AA24" s="130" t="str">
        <f t="shared" si="6"/>
        <v/>
      </c>
      <c r="AB24" s="1" t="str" cm="1">
        <f t="array" ref="AB24">IF(AH24="","",_xlfn.IFS(AH24=-3,"Type",AH24&lt;60,"High",AH24&lt;80,"Med",TRUE,"Low"))</f>
        <v/>
      </c>
      <c r="AC24" s="117" t="str" cm="1">
        <f t="array" ref="AC24">IF(AH24="","",_xlfn.IFS(AH24=-3,"Type",AH24&lt;60,"SG60 not met",AH24&lt;80,"SG60 met",AH24&lt;100,"SG80 met",TRUE,"SG100 met"))</f>
        <v/>
      </c>
      <c r="AD24" s="1"/>
      <c r="AE24" s="132" t="str">
        <f t="shared" si="7"/>
        <v/>
      </c>
      <c r="AF24" s="9"/>
      <c r="AH24" s="79" t="str" cm="1">
        <f t="array" ref="AH24">IFERROR(IF(NOT(ISNUMBER(A24)),"",_xlfn.IFS(F24="",-3,B24&lt;&gt;"First","",TRUE,ROUND(IF(W24="",-11.965*V24^2+32.28*V24+78.259,-11.965*Z24^2+32.28*Z24+78.259),0))),"")</f>
        <v/>
      </c>
    </row>
    <row r="25" spans="1:34" ht="9.75" customHeight="1">
      <c r="A25" s="57"/>
      <c r="B25" s="2" t="str">
        <f>IF(COUNTIF(A$3:A25,A25)=1,"First","")</f>
        <v/>
      </c>
      <c r="D25" s="2"/>
      <c r="E25" s="2"/>
      <c r="F25" s="2"/>
      <c r="G25" s="2"/>
      <c r="P25" s="84" t="str">
        <f t="shared" si="0"/>
        <v/>
      </c>
      <c r="Q25" s="24"/>
      <c r="R25" s="24"/>
      <c r="S25" s="24"/>
      <c r="T25" s="24"/>
      <c r="U25" s="87" t="str">
        <f t="shared" si="1"/>
        <v/>
      </c>
      <c r="V25" s="90" t="str">
        <f t="shared" si="2"/>
        <v/>
      </c>
      <c r="X25" s="119" t="str">
        <f t="shared" si="3"/>
        <v/>
      </c>
      <c r="Y25" s="109" t="str">
        <f t="shared" si="4"/>
        <v/>
      </c>
      <c r="Z25" s="90" t="str">
        <f t="shared" si="5"/>
        <v/>
      </c>
      <c r="AA25" s="130" t="str">
        <f t="shared" si="6"/>
        <v/>
      </c>
      <c r="AB25" s="1" t="str" cm="1">
        <f t="array" ref="AB25">IF(AH25="","",_xlfn.IFS(AH25=-3,"Type",AH25&lt;60,"High",AH25&lt;80,"Med",TRUE,"Low"))</f>
        <v/>
      </c>
      <c r="AC25" s="117" t="str" cm="1">
        <f t="array" ref="AC25">IF(AH25="","",_xlfn.IFS(AH25=-3,"Type",AH25&lt;60,"SG60 not met",AH25&lt;80,"SG60 met",AH25&lt;100,"SG80 met",TRUE,"SG100 met"))</f>
        <v/>
      </c>
      <c r="AD25" s="1"/>
      <c r="AE25" s="132" t="str">
        <f t="shared" si="7"/>
        <v/>
      </c>
      <c r="AF25" s="9"/>
      <c r="AH25" s="79" t="str" cm="1">
        <f t="array" ref="AH25">IFERROR(IF(NOT(ISNUMBER(A25)),"",_xlfn.IFS(F25="",-3,B25&lt;&gt;"First","",TRUE,ROUND(IF(W25="",-11.965*V25^2+32.28*V25+78.259,-11.965*Z25^2+32.28*Z25+78.259),0))),"")</f>
        <v/>
      </c>
    </row>
    <row r="26" spans="1:34" ht="9.75" customHeight="1">
      <c r="A26" s="57"/>
      <c r="B26" s="2" t="str">
        <f>IF(COUNTIF(A$3:A26,A26)=1,"First","")</f>
        <v/>
      </c>
      <c r="D26" s="2"/>
      <c r="E26" s="2"/>
      <c r="F26" s="2"/>
      <c r="G26" s="2"/>
      <c r="P26" s="84" t="str">
        <f t="shared" si="0"/>
        <v/>
      </c>
      <c r="Q26" s="24"/>
      <c r="R26" s="24"/>
      <c r="S26" s="24"/>
      <c r="T26" s="24"/>
      <c r="U26" s="87" t="str">
        <f t="shared" si="1"/>
        <v/>
      </c>
      <c r="V26" s="90" t="str">
        <f t="shared" si="2"/>
        <v/>
      </c>
      <c r="X26" s="119" t="str">
        <f t="shared" si="3"/>
        <v/>
      </c>
      <c r="Y26" s="109" t="str">
        <f t="shared" si="4"/>
        <v/>
      </c>
      <c r="Z26" s="90" t="str">
        <f t="shared" si="5"/>
        <v/>
      </c>
      <c r="AA26" s="130" t="str">
        <f t="shared" si="6"/>
        <v/>
      </c>
      <c r="AB26" s="1" t="str" cm="1">
        <f t="array" ref="AB26">IF(AH26="","",_xlfn.IFS(AH26=-3,"Type",AH26&lt;60,"High",AH26&lt;80,"Med",TRUE,"Low"))</f>
        <v/>
      </c>
      <c r="AC26" s="117" t="str" cm="1">
        <f t="array" ref="AC26">IF(AH26="","",_xlfn.IFS(AH26=-3,"Type",AH26&lt;60,"SG60 not met",AH26&lt;80,"SG60 met",AH26&lt;100,"SG80 met",TRUE,"SG100 met"))</f>
        <v/>
      </c>
      <c r="AD26" s="1"/>
      <c r="AE26" s="132" t="str">
        <f t="shared" si="7"/>
        <v/>
      </c>
      <c r="AF26" s="9"/>
      <c r="AH26" s="79" t="str" cm="1">
        <f t="array" ref="AH26">IFERROR(IF(NOT(ISNUMBER(A26)),"",_xlfn.IFS(F26="",-3,B26&lt;&gt;"First","",TRUE,ROUND(IF(W26="",-11.965*V26^2+32.28*V26+78.259,-11.965*Z26^2+32.28*Z26+78.259),0))),"")</f>
        <v/>
      </c>
    </row>
    <row r="27" spans="1:34" ht="9.75" customHeight="1">
      <c r="A27" s="57"/>
      <c r="B27" s="2" t="str">
        <f>IF(COUNTIF(A$3:A27,A27)=1,"First","")</f>
        <v/>
      </c>
      <c r="D27" s="2"/>
      <c r="E27" s="2"/>
      <c r="F27" s="2"/>
      <c r="G27" s="2"/>
      <c r="P27" s="84" t="str">
        <f t="shared" si="0"/>
        <v/>
      </c>
      <c r="Q27" s="24"/>
      <c r="R27" s="24"/>
      <c r="S27" s="24"/>
      <c r="T27" s="24"/>
      <c r="U27" s="87" t="str">
        <f t="shared" si="1"/>
        <v/>
      </c>
      <c r="V27" s="90" t="str">
        <f t="shared" si="2"/>
        <v/>
      </c>
      <c r="X27" s="119" t="str">
        <f t="shared" si="3"/>
        <v/>
      </c>
      <c r="Y27" s="109" t="str">
        <f t="shared" si="4"/>
        <v/>
      </c>
      <c r="Z27" s="90" t="str">
        <f t="shared" si="5"/>
        <v/>
      </c>
      <c r="AA27" s="130" t="str">
        <f t="shared" si="6"/>
        <v/>
      </c>
      <c r="AB27" s="1" t="str" cm="1">
        <f t="array" ref="AB27">IF(AH27="","",_xlfn.IFS(AH27=-3,"Type",AH27&lt;60,"High",AH27&lt;80,"Med",TRUE,"Low"))</f>
        <v/>
      </c>
      <c r="AC27" s="117" t="str" cm="1">
        <f t="array" ref="AC27">IF(AH27="","",_xlfn.IFS(AH27=-3,"Type",AH27&lt;60,"SG60 not met",AH27&lt;80,"SG60 met",AH27&lt;100,"SG80 met",TRUE,"SG100 met"))</f>
        <v/>
      </c>
      <c r="AD27" s="1"/>
      <c r="AE27" s="132" t="str">
        <f t="shared" si="7"/>
        <v/>
      </c>
      <c r="AF27" s="9"/>
      <c r="AH27" s="79" t="str" cm="1">
        <f t="array" ref="AH27">IFERROR(IF(NOT(ISNUMBER(A27)),"",_xlfn.IFS(F27="",-3,B27&lt;&gt;"First","",TRUE,ROUND(IF(W27="",-11.965*V27^2+32.28*V27+78.259,-11.965*Z27^2+32.28*Z27+78.259),0))),"")</f>
        <v/>
      </c>
    </row>
    <row r="28" spans="1:34" ht="9.75" customHeight="1">
      <c r="A28" s="57"/>
      <c r="B28" s="2" t="str">
        <f>IF(COUNTIF(A$3:A28,A28)=1,"First","")</f>
        <v/>
      </c>
      <c r="D28" s="2"/>
      <c r="E28" s="2"/>
      <c r="F28" s="2"/>
      <c r="G28" s="2"/>
      <c r="P28" s="84" t="str">
        <f t="shared" si="0"/>
        <v/>
      </c>
      <c r="Q28" s="24"/>
      <c r="R28" s="24"/>
      <c r="S28" s="24"/>
      <c r="T28" s="24"/>
      <c r="U28" s="87" t="str">
        <f t="shared" si="1"/>
        <v/>
      </c>
      <c r="V28" s="90" t="str">
        <f t="shared" si="2"/>
        <v/>
      </c>
      <c r="X28" s="119" t="str">
        <f t="shared" si="3"/>
        <v/>
      </c>
      <c r="Y28" s="109" t="str">
        <f t="shared" si="4"/>
        <v/>
      </c>
      <c r="Z28" s="90" t="str">
        <f t="shared" si="5"/>
        <v/>
      </c>
      <c r="AA28" s="130" t="str">
        <f t="shared" si="6"/>
        <v/>
      </c>
      <c r="AB28" s="1" t="str" cm="1">
        <f t="array" ref="AB28">IF(AH28="","",_xlfn.IFS(AH28=-3,"Type",AH28&lt;60,"High",AH28&lt;80,"Med",TRUE,"Low"))</f>
        <v/>
      </c>
      <c r="AC28" s="117" t="str" cm="1">
        <f t="array" ref="AC28">IF(AH28="","",_xlfn.IFS(AH28=-3,"Type",AH28&lt;60,"SG60 not met",AH28&lt;80,"SG60 met",AH28&lt;100,"SG80 met",TRUE,"SG100 met"))</f>
        <v/>
      </c>
      <c r="AD28" s="1"/>
      <c r="AE28" s="132" t="str">
        <f t="shared" si="7"/>
        <v/>
      </c>
      <c r="AF28" s="9"/>
      <c r="AH28" s="79" t="str" cm="1">
        <f t="array" ref="AH28">IFERROR(IF(NOT(ISNUMBER(A28)),"",_xlfn.IFS(F28="",-3,B28&lt;&gt;"First","",TRUE,ROUND(IF(W28="",-11.965*V28^2+32.28*V28+78.259,-11.965*Z28^2+32.28*Z28+78.259),0))),"")</f>
        <v/>
      </c>
    </row>
    <row r="29" spans="1:34" ht="9.75" customHeight="1">
      <c r="A29" s="57"/>
      <c r="B29" s="2" t="str">
        <f>IF(COUNTIF(A$3:A29,A29)=1,"First","")</f>
        <v/>
      </c>
      <c r="D29" s="2"/>
      <c r="E29" s="2"/>
      <c r="F29" s="2"/>
      <c r="G29" s="2"/>
      <c r="P29" s="84" t="str">
        <f t="shared" si="0"/>
        <v/>
      </c>
      <c r="Q29" s="24"/>
      <c r="R29" s="24"/>
      <c r="S29" s="24"/>
      <c r="T29" s="24"/>
      <c r="U29" s="87" t="str">
        <f t="shared" si="1"/>
        <v/>
      </c>
      <c r="V29" s="90" t="str">
        <f t="shared" si="2"/>
        <v/>
      </c>
      <c r="X29" s="119" t="str">
        <f t="shared" si="3"/>
        <v/>
      </c>
      <c r="Y29" s="109" t="str">
        <f t="shared" si="4"/>
        <v/>
      </c>
      <c r="Z29" s="90" t="str">
        <f t="shared" si="5"/>
        <v/>
      </c>
      <c r="AA29" s="130" t="str">
        <f t="shared" si="6"/>
        <v/>
      </c>
      <c r="AB29" s="1" t="str" cm="1">
        <f t="array" ref="AB29">IF(AH29="","",_xlfn.IFS(AH29=-3,"Type",AH29&lt;60,"High",AH29&lt;80,"Med",TRUE,"Low"))</f>
        <v/>
      </c>
      <c r="AC29" s="117" t="str" cm="1">
        <f t="array" ref="AC29">IF(AH29="","",_xlfn.IFS(AH29=-3,"Type",AH29&lt;60,"SG60 not met",AH29&lt;80,"SG60 met",AH29&lt;100,"SG80 met",TRUE,"SG100 met"))</f>
        <v/>
      </c>
      <c r="AD29" s="1"/>
      <c r="AE29" s="132" t="str">
        <f t="shared" si="7"/>
        <v/>
      </c>
      <c r="AF29" s="9"/>
      <c r="AH29" s="79" t="str" cm="1">
        <f t="array" ref="AH29">IFERROR(IF(NOT(ISNUMBER(A29)),"",_xlfn.IFS(F29="",-3,B29&lt;&gt;"First","",TRUE,ROUND(IF(W29="",-11.965*V29^2+32.28*V29+78.259,-11.965*Z29^2+32.28*Z29+78.259),0))),"")</f>
        <v/>
      </c>
    </row>
    <row r="30" spans="1:34" ht="9.75" customHeight="1">
      <c r="A30" s="57"/>
      <c r="B30" s="2" t="str">
        <f>IF(COUNTIF(A$3:A30,A30)=1,"First","")</f>
        <v/>
      </c>
      <c r="D30" s="2"/>
      <c r="E30" s="2"/>
      <c r="F30" s="2"/>
      <c r="G30" s="2"/>
      <c r="P30" s="84" t="str">
        <f t="shared" si="0"/>
        <v/>
      </c>
      <c r="Q30" s="24"/>
      <c r="R30" s="24"/>
      <c r="S30" s="24"/>
      <c r="T30" s="24"/>
      <c r="U30" s="87" t="str">
        <f t="shared" si="1"/>
        <v/>
      </c>
      <c r="V30" s="90" t="str">
        <f t="shared" si="2"/>
        <v/>
      </c>
      <c r="X30" s="119" t="str">
        <f t="shared" si="3"/>
        <v/>
      </c>
      <c r="Y30" s="109" t="str">
        <f t="shared" si="4"/>
        <v/>
      </c>
      <c r="Z30" s="90" t="str">
        <f t="shared" si="5"/>
        <v/>
      </c>
      <c r="AA30" s="130" t="str">
        <f t="shared" si="6"/>
        <v/>
      </c>
      <c r="AB30" s="1" t="str" cm="1">
        <f t="array" ref="AB30">IF(AH30="","",_xlfn.IFS(AH30=-3,"Type",AH30&lt;60,"High",AH30&lt;80,"Med",TRUE,"Low"))</f>
        <v/>
      </c>
      <c r="AC30" s="117" t="str" cm="1">
        <f t="array" ref="AC30">IF(AH30="","",_xlfn.IFS(AH30=-3,"Type",AH30&lt;60,"SG60 not met",AH30&lt;80,"SG60 met",AH30&lt;100,"SG80 met",TRUE,"SG100 met"))</f>
        <v/>
      </c>
      <c r="AD30" s="1"/>
      <c r="AE30" s="132" t="str">
        <f t="shared" si="7"/>
        <v/>
      </c>
      <c r="AF30" s="9"/>
      <c r="AH30" s="79" t="str" cm="1">
        <f t="array" ref="AH30">IFERROR(IF(NOT(ISNUMBER(A30)),"",_xlfn.IFS(F30="",-3,B30&lt;&gt;"First","",TRUE,ROUND(IF(W30="",-11.965*V30^2+32.28*V30+78.259,-11.965*Z30^2+32.28*Z30+78.259),0))),"")</f>
        <v/>
      </c>
    </row>
    <row r="31" spans="1:34" ht="9.75" customHeight="1">
      <c r="A31" s="57"/>
      <c r="B31" s="2" t="str">
        <f>IF(COUNTIF(A$3:A31,A31)=1,"First","")</f>
        <v/>
      </c>
      <c r="D31" s="2"/>
      <c r="E31" s="2"/>
      <c r="F31" s="2"/>
      <c r="G31" s="2"/>
      <c r="P31" s="84" t="str">
        <f t="shared" si="0"/>
        <v/>
      </c>
      <c r="Q31" s="24"/>
      <c r="R31" s="24"/>
      <c r="S31" s="24"/>
      <c r="T31" s="24"/>
      <c r="U31" s="87" t="str">
        <f t="shared" si="1"/>
        <v/>
      </c>
      <c r="V31" s="90" t="str">
        <f t="shared" si="2"/>
        <v/>
      </c>
      <c r="X31" s="119" t="str">
        <f t="shared" si="3"/>
        <v/>
      </c>
      <c r="Y31" s="109" t="str">
        <f t="shared" si="4"/>
        <v/>
      </c>
      <c r="Z31" s="90" t="str">
        <f t="shared" si="5"/>
        <v/>
      </c>
      <c r="AA31" s="130" t="str">
        <f t="shared" si="6"/>
        <v/>
      </c>
      <c r="AB31" s="1" t="str" cm="1">
        <f t="array" ref="AB31">IF(AH31="","",_xlfn.IFS(AH31=-3,"Type",AH31&lt;60,"High",AH31&lt;80,"Med",TRUE,"Low"))</f>
        <v/>
      </c>
      <c r="AC31" s="117" t="str" cm="1">
        <f t="array" ref="AC31">IF(AH31="","",_xlfn.IFS(AH31=-3,"Type",AH31&lt;60,"SG60 not met",AH31&lt;80,"SG60 met",AH31&lt;100,"SG80 met",TRUE,"SG100 met"))</f>
        <v/>
      </c>
      <c r="AD31" s="1"/>
      <c r="AE31" s="132" t="str">
        <f t="shared" si="7"/>
        <v/>
      </c>
      <c r="AF31" s="9"/>
      <c r="AH31" s="79" t="str" cm="1">
        <f t="array" ref="AH31">IFERROR(IF(NOT(ISNUMBER(A31)),"",_xlfn.IFS(F31="",-3,B31&lt;&gt;"First","",TRUE,ROUND(IF(W31="",-11.965*V31^2+32.28*V31+78.259,-11.965*Z31^2+32.28*Z31+78.259),0))),"")</f>
        <v/>
      </c>
    </row>
    <row r="32" spans="1:34" ht="9.75" customHeight="1">
      <c r="A32" s="57"/>
      <c r="B32" s="2" t="str">
        <f>IF(COUNTIF(A$3:A32,A32)=1,"First","")</f>
        <v/>
      </c>
      <c r="D32" s="2"/>
      <c r="E32" s="2"/>
      <c r="F32" s="2"/>
      <c r="G32" s="2"/>
      <c r="P32" s="84" t="str">
        <f t="shared" si="0"/>
        <v/>
      </c>
      <c r="Q32" s="24"/>
      <c r="R32" s="24"/>
      <c r="S32" s="24"/>
      <c r="T32" s="24"/>
      <c r="U32" s="87" t="str">
        <f t="shared" si="1"/>
        <v/>
      </c>
      <c r="V32" s="90" t="str">
        <f t="shared" si="2"/>
        <v/>
      </c>
      <c r="X32" s="119" t="str">
        <f t="shared" si="3"/>
        <v/>
      </c>
      <c r="Y32" s="109" t="str">
        <f t="shared" si="4"/>
        <v/>
      </c>
      <c r="Z32" s="90" t="str">
        <f t="shared" si="5"/>
        <v/>
      </c>
      <c r="AA32" s="130" t="str">
        <f t="shared" si="6"/>
        <v/>
      </c>
      <c r="AB32" s="1" t="str" cm="1">
        <f t="array" ref="AB32">IF(AH32="","",_xlfn.IFS(AH32=-3,"Type",AH32&lt;60,"High",AH32&lt;80,"Med",TRUE,"Low"))</f>
        <v/>
      </c>
      <c r="AC32" s="117" t="str" cm="1">
        <f t="array" ref="AC32">IF(AH32="","",_xlfn.IFS(AH32=-3,"Type",AH32&lt;60,"SG60 not met",AH32&lt;80,"SG60 met",AH32&lt;100,"SG80 met",TRUE,"SG100 met"))</f>
        <v/>
      </c>
      <c r="AD32" s="1"/>
      <c r="AE32" s="132" t="str">
        <f t="shared" si="7"/>
        <v/>
      </c>
      <c r="AF32" s="9"/>
      <c r="AH32" s="79" t="str" cm="1">
        <f t="array" ref="AH32">IFERROR(IF(NOT(ISNUMBER(A32)),"",_xlfn.IFS(F32="",-3,B32&lt;&gt;"First","",TRUE,ROUND(IF(W32="",-11.965*V32^2+32.28*V32+78.259,-11.965*Z32^2+32.28*Z32+78.259),0))),"")</f>
        <v/>
      </c>
    </row>
    <row r="33" spans="1:34" ht="9.75" customHeight="1">
      <c r="A33" s="57"/>
      <c r="B33" s="2" t="str">
        <f>IF(COUNTIF(A$3:A33,A33)=1,"First","")</f>
        <v/>
      </c>
      <c r="D33" s="2"/>
      <c r="E33" s="2"/>
      <c r="F33" s="2"/>
      <c r="G33" s="2"/>
      <c r="P33" s="84" t="str">
        <f t="shared" si="0"/>
        <v/>
      </c>
      <c r="Q33" s="24"/>
      <c r="R33" s="24"/>
      <c r="S33" s="24"/>
      <c r="T33" s="24"/>
      <c r="U33" s="87" t="str">
        <f t="shared" si="1"/>
        <v/>
      </c>
      <c r="V33" s="90" t="str">
        <f t="shared" si="2"/>
        <v/>
      </c>
      <c r="X33" s="119" t="str">
        <f t="shared" si="3"/>
        <v/>
      </c>
      <c r="Y33" s="109" t="str">
        <f t="shared" si="4"/>
        <v/>
      </c>
      <c r="Z33" s="90" t="str">
        <f t="shared" si="5"/>
        <v/>
      </c>
      <c r="AA33" s="130" t="str">
        <f t="shared" si="6"/>
        <v/>
      </c>
      <c r="AB33" s="1" t="str" cm="1">
        <f t="array" ref="AB33">IF(AH33="","",_xlfn.IFS(AH33=-3,"Type",AH33&lt;60,"High",AH33&lt;80,"Med",TRUE,"Low"))</f>
        <v/>
      </c>
      <c r="AC33" s="117" t="str" cm="1">
        <f t="array" ref="AC33">IF(AH33="","",_xlfn.IFS(AH33=-3,"Type",AH33&lt;60,"SG60 not met",AH33&lt;80,"SG60 met",AH33&lt;100,"SG80 met",TRUE,"SG100 met"))</f>
        <v/>
      </c>
      <c r="AD33" s="1"/>
      <c r="AE33" s="132" t="str">
        <f t="shared" si="7"/>
        <v/>
      </c>
      <c r="AF33" s="9"/>
      <c r="AH33" s="79" t="str" cm="1">
        <f t="array" ref="AH33">IFERROR(IF(NOT(ISNUMBER(A33)),"",_xlfn.IFS(F33="",-3,B33&lt;&gt;"First","",TRUE,ROUND(IF(W33="",-11.965*V33^2+32.28*V33+78.259,-11.965*Z33^2+32.28*Z33+78.259),0))),"")</f>
        <v/>
      </c>
    </row>
    <row r="34" spans="1:34" ht="9.75" customHeight="1">
      <c r="A34" s="57"/>
      <c r="B34" s="2" t="str">
        <f>IF(COUNTIF(A$3:A34,A34)=1,"First","")</f>
        <v/>
      </c>
      <c r="D34" s="2"/>
      <c r="E34" s="2"/>
      <c r="F34" s="2"/>
      <c r="G34" s="2"/>
      <c r="P34" s="84" t="str">
        <f t="shared" si="0"/>
        <v/>
      </c>
      <c r="Q34" s="24"/>
      <c r="R34" s="24"/>
      <c r="S34" s="24"/>
      <c r="T34" s="24"/>
      <c r="U34" s="87" t="str">
        <f t="shared" si="1"/>
        <v/>
      </c>
      <c r="V34" s="90" t="str">
        <f t="shared" si="2"/>
        <v/>
      </c>
      <c r="X34" s="119" t="str">
        <f t="shared" si="3"/>
        <v/>
      </c>
      <c r="Y34" s="109" t="str">
        <f t="shared" si="4"/>
        <v/>
      </c>
      <c r="Z34" s="90" t="str">
        <f t="shared" si="5"/>
        <v/>
      </c>
      <c r="AA34" s="130" t="str">
        <f t="shared" si="6"/>
        <v/>
      </c>
      <c r="AB34" s="1" t="str" cm="1">
        <f t="array" ref="AB34">IF(AH34="","",_xlfn.IFS(AH34=-3,"Type",AH34&lt;60,"High",AH34&lt;80,"Med",TRUE,"Low"))</f>
        <v/>
      </c>
      <c r="AC34" s="117" t="str" cm="1">
        <f t="array" ref="AC34">IF(AH34="","",_xlfn.IFS(AH34=-3,"Type",AH34&lt;60,"SG60 not met",AH34&lt;80,"SG60 met",AH34&lt;100,"SG80 met",TRUE,"SG100 met"))</f>
        <v/>
      </c>
      <c r="AD34" s="1"/>
      <c r="AE34" s="132" t="str">
        <f t="shared" si="7"/>
        <v/>
      </c>
      <c r="AF34" s="9"/>
      <c r="AH34" s="79" t="str" cm="1">
        <f t="array" ref="AH34">IFERROR(IF(NOT(ISNUMBER(A34)),"",_xlfn.IFS(F34="",-3,B34&lt;&gt;"First","",TRUE,ROUND(IF(W34="",-11.965*V34^2+32.28*V34+78.259,-11.965*Z34^2+32.28*Z34+78.259),0))),"")</f>
        <v/>
      </c>
    </row>
    <row r="35" spans="1:34" ht="9.75" customHeight="1">
      <c r="A35" s="57"/>
      <c r="B35" s="2" t="str">
        <f>IF(COUNTIF(A$3:A35,A35)=1,"First","")</f>
        <v/>
      </c>
      <c r="D35" s="2"/>
      <c r="E35" s="2"/>
      <c r="F35" s="2"/>
      <c r="G35" s="2"/>
      <c r="P35" s="84" t="str">
        <f t="shared" ref="P35:P53" si="8">IF(AND(F35="Invertebrate",COUNT(H35:J35,M35:O35)&gt;5),AVERAGE(H35:J35,M35:O35),IF(AND(F35="Vertebrate",COUNT(H35:N35)&gt;6),AVERAGE(H35:N35),""))</f>
        <v/>
      </c>
      <c r="Q35" s="24"/>
      <c r="R35" s="24"/>
      <c r="S35" s="24"/>
      <c r="T35" s="24"/>
      <c r="U35" s="87" t="str">
        <f t="shared" ref="U35:U53" si="9">IF(COUNT(Q35:T35)&gt;3,((Q35*R35*S35*T35)-1)/40+1,"")</f>
        <v/>
      </c>
      <c r="V35" s="90" t="str">
        <f t="shared" si="2"/>
        <v/>
      </c>
      <c r="X35" s="119" t="str">
        <f t="shared" si="3"/>
        <v/>
      </c>
      <c r="Y35" s="109" t="str">
        <f t="shared" si="4"/>
        <v/>
      </c>
      <c r="Z35" s="90" t="str">
        <f t="shared" si="5"/>
        <v/>
      </c>
      <c r="AA35" s="130" t="str">
        <f t="shared" si="6"/>
        <v/>
      </c>
      <c r="AB35" s="1" t="str" cm="1">
        <f t="array" ref="AB35">IF(AH35="","",_xlfn.IFS(AH35=-3,"Type",AH35&lt;60,"High",AH35&lt;80,"Med",TRUE,"Low"))</f>
        <v/>
      </c>
      <c r="AC35" s="117" t="str" cm="1">
        <f t="array" ref="AC35">IF(AH35="","",_xlfn.IFS(AH35=-3,"Type",AH35&lt;60,"SG60 not met",AH35&lt;80,"SG60 met",AH35&lt;100,"SG80 met",TRUE,"SG100 met"))</f>
        <v/>
      </c>
      <c r="AD35" s="1"/>
      <c r="AE35" s="132" t="str">
        <f t="shared" si="7"/>
        <v/>
      </c>
      <c r="AF35" s="9"/>
      <c r="AH35" s="79" t="str" cm="1">
        <f t="array" ref="AH35">IFERROR(IF(NOT(ISNUMBER(A35)),"",_xlfn.IFS(F35="",-3,B35&lt;&gt;"First","",TRUE,ROUND(IF(W35="",-11.965*V35^2+32.28*V35+78.259,-11.965*Z35^2+32.28*Z35+78.259),0))),"")</f>
        <v/>
      </c>
    </row>
    <row r="36" spans="1:34" ht="9.75" customHeight="1">
      <c r="A36" s="57"/>
      <c r="B36" s="2" t="str">
        <f>IF(COUNTIF(A$3:A36,A36)=1,"First","")</f>
        <v/>
      </c>
      <c r="D36" s="2"/>
      <c r="E36" s="2"/>
      <c r="F36" s="2"/>
      <c r="G36" s="2"/>
      <c r="P36" s="84" t="str">
        <f t="shared" si="8"/>
        <v/>
      </c>
      <c r="Q36" s="24"/>
      <c r="R36" s="24"/>
      <c r="S36" s="24"/>
      <c r="T36" s="24"/>
      <c r="U36" s="87" t="str">
        <f t="shared" si="9"/>
        <v/>
      </c>
      <c r="V36" s="90" t="str">
        <f t="shared" si="2"/>
        <v/>
      </c>
      <c r="X36" s="119" t="str">
        <f t="shared" si="3"/>
        <v/>
      </c>
      <c r="Y36" s="109" t="str">
        <f t="shared" si="4"/>
        <v/>
      </c>
      <c r="Z36" s="90" t="str">
        <f t="shared" si="5"/>
        <v/>
      </c>
      <c r="AA36" s="130" t="str">
        <f t="shared" si="6"/>
        <v/>
      </c>
      <c r="AB36" s="1" t="str" cm="1">
        <f t="array" ref="AB36">IF(AH36="","",_xlfn.IFS(AH36=-3,"Type",AH36&lt;60,"High",AH36&lt;80,"Med",TRUE,"Low"))</f>
        <v/>
      </c>
      <c r="AC36" s="117" t="str" cm="1">
        <f t="array" ref="AC36">IF(AH36="","",_xlfn.IFS(AH36=-3,"Type",AH36&lt;60,"SG60 not met",AH36&lt;80,"SG60 met",AH36&lt;100,"SG80 met",TRUE,"SG100 met"))</f>
        <v/>
      </c>
      <c r="AD36" s="1"/>
      <c r="AE36" s="132" t="str">
        <f t="shared" si="7"/>
        <v/>
      </c>
      <c r="AF36" s="9"/>
      <c r="AH36" s="79" t="str" cm="1">
        <f t="array" ref="AH36">IFERROR(IF(NOT(ISNUMBER(A36)),"",_xlfn.IFS(F36="",-3,B36&lt;&gt;"First","",TRUE,ROUND(IF(W36="",-11.965*V36^2+32.28*V36+78.259,-11.965*Z36^2+32.28*Z36+78.259),0))),"")</f>
        <v/>
      </c>
    </row>
    <row r="37" spans="1:34" ht="9.75" customHeight="1">
      <c r="A37" s="57"/>
      <c r="B37" s="2" t="str">
        <f>IF(COUNTIF(A$3:A37,A37)=1,"First","")</f>
        <v/>
      </c>
      <c r="D37" s="2"/>
      <c r="E37" s="2"/>
      <c r="F37" s="2"/>
      <c r="G37" s="2"/>
      <c r="P37" s="84" t="str">
        <f t="shared" si="8"/>
        <v/>
      </c>
      <c r="Q37" s="24"/>
      <c r="R37" s="24"/>
      <c r="S37" s="24"/>
      <c r="T37" s="24"/>
      <c r="U37" s="87" t="str">
        <f t="shared" si="9"/>
        <v/>
      </c>
      <c r="V37" s="90" t="str">
        <f t="shared" si="2"/>
        <v/>
      </c>
      <c r="X37" s="119" t="str">
        <f t="shared" si="3"/>
        <v/>
      </c>
      <c r="Y37" s="109" t="str">
        <f t="shared" si="4"/>
        <v/>
      </c>
      <c r="Z37" s="90" t="str">
        <f t="shared" si="5"/>
        <v/>
      </c>
      <c r="AA37" s="130" t="str">
        <f t="shared" si="6"/>
        <v/>
      </c>
      <c r="AB37" s="1" t="str" cm="1">
        <f t="array" ref="AB37">IF(AH37="","",_xlfn.IFS(AH37=-3,"Type",AH37&lt;60,"High",AH37&lt;80,"Med",TRUE,"Low"))</f>
        <v/>
      </c>
      <c r="AC37" s="117" t="str" cm="1">
        <f t="array" ref="AC37">IF(AH37="","",_xlfn.IFS(AH37=-3,"Type",AH37&lt;60,"SG60 not met",AH37&lt;80,"SG60 met",AH37&lt;100,"SG80 met",TRUE,"SG100 met"))</f>
        <v/>
      </c>
      <c r="AD37" s="1"/>
      <c r="AE37" s="132" t="str">
        <f t="shared" si="7"/>
        <v/>
      </c>
      <c r="AF37" s="9"/>
      <c r="AH37" s="79" t="str" cm="1">
        <f t="array" ref="AH37">IFERROR(IF(NOT(ISNUMBER(A37)),"",_xlfn.IFS(F37="",-3,B37&lt;&gt;"First","",TRUE,ROUND(IF(W37="",-11.965*V37^2+32.28*V37+78.259,-11.965*Z37^2+32.28*Z37+78.259),0))),"")</f>
        <v/>
      </c>
    </row>
    <row r="38" spans="1:34" ht="9.75" customHeight="1">
      <c r="A38" s="57"/>
      <c r="B38" s="2" t="str">
        <f>IF(COUNTIF(A$3:A38,A38)=1,"First","")</f>
        <v/>
      </c>
      <c r="D38" s="2"/>
      <c r="E38" s="2"/>
      <c r="F38" s="2"/>
      <c r="G38" s="2"/>
      <c r="P38" s="84" t="str">
        <f t="shared" si="8"/>
        <v/>
      </c>
      <c r="Q38" s="24"/>
      <c r="R38" s="24"/>
      <c r="S38" s="24"/>
      <c r="T38" s="24"/>
      <c r="U38" s="87" t="str">
        <f t="shared" si="9"/>
        <v/>
      </c>
      <c r="V38" s="90" t="str">
        <f t="shared" si="2"/>
        <v/>
      </c>
      <c r="X38" s="119" t="str">
        <f t="shared" si="3"/>
        <v/>
      </c>
      <c r="Y38" s="109" t="str">
        <f t="shared" si="4"/>
        <v/>
      </c>
      <c r="Z38" s="90" t="str">
        <f t="shared" si="5"/>
        <v/>
      </c>
      <c r="AA38" s="130" t="str">
        <f t="shared" si="6"/>
        <v/>
      </c>
      <c r="AB38" s="1" t="str" cm="1">
        <f t="array" ref="AB38">IF(AH38="","",_xlfn.IFS(AH38=-3,"Type",AH38&lt;60,"High",AH38&lt;80,"Med",TRUE,"Low"))</f>
        <v/>
      </c>
      <c r="AC38" s="117" t="str" cm="1">
        <f t="array" ref="AC38">IF(AH38="","",_xlfn.IFS(AH38=-3,"Type",AH38&lt;60,"SG60 not met",AH38&lt;80,"SG60 met",AH38&lt;100,"SG80 met",TRUE,"SG100 met"))</f>
        <v/>
      </c>
      <c r="AD38" s="1"/>
      <c r="AE38" s="132" t="str">
        <f t="shared" si="7"/>
        <v/>
      </c>
      <c r="AF38" s="9"/>
      <c r="AH38" s="79" t="str" cm="1">
        <f t="array" ref="AH38">IFERROR(IF(NOT(ISNUMBER(A38)),"",_xlfn.IFS(F38="",-3,B38&lt;&gt;"First","",TRUE,ROUND(IF(W38="",-11.965*V38^2+32.28*V38+78.259,-11.965*Z38^2+32.28*Z38+78.259),0))),"")</f>
        <v/>
      </c>
    </row>
    <row r="39" spans="1:34" ht="9.75" customHeight="1">
      <c r="A39" s="57"/>
      <c r="B39" s="2" t="str">
        <f>IF(COUNTIF(A$3:A39,A39)=1,"First","")</f>
        <v/>
      </c>
      <c r="D39" s="2"/>
      <c r="E39" s="2"/>
      <c r="F39" s="2"/>
      <c r="G39" s="2"/>
      <c r="P39" s="84" t="str">
        <f t="shared" si="8"/>
        <v/>
      </c>
      <c r="Q39" s="24"/>
      <c r="R39" s="24"/>
      <c r="S39" s="24"/>
      <c r="T39" s="24"/>
      <c r="U39" s="87" t="str">
        <f t="shared" si="9"/>
        <v/>
      </c>
      <c r="V39" s="90" t="str">
        <f t="shared" si="2"/>
        <v/>
      </c>
      <c r="X39" s="119" t="str">
        <f t="shared" si="3"/>
        <v/>
      </c>
      <c r="Y39" s="109" t="str">
        <f t="shared" si="4"/>
        <v/>
      </c>
      <c r="Z39" s="90" t="str">
        <f t="shared" si="5"/>
        <v/>
      </c>
      <c r="AA39" s="130" t="str">
        <f t="shared" si="6"/>
        <v/>
      </c>
      <c r="AB39" s="1" t="str" cm="1">
        <f t="array" ref="AB39">IF(AH39="","",_xlfn.IFS(AH39=-3,"Type",AH39&lt;60,"High",AH39&lt;80,"Med",TRUE,"Low"))</f>
        <v/>
      </c>
      <c r="AC39" s="117" t="str" cm="1">
        <f t="array" ref="AC39">IF(AH39="","",_xlfn.IFS(AH39=-3,"Type",AH39&lt;60,"SG60 not met",AH39&lt;80,"SG60 met",AH39&lt;100,"SG80 met",TRUE,"SG100 met"))</f>
        <v/>
      </c>
      <c r="AD39" s="1"/>
      <c r="AE39" s="132" t="str">
        <f t="shared" si="7"/>
        <v/>
      </c>
      <c r="AF39" s="9"/>
      <c r="AH39" s="79" t="str" cm="1">
        <f t="array" ref="AH39">IFERROR(IF(NOT(ISNUMBER(A39)),"",_xlfn.IFS(F39="",-3,B39&lt;&gt;"First","",TRUE,ROUND(IF(W39="",-11.965*V39^2+32.28*V39+78.259,-11.965*Z39^2+32.28*Z39+78.259),0))),"")</f>
        <v/>
      </c>
    </row>
    <row r="40" spans="1:34" ht="9.75" customHeight="1">
      <c r="A40" s="57"/>
      <c r="B40" s="2" t="str">
        <f>IF(COUNTIF(A$3:A40,A40)=1,"First","")</f>
        <v/>
      </c>
      <c r="D40" s="2"/>
      <c r="E40" s="2"/>
      <c r="F40" s="2"/>
      <c r="G40" s="2"/>
      <c r="P40" s="84" t="str">
        <f t="shared" si="8"/>
        <v/>
      </c>
      <c r="Q40" s="24"/>
      <c r="R40" s="24"/>
      <c r="S40" s="24"/>
      <c r="T40" s="24"/>
      <c r="U40" s="87" t="str">
        <f t="shared" si="9"/>
        <v/>
      </c>
      <c r="V40" s="90" t="str">
        <f t="shared" si="2"/>
        <v/>
      </c>
      <c r="X40" s="119" t="str">
        <f t="shared" si="3"/>
        <v/>
      </c>
      <c r="Y40" s="109" t="str">
        <f t="shared" si="4"/>
        <v/>
      </c>
      <c r="Z40" s="90" t="str">
        <f t="shared" si="5"/>
        <v/>
      </c>
      <c r="AA40" s="130" t="str">
        <f t="shared" si="6"/>
        <v/>
      </c>
      <c r="AB40" s="1" t="str" cm="1">
        <f t="array" ref="AB40">IF(AH40="","",_xlfn.IFS(AH40=-3,"Type",AH40&lt;60,"High",AH40&lt;80,"Med",TRUE,"Low"))</f>
        <v/>
      </c>
      <c r="AC40" s="117" t="str" cm="1">
        <f t="array" ref="AC40">IF(AH40="","",_xlfn.IFS(AH40=-3,"Type",AH40&lt;60,"SG60 not met",AH40&lt;80,"SG60 met",AH40&lt;100,"SG80 met",TRUE,"SG100 met"))</f>
        <v/>
      </c>
      <c r="AD40" s="1"/>
      <c r="AE40" s="132" t="str">
        <f t="shared" si="7"/>
        <v/>
      </c>
      <c r="AF40" s="9"/>
      <c r="AH40" s="79" t="str" cm="1">
        <f t="array" ref="AH40">IFERROR(IF(NOT(ISNUMBER(A40)),"",_xlfn.IFS(F40="",-3,B40&lt;&gt;"First","",TRUE,ROUND(IF(W40="",-11.965*V40^2+32.28*V40+78.259,-11.965*Z40^2+32.28*Z40+78.259),0))),"")</f>
        <v/>
      </c>
    </row>
    <row r="41" spans="1:34" s="1" customFormat="1" ht="9.75" customHeight="1">
      <c r="A41" s="57"/>
      <c r="B41" s="2" t="str">
        <f>IF(COUNTIF(A$3:A41,A41)=1,"First","")</f>
        <v/>
      </c>
      <c r="C41" s="2"/>
      <c r="D41" s="2"/>
      <c r="E41" s="2"/>
      <c r="F41" s="2"/>
      <c r="G41" s="8"/>
      <c r="P41" s="84" t="str">
        <f t="shared" si="8"/>
        <v/>
      </c>
      <c r="U41" s="87" t="str">
        <f t="shared" si="9"/>
        <v/>
      </c>
      <c r="V41" s="90" t="str">
        <f t="shared" si="2"/>
        <v/>
      </c>
      <c r="X41" s="119" t="str">
        <f t="shared" si="3"/>
        <v/>
      </c>
      <c r="Y41" s="109" t="str">
        <f t="shared" si="4"/>
        <v/>
      </c>
      <c r="Z41" s="90" t="str">
        <f t="shared" si="5"/>
        <v/>
      </c>
      <c r="AA41" s="130" t="str">
        <f t="shared" si="6"/>
        <v/>
      </c>
      <c r="AB41" s="1" t="str" cm="1">
        <f t="array" ref="AB41">IF(AH41="","",_xlfn.IFS(AH41=-3,"Type",AH41&lt;60,"High",AH41&lt;80,"Med",TRUE,"Low"))</f>
        <v/>
      </c>
      <c r="AC41" s="117" t="str" cm="1">
        <f t="array" ref="AC41">IF(AH41="","",_xlfn.IFS(AH41=-3,"Type",AH41&lt;60,"SG60 not met",AH41&lt;80,"SG60 met",AH41&lt;100,"SG80 met",TRUE,"SG100 met"))</f>
        <v/>
      </c>
      <c r="AE41" s="132" t="str">
        <f t="shared" si="7"/>
        <v/>
      </c>
      <c r="AF41" s="9"/>
      <c r="AH41" s="124" t="str" cm="1">
        <f t="array" ref="AH41">IFERROR(IF(NOT(ISNUMBER(A41)),"",_xlfn.IFS(F41="",-3,B41&lt;&gt;"First","",TRUE,ROUND(IF(W41="",-11.965*V41^2+32.28*V41+78.259,-11.965*Z41^2+32.28*Z41+78.259),0))),"")</f>
        <v/>
      </c>
    </row>
    <row r="42" spans="1:34" s="1" customFormat="1" ht="9.75" customHeight="1">
      <c r="A42" s="57"/>
      <c r="B42" s="2" t="str">
        <f>IF(COUNTIF(A$3:A42,A42)=1,"First","")</f>
        <v/>
      </c>
      <c r="C42" s="2"/>
      <c r="D42" s="2"/>
      <c r="E42" s="2"/>
      <c r="F42" s="2"/>
      <c r="G42" s="8"/>
      <c r="P42" s="84" t="str">
        <f t="shared" si="8"/>
        <v/>
      </c>
      <c r="U42" s="87" t="str">
        <f t="shared" si="9"/>
        <v/>
      </c>
      <c r="V42" s="90" t="str">
        <f t="shared" si="2"/>
        <v/>
      </c>
      <c r="X42" s="119" t="str">
        <f t="shared" si="3"/>
        <v/>
      </c>
      <c r="Y42" s="109" t="str">
        <f t="shared" si="4"/>
        <v/>
      </c>
      <c r="Z42" s="90" t="str">
        <f t="shared" si="5"/>
        <v/>
      </c>
      <c r="AA42" s="130" t="str">
        <f t="shared" si="6"/>
        <v/>
      </c>
      <c r="AB42" s="1" t="str" cm="1">
        <f t="array" ref="AB42">IF(AH42="","",_xlfn.IFS(AH42=-3,"Type",AH42&lt;60,"High",AH42&lt;80,"Med",TRUE,"Low"))</f>
        <v/>
      </c>
      <c r="AC42" s="117" t="str" cm="1">
        <f t="array" ref="AC42">IF(AH42="","",_xlfn.IFS(AH42=-3,"Type",AH42&lt;60,"SG60 not met",AH42&lt;80,"SG60 met",AH42&lt;100,"SG80 met",TRUE,"SG100 met"))</f>
        <v/>
      </c>
      <c r="AE42" s="132" t="str">
        <f t="shared" si="7"/>
        <v/>
      </c>
      <c r="AF42" s="2"/>
      <c r="AH42" s="124" t="str" cm="1">
        <f t="array" ref="AH42">IFERROR(IF(NOT(ISNUMBER(A42)),"",_xlfn.IFS(F42="",-3,B42&lt;&gt;"First","",TRUE,ROUND(IF(W42="",-11.965*V42^2+32.28*V42+78.259,-11.965*Z42^2+32.28*Z42+78.259),0))),"")</f>
        <v/>
      </c>
    </row>
    <row r="43" spans="1:34" s="1" customFormat="1" ht="9.75" customHeight="1">
      <c r="A43" s="57"/>
      <c r="B43" s="2" t="str">
        <f>IF(COUNTIF(A$3:A43,A43)=1,"First","")</f>
        <v/>
      </c>
      <c r="C43" s="2"/>
      <c r="D43" s="2"/>
      <c r="E43" s="2"/>
      <c r="F43" s="2"/>
      <c r="G43" s="8"/>
      <c r="P43" s="84" t="str">
        <f t="shared" si="8"/>
        <v/>
      </c>
      <c r="U43" s="87" t="str">
        <f t="shared" si="9"/>
        <v/>
      </c>
      <c r="V43" s="90" t="str">
        <f t="shared" si="2"/>
        <v/>
      </c>
      <c r="X43" s="119" t="str">
        <f t="shared" si="3"/>
        <v/>
      </c>
      <c r="Y43" s="109" t="str">
        <f t="shared" si="4"/>
        <v/>
      </c>
      <c r="Z43" s="90" t="str">
        <f t="shared" si="5"/>
        <v/>
      </c>
      <c r="AA43" s="130" t="str">
        <f t="shared" si="6"/>
        <v/>
      </c>
      <c r="AB43" s="1" t="str" cm="1">
        <f t="array" ref="AB43">IF(AH43="","",_xlfn.IFS(AH43=-3,"Type",AH43&lt;60,"High",AH43&lt;80,"Med",TRUE,"Low"))</f>
        <v/>
      </c>
      <c r="AC43" s="117" t="str" cm="1">
        <f t="array" ref="AC43">IF(AH43="","",_xlfn.IFS(AH43=-3,"Type",AH43&lt;60,"SG60 not met",AH43&lt;80,"SG60 met",AH43&lt;100,"SG80 met",TRUE,"SG100 met"))</f>
        <v/>
      </c>
      <c r="AE43" s="132" t="str">
        <f t="shared" si="7"/>
        <v/>
      </c>
      <c r="AF43" s="2"/>
      <c r="AH43" s="124" t="str" cm="1">
        <f t="array" ref="AH43">IFERROR(IF(NOT(ISNUMBER(A43)),"",_xlfn.IFS(F43="",-3,B43&lt;&gt;"First","",TRUE,ROUND(IF(W43="",-11.965*V43^2+32.28*V43+78.259,-11.965*Z43^2+32.28*Z43+78.259),0))),"")</f>
        <v/>
      </c>
    </row>
    <row r="44" spans="1:34" s="1" customFormat="1" ht="9.75" customHeight="1">
      <c r="A44" s="57"/>
      <c r="B44" s="2" t="str">
        <f>IF(COUNTIF(A$3:A44,A44)=1,"First","")</f>
        <v/>
      </c>
      <c r="C44" s="2"/>
      <c r="D44" s="2"/>
      <c r="E44" s="2"/>
      <c r="F44" s="2"/>
      <c r="G44" s="8"/>
      <c r="P44" s="84" t="str">
        <f t="shared" si="8"/>
        <v/>
      </c>
      <c r="U44" s="87" t="str">
        <f t="shared" si="9"/>
        <v/>
      </c>
      <c r="V44" s="90" t="str">
        <f t="shared" si="2"/>
        <v/>
      </c>
      <c r="X44" s="119" t="str">
        <f t="shared" si="3"/>
        <v/>
      </c>
      <c r="Y44" s="109" t="str">
        <f t="shared" si="4"/>
        <v/>
      </c>
      <c r="Z44" s="90" t="str">
        <f t="shared" si="5"/>
        <v/>
      </c>
      <c r="AA44" s="130" t="str">
        <f t="shared" si="6"/>
        <v/>
      </c>
      <c r="AB44" s="1" t="str" cm="1">
        <f t="array" ref="AB44">IF(AH44="","",_xlfn.IFS(AH44=-3,"Type",AH44&lt;60,"High",AH44&lt;80,"Med",TRUE,"Low"))</f>
        <v/>
      </c>
      <c r="AC44" s="117" t="str" cm="1">
        <f t="array" ref="AC44">IF(AH44="","",_xlfn.IFS(AH44=-3,"Type",AH44&lt;60,"SG60 not met",AH44&lt;80,"SG60 met",AH44&lt;100,"SG80 met",TRUE,"SG100 met"))</f>
        <v/>
      </c>
      <c r="AE44" s="132" t="str">
        <f t="shared" si="7"/>
        <v/>
      </c>
      <c r="AF44" s="2"/>
      <c r="AH44" s="124" t="str" cm="1">
        <f t="array" ref="AH44">IFERROR(IF(NOT(ISNUMBER(A44)),"",_xlfn.IFS(F44="",-3,B44&lt;&gt;"First","",TRUE,ROUND(IF(W44="",-11.965*V44^2+32.28*V44+78.259,-11.965*Z44^2+32.28*Z44+78.259),0))),"")</f>
        <v/>
      </c>
    </row>
    <row r="45" spans="1:34" s="1" customFormat="1" ht="9.75" customHeight="1">
      <c r="A45" s="57"/>
      <c r="B45" s="2" t="str">
        <f>IF(COUNTIF(A$3:A45,A45)=1,"First","")</f>
        <v/>
      </c>
      <c r="C45" s="2"/>
      <c r="D45" s="2"/>
      <c r="E45" s="2"/>
      <c r="F45" s="2"/>
      <c r="G45" s="8"/>
      <c r="P45" s="84" t="str">
        <f t="shared" si="8"/>
        <v/>
      </c>
      <c r="U45" s="87" t="str">
        <f t="shared" si="9"/>
        <v/>
      </c>
      <c r="V45" s="90" t="str">
        <f t="shared" si="2"/>
        <v/>
      </c>
      <c r="X45" s="119" t="str">
        <f t="shared" si="3"/>
        <v/>
      </c>
      <c r="Y45" s="109" t="str">
        <f t="shared" si="4"/>
        <v/>
      </c>
      <c r="Z45" s="90" t="str">
        <f t="shared" si="5"/>
        <v/>
      </c>
      <c r="AA45" s="130" t="str">
        <f t="shared" si="6"/>
        <v/>
      </c>
      <c r="AB45" s="1" t="str" cm="1">
        <f t="array" ref="AB45">IF(AH45="","",_xlfn.IFS(AH45=-3,"Type",AH45&lt;60,"High",AH45&lt;80,"Med",TRUE,"Low"))</f>
        <v/>
      </c>
      <c r="AC45" s="117" t="str" cm="1">
        <f t="array" ref="AC45">IF(AH45="","",_xlfn.IFS(AH45=-3,"Type",AH45&lt;60,"SG60 not met",AH45&lt;80,"SG60 met",AH45&lt;100,"SG80 met",TRUE,"SG100 met"))</f>
        <v/>
      </c>
      <c r="AE45" s="132" t="str">
        <f t="shared" si="7"/>
        <v/>
      </c>
      <c r="AF45" s="2"/>
      <c r="AH45" s="124" t="str" cm="1">
        <f t="array" ref="AH45">IFERROR(IF(NOT(ISNUMBER(A45)),"",_xlfn.IFS(F45="",-3,B45&lt;&gt;"First","",TRUE,ROUND(IF(W45="",-11.965*V45^2+32.28*V45+78.259,-11.965*Z45^2+32.28*Z45+78.259),0))),"")</f>
        <v/>
      </c>
    </row>
    <row r="46" spans="1:34" s="1" customFormat="1" ht="9.75" customHeight="1">
      <c r="A46" s="57"/>
      <c r="B46" s="2" t="str">
        <f>IF(COUNTIF(A$3:A46,A46)=1,"First","")</f>
        <v/>
      </c>
      <c r="C46" s="2"/>
      <c r="D46" s="2"/>
      <c r="E46" s="2"/>
      <c r="F46" s="2"/>
      <c r="G46" s="8"/>
      <c r="P46" s="84" t="str">
        <f t="shared" si="8"/>
        <v/>
      </c>
      <c r="U46" s="87" t="str">
        <f t="shared" si="9"/>
        <v/>
      </c>
      <c r="V46" s="90" t="str">
        <f t="shared" si="2"/>
        <v/>
      </c>
      <c r="X46" s="119" t="str">
        <f t="shared" si="3"/>
        <v/>
      </c>
      <c r="Y46" s="109" t="str">
        <f t="shared" si="4"/>
        <v/>
      </c>
      <c r="Z46" s="90" t="str">
        <f t="shared" si="5"/>
        <v/>
      </c>
      <c r="AA46" s="130" t="str">
        <f t="shared" si="6"/>
        <v/>
      </c>
      <c r="AB46" s="1" t="str" cm="1">
        <f t="array" ref="AB46">IF(AH46="","",_xlfn.IFS(AH46=-3,"Type",AH46&lt;60,"High",AH46&lt;80,"Med",TRUE,"Low"))</f>
        <v/>
      </c>
      <c r="AC46" s="117" t="str" cm="1">
        <f t="array" ref="AC46">IF(AH46="","",_xlfn.IFS(AH46=-3,"Type",AH46&lt;60,"SG60 not met",AH46&lt;80,"SG60 met",AH46&lt;100,"SG80 met",TRUE,"SG100 met"))</f>
        <v/>
      </c>
      <c r="AE46" s="132" t="str">
        <f t="shared" si="7"/>
        <v/>
      </c>
      <c r="AF46" s="2"/>
      <c r="AH46" s="124" t="str" cm="1">
        <f t="array" ref="AH46">IFERROR(IF(NOT(ISNUMBER(A46)),"",_xlfn.IFS(F46="",-3,B46&lt;&gt;"First","",TRUE,ROUND(IF(W46="",-11.965*V46^2+32.28*V46+78.259,-11.965*Z46^2+32.28*Z46+78.259),0))),"")</f>
        <v/>
      </c>
    </row>
    <row r="47" spans="1:34" s="1" customFormat="1" ht="9.75" customHeight="1">
      <c r="A47" s="57"/>
      <c r="B47" s="2" t="str">
        <f>IF(COUNTIF(A$3:A47,A47)=1,"First","")</f>
        <v/>
      </c>
      <c r="C47" s="2"/>
      <c r="D47" s="2"/>
      <c r="E47" s="2"/>
      <c r="F47" s="2"/>
      <c r="G47" s="8"/>
      <c r="P47" s="84" t="str">
        <f t="shared" si="8"/>
        <v/>
      </c>
      <c r="U47" s="87" t="str">
        <f t="shared" si="9"/>
        <v/>
      </c>
      <c r="V47" s="90" t="str">
        <f t="shared" si="2"/>
        <v/>
      </c>
      <c r="X47" s="119" t="str">
        <f t="shared" si="3"/>
        <v/>
      </c>
      <c r="Y47" s="109" t="str">
        <f t="shared" si="4"/>
        <v/>
      </c>
      <c r="Z47" s="90" t="str">
        <f t="shared" si="5"/>
        <v/>
      </c>
      <c r="AA47" s="130" t="str">
        <f t="shared" si="6"/>
        <v/>
      </c>
      <c r="AB47" s="1" t="str" cm="1">
        <f t="array" ref="AB47">IF(AH47="","",_xlfn.IFS(AH47=-3,"Type",AH47&lt;60,"High",AH47&lt;80,"Med",TRUE,"Low"))</f>
        <v/>
      </c>
      <c r="AC47" s="117" t="str" cm="1">
        <f t="array" ref="AC47">IF(AH47="","",_xlfn.IFS(AH47=-3,"Type",AH47&lt;60,"SG60 not met",AH47&lt;80,"SG60 met",AH47&lt;100,"SG80 met",TRUE,"SG100 met"))</f>
        <v/>
      </c>
      <c r="AE47" s="132" t="str">
        <f t="shared" si="7"/>
        <v/>
      </c>
      <c r="AF47" s="2"/>
      <c r="AH47" s="124" t="str" cm="1">
        <f t="array" ref="AH47">IFERROR(IF(NOT(ISNUMBER(A47)),"",_xlfn.IFS(F47="",-3,B47&lt;&gt;"First","",TRUE,ROUND(IF(W47="",-11.965*V47^2+32.28*V47+78.259,-11.965*Z47^2+32.28*Z47+78.259),0))),"")</f>
        <v/>
      </c>
    </row>
    <row r="48" spans="1:34" s="1" customFormat="1" ht="9.75" customHeight="1">
      <c r="A48" s="57"/>
      <c r="B48" s="2" t="str">
        <f>IF(COUNTIF(A$3:A48,A48)=1,"First","")</f>
        <v/>
      </c>
      <c r="C48" s="2"/>
      <c r="D48" s="2"/>
      <c r="E48" s="2"/>
      <c r="F48" s="2"/>
      <c r="G48" s="8"/>
      <c r="P48" s="84" t="str">
        <f t="shared" si="8"/>
        <v/>
      </c>
      <c r="U48" s="87" t="str">
        <f t="shared" si="9"/>
        <v/>
      </c>
      <c r="V48" s="90" t="str">
        <f t="shared" si="2"/>
        <v/>
      </c>
      <c r="X48" s="119" t="str">
        <f t="shared" si="3"/>
        <v/>
      </c>
      <c r="Y48" s="109" t="str">
        <f t="shared" si="4"/>
        <v/>
      </c>
      <c r="Z48" s="90" t="str">
        <f t="shared" si="5"/>
        <v/>
      </c>
      <c r="AA48" s="130" t="str">
        <f t="shared" si="6"/>
        <v/>
      </c>
      <c r="AB48" s="1" t="str" cm="1">
        <f t="array" ref="AB48">IF(AH48="","",_xlfn.IFS(AH48=-3,"Type",AH48&lt;60,"High",AH48&lt;80,"Med",TRUE,"Low"))</f>
        <v/>
      </c>
      <c r="AC48" s="117" t="str" cm="1">
        <f t="array" ref="AC48">IF(AH48="","",_xlfn.IFS(AH48=-3,"Type",AH48&lt;60,"SG60 not met",AH48&lt;80,"SG60 met",AH48&lt;100,"SG80 met",TRUE,"SG100 met"))</f>
        <v/>
      </c>
      <c r="AE48" s="132" t="str">
        <f t="shared" si="7"/>
        <v/>
      </c>
      <c r="AF48" s="2"/>
      <c r="AH48" s="124" t="str" cm="1">
        <f t="array" ref="AH48">IFERROR(IF(NOT(ISNUMBER(A48)),"",_xlfn.IFS(F48="",-3,B48&lt;&gt;"First","",TRUE,ROUND(IF(W48="",-11.965*V48^2+32.28*V48+78.259,-11.965*Z48^2+32.28*Z48+78.259),0))),"")</f>
        <v/>
      </c>
    </row>
    <row r="49" spans="1:34" s="1" customFormat="1" ht="9.75" customHeight="1">
      <c r="A49" s="57"/>
      <c r="B49" s="2" t="str">
        <f>IF(COUNTIF(A$3:A49,A49)=1,"First","")</f>
        <v/>
      </c>
      <c r="C49" s="2"/>
      <c r="D49" s="2"/>
      <c r="E49" s="2"/>
      <c r="F49" s="2"/>
      <c r="G49" s="8"/>
      <c r="P49" s="84" t="str">
        <f t="shared" si="8"/>
        <v/>
      </c>
      <c r="U49" s="87" t="str">
        <f t="shared" si="9"/>
        <v/>
      </c>
      <c r="V49" s="90" t="str">
        <f t="shared" si="2"/>
        <v/>
      </c>
      <c r="X49" s="119" t="str">
        <f t="shared" si="3"/>
        <v/>
      </c>
      <c r="Y49" s="109" t="str">
        <f t="shared" si="4"/>
        <v/>
      </c>
      <c r="Z49" s="90" t="str">
        <f t="shared" si="5"/>
        <v/>
      </c>
      <c r="AA49" s="130" t="str">
        <f t="shared" si="6"/>
        <v/>
      </c>
      <c r="AB49" s="1" t="str" cm="1">
        <f t="array" ref="AB49">IF(AH49="","",_xlfn.IFS(AH49=-3,"Type",AH49&lt;60,"High",AH49&lt;80,"Med",TRUE,"Low"))</f>
        <v/>
      </c>
      <c r="AC49" s="117" t="str" cm="1">
        <f t="array" ref="AC49">IF(AH49="","",_xlfn.IFS(AH49=-3,"Type",AH49&lt;60,"SG60 not met",AH49&lt;80,"SG60 met",AH49&lt;100,"SG80 met",TRUE,"SG100 met"))</f>
        <v/>
      </c>
      <c r="AE49" s="132" t="str">
        <f t="shared" si="7"/>
        <v/>
      </c>
      <c r="AF49" s="2"/>
      <c r="AH49" s="124" t="str" cm="1">
        <f t="array" ref="AH49">IFERROR(IF(NOT(ISNUMBER(A49)),"",_xlfn.IFS(F49="",-3,B49&lt;&gt;"First","",TRUE,ROUND(IF(W49="",-11.965*V49^2+32.28*V49+78.259,-11.965*Z49^2+32.28*Z49+78.259),0))),"")</f>
        <v/>
      </c>
    </row>
    <row r="50" spans="1:34" s="1" customFormat="1" ht="9.75" customHeight="1">
      <c r="A50" s="57"/>
      <c r="B50" s="2" t="str">
        <f>IF(COUNTIF(A$3:A50,A50)=1,"First","")</f>
        <v/>
      </c>
      <c r="C50" s="2"/>
      <c r="D50" s="2"/>
      <c r="E50" s="2"/>
      <c r="F50" s="2"/>
      <c r="G50" s="8"/>
      <c r="P50" s="84" t="str">
        <f t="shared" si="8"/>
        <v/>
      </c>
      <c r="U50" s="87" t="str">
        <f t="shared" si="9"/>
        <v/>
      </c>
      <c r="V50" s="90" t="str">
        <f t="shared" si="2"/>
        <v/>
      </c>
      <c r="X50" s="119" t="str">
        <f t="shared" si="3"/>
        <v/>
      </c>
      <c r="Y50" s="109" t="str">
        <f t="shared" si="4"/>
        <v/>
      </c>
      <c r="Z50" s="90" t="str">
        <f t="shared" si="5"/>
        <v/>
      </c>
      <c r="AA50" s="130" t="str">
        <f t="shared" si="6"/>
        <v/>
      </c>
      <c r="AB50" s="1" t="str" cm="1">
        <f t="array" ref="AB50">IF(AH50="","",_xlfn.IFS(AH50=-3,"Type",AH50&lt;60,"High",AH50&lt;80,"Med",TRUE,"Low"))</f>
        <v/>
      </c>
      <c r="AC50" s="117" t="str" cm="1">
        <f t="array" ref="AC50">IF(AH50="","",_xlfn.IFS(AH50=-3,"Type",AH50&lt;60,"SG60 not met",AH50&lt;80,"SG60 met",AH50&lt;100,"SG80 met",TRUE,"SG100 met"))</f>
        <v/>
      </c>
      <c r="AE50" s="132" t="str">
        <f t="shared" si="7"/>
        <v/>
      </c>
      <c r="AF50" s="2"/>
      <c r="AH50" s="124" t="str" cm="1">
        <f t="array" ref="AH50">IFERROR(IF(NOT(ISNUMBER(A50)),"",_xlfn.IFS(F50="",-3,B50&lt;&gt;"First","",TRUE,ROUND(IF(W50="",-11.965*V50^2+32.28*V50+78.259,-11.965*Z50^2+32.28*Z50+78.259),0))),"")</f>
        <v/>
      </c>
    </row>
    <row r="51" spans="1:34" s="1" customFormat="1" ht="9.75" customHeight="1">
      <c r="A51" s="57"/>
      <c r="B51" s="2" t="str">
        <f>IF(COUNTIF(A$3:A51,A51)=1,"First","")</f>
        <v/>
      </c>
      <c r="C51" s="2"/>
      <c r="D51" s="2"/>
      <c r="E51" s="2"/>
      <c r="F51" s="2"/>
      <c r="G51" s="8"/>
      <c r="P51" s="84" t="str">
        <f t="shared" si="8"/>
        <v/>
      </c>
      <c r="U51" s="87" t="str">
        <f t="shared" si="9"/>
        <v/>
      </c>
      <c r="V51" s="90" t="str">
        <f t="shared" si="2"/>
        <v/>
      </c>
      <c r="X51" s="119" t="str">
        <f t="shared" si="3"/>
        <v/>
      </c>
      <c r="Y51" s="109" t="str">
        <f t="shared" si="4"/>
        <v/>
      </c>
      <c r="Z51" s="90" t="str">
        <f t="shared" si="5"/>
        <v/>
      </c>
      <c r="AA51" s="130" t="str">
        <f t="shared" si="6"/>
        <v/>
      </c>
      <c r="AB51" s="1" t="str" cm="1">
        <f t="array" ref="AB51">IF(AH51="","",_xlfn.IFS(AH51=-3,"Type",AH51&lt;60,"High",AH51&lt;80,"Med",TRUE,"Low"))</f>
        <v/>
      </c>
      <c r="AC51" s="117" t="str" cm="1">
        <f t="array" ref="AC51">IF(AH51="","",_xlfn.IFS(AH51=-3,"Type",AH51&lt;60,"SG60 not met",AH51&lt;80,"SG60 met",AH51&lt;100,"SG80 met",TRUE,"SG100 met"))</f>
        <v/>
      </c>
      <c r="AE51" s="132" t="str">
        <f t="shared" si="7"/>
        <v/>
      </c>
      <c r="AF51" s="2"/>
      <c r="AH51" s="124" t="str" cm="1">
        <f t="array" ref="AH51">IFERROR(IF(NOT(ISNUMBER(A51)),"",_xlfn.IFS(F51="",-3,B51&lt;&gt;"First","",TRUE,ROUND(IF(W51="",-11.965*V51^2+32.28*V51+78.259,-11.965*Z51^2+32.28*Z51+78.259),0))),"")</f>
        <v/>
      </c>
    </row>
    <row r="52" spans="1:34" s="1" customFormat="1" ht="9.75" customHeight="1">
      <c r="A52" s="57"/>
      <c r="B52" s="2" t="str">
        <f>IF(COUNTIF(A$3:A52,A52)=1,"First","")</f>
        <v/>
      </c>
      <c r="C52" s="2"/>
      <c r="D52" s="2"/>
      <c r="E52" s="2"/>
      <c r="F52" s="2"/>
      <c r="G52" s="8"/>
      <c r="P52" s="84" t="str">
        <f t="shared" si="8"/>
        <v/>
      </c>
      <c r="U52" s="87" t="str">
        <f t="shared" si="9"/>
        <v/>
      </c>
      <c r="V52" s="90" t="str">
        <f t="shared" si="2"/>
        <v/>
      </c>
      <c r="X52" s="119" t="str">
        <f t="shared" si="3"/>
        <v/>
      </c>
      <c r="Y52" s="109" t="str">
        <f t="shared" si="4"/>
        <v/>
      </c>
      <c r="Z52" s="90" t="str">
        <f t="shared" si="5"/>
        <v/>
      </c>
      <c r="AA52" s="130" t="str">
        <f t="shared" si="6"/>
        <v/>
      </c>
      <c r="AB52" s="1" t="str" cm="1">
        <f t="array" ref="AB52">IF(AH52="","",_xlfn.IFS(AH52=-3,"Type",AH52&lt;60,"High",AH52&lt;80,"Med",TRUE,"Low"))</f>
        <v/>
      </c>
      <c r="AC52" s="117" t="str" cm="1">
        <f t="array" ref="AC52">IF(AH52="","",_xlfn.IFS(AH52=-3,"Type",AH52&lt;60,"SG60 not met",AH52&lt;80,"SG60 met",AH52&lt;100,"SG80 met",TRUE,"SG100 met"))</f>
        <v/>
      </c>
      <c r="AE52" s="132" t="str">
        <f t="shared" si="7"/>
        <v/>
      </c>
      <c r="AF52" s="2"/>
      <c r="AH52" s="124" t="str" cm="1">
        <f t="array" ref="AH52">IFERROR(IF(NOT(ISNUMBER(A52)),"",_xlfn.IFS(F52="",-3,B52&lt;&gt;"First","",TRUE,ROUND(IF(W52="",-11.965*V52^2+32.28*V52+78.259,-11.965*Z52^2+32.28*Z52+78.259),0))),"")</f>
        <v/>
      </c>
    </row>
    <row r="53" spans="1:34" s="1" customFormat="1" ht="9.75" customHeight="1" thickBot="1">
      <c r="A53" s="58"/>
      <c r="B53" s="11" t="str">
        <f>IF(COUNTIF(A$3:A53,A53)=1,"First","")</f>
        <v/>
      </c>
      <c r="C53" s="11"/>
      <c r="D53" s="11"/>
      <c r="E53" s="11"/>
      <c r="F53" s="11"/>
      <c r="G53" s="27"/>
      <c r="H53" s="12"/>
      <c r="I53" s="12"/>
      <c r="J53" s="12"/>
      <c r="K53" s="12"/>
      <c r="L53" s="12"/>
      <c r="M53" s="12"/>
      <c r="N53" s="12"/>
      <c r="O53" s="12"/>
      <c r="P53" s="85" t="str">
        <f t="shared" si="8"/>
        <v/>
      </c>
      <c r="Q53" s="12"/>
      <c r="R53" s="12"/>
      <c r="S53" s="12"/>
      <c r="T53" s="12"/>
      <c r="U53" s="88" t="str">
        <f t="shared" si="9"/>
        <v/>
      </c>
      <c r="V53" s="91" t="str">
        <f t="shared" si="2"/>
        <v/>
      </c>
      <c r="W53" s="12"/>
      <c r="X53" s="120" t="str">
        <f t="shared" si="3"/>
        <v/>
      </c>
      <c r="Y53" s="110" t="str">
        <f t="shared" si="4"/>
        <v/>
      </c>
      <c r="Z53" s="91" t="str">
        <f t="shared" si="5"/>
        <v/>
      </c>
      <c r="AA53" s="133" t="str">
        <f t="shared" si="6"/>
        <v/>
      </c>
      <c r="AB53" s="12" t="str" cm="1">
        <f t="array" ref="AB53">IF(AH53="","",_xlfn.IFS(AH53=-3,"Type",AH53&lt;60,"High",AH53&lt;80,"Med",TRUE,"Low"))</f>
        <v/>
      </c>
      <c r="AC53" s="134" t="str" cm="1">
        <f t="array" ref="AC53">IF(AH53="","",_xlfn.IFS(AH53=-3,"Type",AH53&lt;60,"SG60 not met",AH53&lt;80,"SG60 met",AH53&lt;100,"SG80 met",TRUE,"SG100 met"))</f>
        <v/>
      </c>
      <c r="AD53" s="12"/>
      <c r="AE53" s="135" t="str">
        <f t="shared" si="7"/>
        <v/>
      </c>
      <c r="AF53" s="2"/>
      <c r="AH53" s="124" t="str" cm="1">
        <f t="array" ref="AH53">IFERROR(IF(NOT(ISNUMBER(A53)),"",_xlfn.IFS(F53="",-3,B53&lt;&gt;"First","",TRUE,ROUND(IF(W53="",-11.965*V53^2+32.28*V53+78.259,-11.965*Z53^2+32.28*Z53+78.259),0))),"")</f>
        <v/>
      </c>
    </row>
    <row r="54" spans="1:34" s="1" customFormat="1">
      <c r="A54" s="8"/>
      <c r="B54" s="2"/>
      <c r="C54" s="2"/>
      <c r="D54" s="2"/>
      <c r="E54" s="2"/>
      <c r="F54" s="2"/>
      <c r="G54" s="8"/>
      <c r="H54" s="2"/>
      <c r="I54" s="2"/>
      <c r="J54" s="2"/>
      <c r="K54" s="2"/>
      <c r="L54" s="2"/>
      <c r="M54" s="2"/>
      <c r="N54" s="2"/>
      <c r="O54" s="2"/>
      <c r="P54" s="2"/>
      <c r="X54" s="3"/>
      <c r="Y54" s="3"/>
      <c r="Z54" s="3"/>
      <c r="AA54" s="2"/>
      <c r="AB54" s="2"/>
      <c r="AF54" s="2"/>
    </row>
    <row r="55" spans="1:34" s="1" customFormat="1" hidden="1">
      <c r="A55" s="8"/>
      <c r="B55" s="2"/>
      <c r="C55" s="2"/>
      <c r="D55" s="2"/>
      <c r="E55" s="2"/>
      <c r="F55" s="2"/>
      <c r="G55" s="8"/>
      <c r="H55" s="2"/>
      <c r="I55" s="2"/>
      <c r="J55" s="2"/>
      <c r="K55" s="2"/>
      <c r="L55" s="2"/>
      <c r="M55" s="2"/>
      <c r="N55" s="2"/>
      <c r="O55" s="2"/>
      <c r="P55" s="2"/>
      <c r="X55" s="3"/>
      <c r="Y55" s="3"/>
      <c r="Z55" s="3"/>
      <c r="AA55" s="2"/>
      <c r="AB55" s="2"/>
      <c r="AC55" s="2"/>
      <c r="AD55" s="2"/>
      <c r="AE55" s="2"/>
      <c r="AF55" s="2"/>
    </row>
    <row r="56" spans="1:34" s="1" customFormat="1" hidden="1">
      <c r="A56" s="8"/>
      <c r="B56" s="2"/>
      <c r="C56" s="2"/>
      <c r="D56" s="2"/>
      <c r="E56" s="2"/>
      <c r="F56" s="2"/>
      <c r="G56" s="8"/>
      <c r="H56" s="2"/>
      <c r="I56" s="2"/>
      <c r="J56" s="2"/>
      <c r="K56" s="2"/>
      <c r="L56" s="2"/>
      <c r="M56" s="2"/>
      <c r="N56" s="2"/>
      <c r="O56" s="2"/>
      <c r="P56" s="2"/>
      <c r="X56" s="3"/>
      <c r="Y56" s="3"/>
      <c r="Z56" s="3"/>
      <c r="AA56" s="2"/>
      <c r="AB56" s="2"/>
      <c r="AC56" s="2"/>
      <c r="AD56" s="2"/>
      <c r="AF56" s="2"/>
    </row>
    <row r="57" spans="1:34" s="1" customFormat="1" hidden="1">
      <c r="A57" s="8"/>
      <c r="B57" s="2"/>
      <c r="C57" s="2"/>
      <c r="D57" s="2"/>
      <c r="E57" s="2"/>
      <c r="F57" s="2"/>
      <c r="G57" s="8"/>
      <c r="H57" s="2"/>
      <c r="I57" s="2"/>
      <c r="J57" s="2"/>
      <c r="K57" s="2"/>
      <c r="L57" s="2"/>
      <c r="M57" s="2"/>
      <c r="N57" s="2"/>
      <c r="O57" s="2"/>
      <c r="P57" s="2"/>
      <c r="X57" s="3"/>
      <c r="Y57" s="3"/>
      <c r="Z57" s="3"/>
      <c r="AA57" s="2"/>
      <c r="AB57" s="2"/>
      <c r="AC57" s="2"/>
      <c r="AD57" s="2"/>
      <c r="AF57" s="2"/>
    </row>
    <row r="58" spans="1:34" s="1" customFormat="1" hidden="1">
      <c r="A58" s="8"/>
      <c r="B58" s="2"/>
      <c r="C58" s="2"/>
      <c r="D58" s="2"/>
      <c r="E58" s="2"/>
      <c r="F58" s="2"/>
      <c r="G58" s="8"/>
      <c r="H58" s="2"/>
      <c r="I58" s="2"/>
      <c r="J58" s="2"/>
      <c r="K58" s="2"/>
      <c r="L58" s="2"/>
      <c r="M58" s="2"/>
      <c r="N58" s="2"/>
      <c r="O58" s="2"/>
      <c r="P58" s="2"/>
      <c r="X58" s="3"/>
      <c r="Y58" s="3"/>
      <c r="Z58" s="3"/>
      <c r="AA58" s="2"/>
      <c r="AB58" s="2"/>
      <c r="AC58" s="2"/>
      <c r="AD58" s="2"/>
      <c r="AE58" s="2"/>
      <c r="AF58" s="2"/>
    </row>
    <row r="59" spans="1:34" s="1" customFormat="1" hidden="1">
      <c r="A59" s="8"/>
      <c r="B59" s="2"/>
      <c r="C59" s="2"/>
      <c r="D59" s="2"/>
      <c r="E59" s="2"/>
      <c r="F59" s="2"/>
      <c r="G59" s="8"/>
      <c r="H59" s="2"/>
      <c r="I59" s="2"/>
      <c r="J59" s="2"/>
      <c r="K59" s="2"/>
      <c r="L59" s="2"/>
      <c r="M59" s="2"/>
      <c r="N59" s="2"/>
      <c r="O59" s="2"/>
      <c r="P59" s="2"/>
      <c r="X59" s="3"/>
      <c r="Y59" s="3"/>
      <c r="Z59" s="3"/>
      <c r="AA59" s="2"/>
      <c r="AB59" s="2"/>
      <c r="AC59" s="2"/>
      <c r="AD59" s="2"/>
      <c r="AE59" s="2"/>
      <c r="AF59" s="2"/>
    </row>
    <row r="60" spans="1:34" s="1" customFormat="1" hidden="1">
      <c r="A60" s="8"/>
      <c r="B60" s="2"/>
      <c r="C60" s="2"/>
      <c r="D60" s="2"/>
      <c r="E60" s="2"/>
      <c r="F60" s="2"/>
      <c r="G60" s="8"/>
      <c r="H60" s="2"/>
      <c r="I60" s="2"/>
      <c r="J60" s="2"/>
      <c r="K60" s="2"/>
      <c r="L60" s="2"/>
      <c r="M60" s="2"/>
      <c r="N60" s="2"/>
      <c r="O60" s="2"/>
      <c r="P60" s="2"/>
      <c r="X60" s="3"/>
      <c r="Y60" s="3"/>
      <c r="Z60" s="3"/>
      <c r="AA60" s="2"/>
      <c r="AB60" s="2"/>
      <c r="AC60" s="2"/>
      <c r="AD60" s="2"/>
      <c r="AE60" s="2"/>
      <c r="AF60" s="2"/>
    </row>
    <row r="61" spans="1:34" s="1" customFormat="1" hidden="1">
      <c r="A61" s="8"/>
      <c r="B61" s="2"/>
      <c r="C61" s="2"/>
      <c r="D61" s="2"/>
      <c r="E61" s="2"/>
      <c r="F61" s="2"/>
      <c r="G61" s="8"/>
      <c r="H61" s="2"/>
      <c r="I61" s="2"/>
      <c r="J61" s="2"/>
      <c r="K61" s="2"/>
      <c r="L61" s="2"/>
      <c r="M61" s="2"/>
      <c r="N61" s="2"/>
      <c r="O61" s="2"/>
      <c r="P61" s="2"/>
      <c r="X61" s="3"/>
      <c r="Y61" s="3"/>
      <c r="Z61" s="3"/>
      <c r="AA61" s="2"/>
      <c r="AB61" s="2"/>
      <c r="AC61" s="2"/>
      <c r="AD61" s="2"/>
      <c r="AE61" s="2"/>
      <c r="AF61" s="2"/>
    </row>
    <row r="62" spans="1:34" s="1" customFormat="1" hidden="1">
      <c r="A62" s="8"/>
      <c r="B62" s="2"/>
      <c r="C62" s="2"/>
      <c r="D62" s="2"/>
      <c r="E62" s="2"/>
      <c r="F62" s="2"/>
      <c r="G62" s="8"/>
      <c r="H62" s="2"/>
      <c r="I62" s="2"/>
      <c r="J62" s="2"/>
      <c r="K62" s="2"/>
      <c r="L62" s="2"/>
      <c r="M62" s="2"/>
      <c r="N62" s="2"/>
      <c r="O62" s="2"/>
      <c r="P62" s="2"/>
      <c r="X62" s="3"/>
      <c r="Y62" s="3"/>
      <c r="Z62" s="3"/>
      <c r="AA62" s="2"/>
      <c r="AB62" s="2"/>
      <c r="AC62" s="2"/>
      <c r="AD62" s="2"/>
      <c r="AE62" s="2"/>
      <c r="AF62" s="2"/>
    </row>
    <row r="63" spans="1:34" s="1" customFormat="1" hidden="1">
      <c r="A63" s="8"/>
      <c r="B63" s="2"/>
      <c r="C63" s="2"/>
      <c r="D63" s="2"/>
      <c r="E63" s="2"/>
      <c r="F63" s="2"/>
      <c r="G63" s="8"/>
      <c r="H63" s="2"/>
      <c r="I63" s="2"/>
      <c r="J63" s="2"/>
      <c r="K63" s="2"/>
      <c r="L63" s="2"/>
      <c r="M63" s="2"/>
      <c r="N63" s="2"/>
      <c r="O63" s="2"/>
      <c r="P63" s="2"/>
      <c r="X63" s="3"/>
      <c r="Y63" s="3"/>
      <c r="Z63" s="3"/>
      <c r="AA63" s="2"/>
      <c r="AB63" s="2"/>
      <c r="AC63" s="2"/>
      <c r="AD63" s="2"/>
      <c r="AE63" s="2"/>
      <c r="AF63" s="2"/>
    </row>
    <row r="64" spans="1:34" s="1" customFormat="1" hidden="1">
      <c r="A64" s="8"/>
      <c r="B64" s="2"/>
      <c r="C64" s="2"/>
      <c r="D64" s="2"/>
      <c r="E64" s="2"/>
      <c r="F64" s="2"/>
      <c r="G64" s="8"/>
      <c r="H64" s="2"/>
      <c r="I64" s="2"/>
      <c r="J64" s="2"/>
      <c r="K64" s="2"/>
      <c r="L64" s="2"/>
      <c r="M64" s="2"/>
      <c r="N64" s="2"/>
      <c r="O64" s="2"/>
      <c r="P64" s="2"/>
      <c r="X64" s="3"/>
      <c r="Y64" s="3"/>
      <c r="Z64" s="3"/>
      <c r="AA64" s="2"/>
      <c r="AB64" s="2"/>
      <c r="AC64" s="2"/>
      <c r="AD64" s="2"/>
      <c r="AE64" s="2"/>
      <c r="AF64" s="2"/>
    </row>
    <row r="65" spans="1:32" s="1" customFormat="1" hidden="1">
      <c r="A65" s="8"/>
      <c r="B65" s="2"/>
      <c r="C65" s="2"/>
      <c r="D65" s="2"/>
      <c r="E65" s="2"/>
      <c r="F65" s="2"/>
      <c r="G65" s="8"/>
      <c r="H65" s="2"/>
      <c r="I65" s="2"/>
      <c r="J65" s="2"/>
      <c r="K65" s="2"/>
      <c r="L65" s="2"/>
      <c r="M65" s="2"/>
      <c r="N65" s="2"/>
      <c r="O65" s="2"/>
      <c r="P65" s="2"/>
      <c r="X65" s="3"/>
      <c r="Y65" s="3"/>
      <c r="Z65" s="3"/>
      <c r="AA65" s="2"/>
      <c r="AB65" s="2"/>
      <c r="AC65" s="2"/>
      <c r="AD65" s="2"/>
      <c r="AE65" s="2"/>
      <c r="AF65" s="2"/>
    </row>
    <row r="66" spans="1:32" s="1" customFormat="1" hidden="1">
      <c r="A66" s="8"/>
      <c r="B66" s="2"/>
      <c r="C66" s="2"/>
      <c r="D66" s="2"/>
      <c r="E66" s="2"/>
      <c r="F66" s="2"/>
      <c r="G66" s="8"/>
      <c r="H66" s="2"/>
      <c r="I66" s="2"/>
      <c r="J66" s="2"/>
      <c r="K66" s="2"/>
      <c r="L66" s="2"/>
      <c r="M66" s="2"/>
      <c r="N66" s="2"/>
      <c r="O66" s="2"/>
      <c r="P66" s="2"/>
      <c r="X66" s="3"/>
      <c r="Y66" s="3"/>
      <c r="Z66" s="3"/>
      <c r="AA66" s="2"/>
      <c r="AB66" s="2"/>
      <c r="AC66" s="2"/>
      <c r="AD66" s="2"/>
      <c r="AE66" s="2"/>
      <c r="AF66" s="2"/>
    </row>
    <row r="67" spans="1:32" s="1" customFormat="1" hidden="1">
      <c r="A67" s="8"/>
      <c r="B67" s="2"/>
      <c r="C67" s="2"/>
      <c r="D67" s="2"/>
      <c r="E67" s="2"/>
      <c r="F67" s="2"/>
      <c r="G67" s="8"/>
      <c r="H67" s="2"/>
      <c r="I67" s="2"/>
      <c r="J67" s="2"/>
      <c r="K67" s="2"/>
      <c r="L67" s="2"/>
      <c r="M67" s="2"/>
      <c r="N67" s="2"/>
      <c r="O67" s="2"/>
      <c r="P67" s="2"/>
      <c r="X67" s="3"/>
      <c r="Y67" s="3"/>
      <c r="Z67" s="3"/>
      <c r="AA67" s="2"/>
      <c r="AB67" s="2"/>
      <c r="AC67" s="2"/>
      <c r="AD67" s="2"/>
      <c r="AE67" s="2"/>
      <c r="AF67" s="2"/>
    </row>
    <row r="68" spans="1:32" s="1" customFormat="1" hidden="1">
      <c r="A68" s="8"/>
      <c r="B68" s="2"/>
      <c r="C68" s="2"/>
      <c r="D68" s="2"/>
      <c r="E68" s="2"/>
      <c r="F68" s="2"/>
      <c r="G68" s="8"/>
      <c r="H68" s="2"/>
      <c r="I68" s="2"/>
      <c r="J68" s="2"/>
      <c r="K68" s="2"/>
      <c r="L68" s="2"/>
      <c r="M68" s="2"/>
      <c r="N68" s="2"/>
      <c r="O68" s="2"/>
      <c r="P68" s="2"/>
      <c r="X68" s="3"/>
      <c r="Y68" s="3"/>
      <c r="Z68" s="3"/>
      <c r="AA68" s="2"/>
      <c r="AB68" s="2"/>
      <c r="AC68" s="2"/>
      <c r="AD68" s="2"/>
      <c r="AE68" s="2"/>
      <c r="AF68" s="2"/>
    </row>
    <row r="69" spans="1:32" s="1" customFormat="1" hidden="1">
      <c r="A69" s="8"/>
      <c r="B69" s="2"/>
      <c r="C69" s="2"/>
      <c r="D69" s="2"/>
      <c r="E69" s="2"/>
      <c r="F69" s="2"/>
      <c r="G69" s="8"/>
      <c r="H69" s="2"/>
      <c r="I69" s="2"/>
      <c r="J69" s="2"/>
      <c r="K69" s="2"/>
      <c r="L69" s="2"/>
      <c r="M69" s="2"/>
      <c r="N69" s="2"/>
      <c r="O69" s="2"/>
      <c r="P69" s="2"/>
      <c r="X69" s="3"/>
      <c r="Y69" s="3"/>
      <c r="Z69" s="3"/>
      <c r="AA69" s="2"/>
      <c r="AB69" s="2"/>
      <c r="AC69" s="2"/>
      <c r="AD69" s="2"/>
      <c r="AE69" s="2"/>
      <c r="AF69" s="2"/>
    </row>
    <row r="70" spans="1:32" s="1" customFormat="1" hidden="1">
      <c r="A70" s="8"/>
      <c r="B70" s="2"/>
      <c r="C70" s="2"/>
      <c r="D70" s="2"/>
      <c r="E70" s="2"/>
      <c r="F70" s="2"/>
      <c r="G70" s="8"/>
      <c r="H70" s="2"/>
      <c r="I70" s="2"/>
      <c r="J70" s="2"/>
      <c r="K70" s="2"/>
      <c r="L70" s="2"/>
      <c r="M70" s="2"/>
      <c r="N70" s="2"/>
      <c r="O70" s="2"/>
      <c r="P70" s="2"/>
      <c r="X70" s="3"/>
      <c r="Y70" s="3"/>
      <c r="Z70" s="3"/>
      <c r="AA70" s="2"/>
      <c r="AB70" s="2"/>
      <c r="AC70" s="2"/>
      <c r="AD70" s="2"/>
      <c r="AE70" s="2"/>
      <c r="AF70" s="2"/>
    </row>
    <row r="71" spans="1:32" s="1" customFormat="1" hidden="1">
      <c r="A71" s="8"/>
      <c r="C71" s="2"/>
      <c r="D71" s="2"/>
      <c r="E71" s="2"/>
      <c r="F71" s="2"/>
      <c r="G71" s="8"/>
      <c r="H71" s="2"/>
      <c r="I71" s="2"/>
      <c r="J71" s="2"/>
      <c r="K71" s="2"/>
      <c r="L71" s="2"/>
      <c r="M71" s="2"/>
      <c r="N71" s="2"/>
      <c r="O71" s="2"/>
      <c r="P71" s="2"/>
      <c r="X71" s="3"/>
      <c r="Y71" s="3"/>
      <c r="Z71" s="3"/>
      <c r="AA71" s="2"/>
      <c r="AB71" s="2"/>
      <c r="AC71" s="2"/>
      <c r="AD71" s="2"/>
      <c r="AE71" s="2"/>
      <c r="AF71" s="2"/>
    </row>
    <row r="72" spans="1:32" s="1" customFormat="1" hidden="1">
      <c r="A72" s="8"/>
      <c r="C72" s="2"/>
      <c r="D72" s="2"/>
      <c r="E72" s="2"/>
      <c r="F72" s="2"/>
      <c r="G72" s="8"/>
      <c r="H72" s="2"/>
      <c r="I72" s="2"/>
      <c r="J72" s="2"/>
      <c r="K72" s="2"/>
      <c r="L72" s="2"/>
      <c r="M72" s="2"/>
      <c r="N72" s="2"/>
      <c r="O72" s="2"/>
      <c r="P72" s="2"/>
      <c r="X72" s="3"/>
      <c r="Y72" s="3"/>
      <c r="Z72" s="3"/>
      <c r="AA72" s="2"/>
      <c r="AB72" s="2"/>
      <c r="AC72" s="2"/>
      <c r="AD72" s="2"/>
      <c r="AE72" s="2"/>
      <c r="AF72" s="2"/>
    </row>
    <row r="73" spans="1:32" s="1" customFormat="1" hidden="1">
      <c r="A73" s="8"/>
      <c r="C73" s="2"/>
      <c r="D73" s="2"/>
      <c r="E73" s="2"/>
      <c r="F73" s="2"/>
      <c r="G73" s="8"/>
      <c r="H73" s="2"/>
      <c r="I73" s="2"/>
      <c r="J73" s="2"/>
      <c r="K73" s="2"/>
      <c r="L73" s="2"/>
      <c r="M73" s="2"/>
      <c r="N73" s="2"/>
      <c r="O73" s="2"/>
      <c r="P73" s="2"/>
      <c r="X73" s="3"/>
      <c r="Y73" s="3"/>
      <c r="Z73" s="3"/>
      <c r="AA73" s="2"/>
      <c r="AB73" s="2"/>
      <c r="AC73" s="2"/>
      <c r="AD73" s="2"/>
      <c r="AE73" s="2"/>
      <c r="AF73" s="2"/>
    </row>
    <row r="74" spans="1:32" s="1" customFormat="1" hidden="1">
      <c r="A74" s="8"/>
      <c r="C74" s="2"/>
      <c r="D74" s="2"/>
      <c r="E74" s="2"/>
      <c r="F74" s="2"/>
      <c r="G74" s="8"/>
      <c r="H74" s="2"/>
      <c r="I74" s="2"/>
      <c r="J74" s="2"/>
      <c r="K74" s="2"/>
      <c r="L74" s="2"/>
      <c r="M74" s="2"/>
      <c r="N74" s="2"/>
      <c r="O74" s="2"/>
      <c r="P74" s="2"/>
      <c r="X74" s="3"/>
      <c r="Y74" s="3"/>
      <c r="Z74" s="3"/>
      <c r="AA74" s="2"/>
      <c r="AB74" s="2"/>
      <c r="AC74" s="2"/>
      <c r="AD74" s="2"/>
      <c r="AE74" s="2"/>
      <c r="AF74" s="2"/>
    </row>
    <row r="75" spans="1:32" s="1" customFormat="1" hidden="1">
      <c r="A75" s="8"/>
      <c r="C75" s="2"/>
      <c r="D75" s="2"/>
      <c r="E75" s="2"/>
      <c r="F75" s="2"/>
      <c r="G75" s="8"/>
      <c r="H75" s="2"/>
      <c r="I75" s="2"/>
      <c r="J75" s="2"/>
      <c r="K75" s="2"/>
      <c r="L75" s="2"/>
      <c r="M75" s="2"/>
      <c r="N75" s="2"/>
      <c r="O75" s="2"/>
      <c r="P75" s="2"/>
      <c r="X75" s="3"/>
      <c r="Y75" s="3"/>
      <c r="Z75" s="3"/>
      <c r="AA75" s="2"/>
      <c r="AB75" s="2"/>
      <c r="AC75" s="2"/>
      <c r="AD75" s="2"/>
      <c r="AE75" s="2"/>
      <c r="AF75" s="2"/>
    </row>
    <row r="76" spans="1:32" s="1" customFormat="1" hidden="1">
      <c r="A76" s="8"/>
      <c r="C76" s="2"/>
      <c r="D76" s="2"/>
      <c r="E76" s="2"/>
      <c r="F76" s="2"/>
      <c r="G76" s="8"/>
      <c r="H76" s="2"/>
      <c r="I76" s="2"/>
      <c r="J76" s="2"/>
      <c r="K76" s="2"/>
      <c r="L76" s="2"/>
      <c r="M76" s="2"/>
      <c r="N76" s="2"/>
      <c r="O76" s="2"/>
      <c r="P76" s="2"/>
      <c r="X76" s="3"/>
      <c r="Y76" s="3"/>
      <c r="Z76" s="3"/>
      <c r="AA76" s="2"/>
      <c r="AB76" s="2"/>
      <c r="AC76" s="2"/>
      <c r="AD76" s="2"/>
      <c r="AE76" s="2"/>
      <c r="AF76" s="2"/>
    </row>
    <row r="77" spans="1:32" s="1" customFormat="1" hidden="1">
      <c r="A77" s="8"/>
      <c r="C77" s="2"/>
      <c r="D77" s="2"/>
      <c r="E77" s="2"/>
      <c r="F77" s="2"/>
      <c r="G77" s="8"/>
      <c r="H77" s="2"/>
      <c r="I77" s="2"/>
      <c r="J77" s="2"/>
      <c r="K77" s="2"/>
      <c r="L77" s="2"/>
      <c r="M77" s="2"/>
      <c r="N77" s="2"/>
      <c r="O77" s="2"/>
      <c r="P77" s="2"/>
      <c r="X77" s="3"/>
      <c r="Y77" s="3"/>
      <c r="Z77" s="3"/>
      <c r="AA77" s="2"/>
      <c r="AB77" s="2"/>
      <c r="AC77" s="2"/>
      <c r="AD77" s="2"/>
      <c r="AE77" s="2"/>
      <c r="AF77" s="2"/>
    </row>
    <row r="78" spans="1:32" s="1" customFormat="1" hidden="1">
      <c r="A78" s="8"/>
      <c r="C78" s="2"/>
      <c r="D78" s="2"/>
      <c r="E78" s="2"/>
      <c r="F78" s="2"/>
      <c r="G78" s="8"/>
      <c r="H78" s="2"/>
      <c r="I78" s="2"/>
      <c r="J78" s="2"/>
      <c r="K78" s="2"/>
      <c r="L78" s="2"/>
      <c r="M78" s="2"/>
      <c r="N78" s="2"/>
      <c r="O78" s="2"/>
      <c r="P78" s="2"/>
      <c r="X78" s="3"/>
      <c r="Y78" s="3"/>
      <c r="Z78" s="3"/>
      <c r="AA78" s="2"/>
      <c r="AB78" s="2"/>
      <c r="AC78" s="2"/>
      <c r="AD78" s="2"/>
      <c r="AE78" s="2"/>
      <c r="AF78" s="2"/>
    </row>
    <row r="79" spans="1:32" s="1" customFormat="1" hidden="1">
      <c r="A79" s="8"/>
      <c r="C79" s="2"/>
      <c r="D79" s="2"/>
      <c r="E79" s="2"/>
      <c r="F79" s="2"/>
      <c r="G79" s="8"/>
      <c r="H79" s="2"/>
      <c r="I79" s="2"/>
      <c r="J79" s="2"/>
      <c r="K79" s="2"/>
      <c r="L79" s="2"/>
      <c r="M79" s="2"/>
      <c r="N79" s="2"/>
      <c r="O79" s="2"/>
      <c r="P79" s="2"/>
      <c r="X79" s="3"/>
      <c r="Y79" s="3"/>
      <c r="Z79" s="3"/>
      <c r="AA79" s="2"/>
      <c r="AB79" s="2"/>
      <c r="AC79" s="2"/>
      <c r="AD79" s="2"/>
      <c r="AE79" s="2"/>
      <c r="AF79" s="2"/>
    </row>
    <row r="80" spans="1:32" s="1" customFormat="1" hidden="1">
      <c r="A80" s="8"/>
      <c r="C80" s="2"/>
      <c r="D80" s="2"/>
      <c r="E80" s="2"/>
      <c r="F80" s="2"/>
      <c r="G80" s="8"/>
      <c r="H80" s="2"/>
      <c r="I80" s="2"/>
      <c r="J80" s="2"/>
      <c r="K80" s="2"/>
      <c r="L80" s="2"/>
      <c r="M80" s="2"/>
      <c r="N80" s="2"/>
      <c r="O80" s="2"/>
      <c r="P80" s="2"/>
      <c r="X80" s="3"/>
      <c r="Y80" s="3"/>
      <c r="Z80" s="3"/>
      <c r="AA80" s="2"/>
      <c r="AB80" s="2"/>
      <c r="AC80" s="2"/>
      <c r="AD80" s="2"/>
      <c r="AE80" s="2"/>
      <c r="AF80" s="2"/>
    </row>
    <row r="81" spans="1:32" s="1" customFormat="1" hidden="1">
      <c r="A81" s="8"/>
      <c r="C81" s="2"/>
      <c r="D81" s="2"/>
      <c r="E81" s="2"/>
      <c r="F81" s="2"/>
      <c r="G81" s="8"/>
      <c r="H81" s="2"/>
      <c r="I81" s="2"/>
      <c r="J81" s="2"/>
      <c r="K81" s="2"/>
      <c r="L81" s="2"/>
      <c r="M81" s="2"/>
      <c r="N81" s="2"/>
      <c r="O81" s="2"/>
      <c r="P81" s="2"/>
      <c r="X81" s="3"/>
      <c r="Y81" s="3"/>
      <c r="Z81" s="3"/>
      <c r="AA81" s="2"/>
      <c r="AB81" s="2"/>
      <c r="AC81" s="2"/>
      <c r="AD81" s="2"/>
      <c r="AE81" s="2"/>
      <c r="AF81" s="2"/>
    </row>
    <row r="82" spans="1:32" s="1" customFormat="1" hidden="1">
      <c r="A82" s="8"/>
      <c r="C82" s="2"/>
      <c r="D82" s="2"/>
      <c r="E82" s="2"/>
      <c r="F82" s="2"/>
      <c r="G82" s="8"/>
      <c r="H82" s="2"/>
      <c r="I82" s="2"/>
      <c r="J82" s="2"/>
      <c r="K82" s="2"/>
      <c r="L82" s="2"/>
      <c r="M82" s="2"/>
      <c r="N82" s="2"/>
      <c r="O82" s="2"/>
      <c r="P82" s="2"/>
      <c r="X82" s="3"/>
      <c r="Y82" s="3"/>
      <c r="Z82" s="3"/>
      <c r="AA82" s="2"/>
      <c r="AB82" s="2"/>
      <c r="AC82" s="2"/>
      <c r="AD82" s="2"/>
      <c r="AE82" s="2"/>
      <c r="AF82" s="2"/>
    </row>
    <row r="83" spans="1:32" s="1" customFormat="1" hidden="1">
      <c r="A83" s="8"/>
      <c r="C83" s="2"/>
      <c r="D83" s="2"/>
      <c r="E83" s="2"/>
      <c r="F83" s="2"/>
      <c r="G83" s="8"/>
      <c r="H83" s="2"/>
      <c r="I83" s="2"/>
      <c r="J83" s="2"/>
      <c r="K83" s="2"/>
      <c r="L83" s="2"/>
      <c r="M83" s="2"/>
      <c r="N83" s="2"/>
      <c r="O83" s="2"/>
      <c r="P83" s="2"/>
      <c r="X83" s="3"/>
      <c r="Y83" s="3"/>
      <c r="Z83" s="3"/>
      <c r="AA83" s="2"/>
      <c r="AB83" s="2"/>
      <c r="AC83" s="2"/>
      <c r="AD83" s="2"/>
      <c r="AE83" s="2"/>
      <c r="AF83" s="2"/>
    </row>
    <row r="84" spans="1:32" s="1" customFormat="1" hidden="1">
      <c r="A84" s="8"/>
      <c r="C84" s="2"/>
      <c r="D84" s="2"/>
      <c r="E84" s="2"/>
      <c r="F84" s="2"/>
      <c r="G84" s="8"/>
      <c r="H84" s="2"/>
      <c r="I84" s="2"/>
      <c r="J84" s="2"/>
      <c r="K84" s="2"/>
      <c r="L84" s="2"/>
      <c r="M84" s="2"/>
      <c r="N84" s="2"/>
      <c r="O84" s="2"/>
      <c r="P84" s="2"/>
      <c r="X84" s="3"/>
      <c r="Y84" s="3"/>
      <c r="Z84" s="3"/>
      <c r="AA84" s="2"/>
      <c r="AB84" s="2"/>
      <c r="AC84" s="2"/>
      <c r="AD84" s="2"/>
      <c r="AE84" s="2"/>
      <c r="AF84" s="2"/>
    </row>
    <row r="85" spans="1:32" s="1" customFormat="1" hidden="1">
      <c r="A85" s="8"/>
      <c r="C85" s="2"/>
      <c r="D85" s="2"/>
      <c r="E85" s="2"/>
      <c r="F85" s="2"/>
      <c r="G85" s="8"/>
      <c r="H85" s="2"/>
      <c r="I85" s="2"/>
      <c r="J85" s="2"/>
      <c r="K85" s="2"/>
      <c r="L85" s="2"/>
      <c r="M85" s="2"/>
      <c r="N85" s="2"/>
      <c r="O85" s="2"/>
      <c r="P85" s="2"/>
      <c r="X85" s="3"/>
      <c r="Y85" s="3"/>
      <c r="Z85" s="3"/>
      <c r="AA85" s="2"/>
      <c r="AB85" s="2"/>
      <c r="AC85" s="2"/>
      <c r="AD85" s="2"/>
      <c r="AE85" s="2"/>
      <c r="AF85" s="2"/>
    </row>
    <row r="86" spans="1:32" s="1" customFormat="1" hidden="1">
      <c r="A86" s="8"/>
      <c r="C86" s="2"/>
      <c r="D86" s="2"/>
      <c r="E86" s="2"/>
      <c r="F86" s="2"/>
      <c r="G86" s="8"/>
      <c r="H86" s="2"/>
      <c r="I86" s="2"/>
      <c r="J86" s="2"/>
      <c r="K86" s="2"/>
      <c r="L86" s="2"/>
      <c r="M86" s="2"/>
      <c r="N86" s="2"/>
      <c r="O86" s="2"/>
      <c r="P86" s="2"/>
      <c r="X86" s="3"/>
      <c r="Y86" s="3"/>
      <c r="Z86" s="3"/>
      <c r="AA86" s="2"/>
      <c r="AB86" s="2"/>
      <c r="AC86" s="2"/>
      <c r="AD86" s="2"/>
      <c r="AE86" s="2"/>
      <c r="AF86" s="2"/>
    </row>
    <row r="87" spans="1:32" s="1" customFormat="1" hidden="1">
      <c r="A87" s="8"/>
      <c r="C87" s="2"/>
      <c r="D87" s="2"/>
      <c r="E87" s="2"/>
      <c r="F87" s="2"/>
      <c r="G87" s="8"/>
      <c r="H87" s="2"/>
      <c r="I87" s="2"/>
      <c r="J87" s="2"/>
      <c r="K87" s="2"/>
      <c r="L87" s="2"/>
      <c r="M87" s="2"/>
      <c r="N87" s="2"/>
      <c r="O87" s="2"/>
      <c r="P87" s="2"/>
      <c r="X87" s="3"/>
      <c r="Y87" s="3"/>
      <c r="Z87" s="3"/>
      <c r="AA87" s="2"/>
      <c r="AB87" s="2"/>
      <c r="AC87" s="2"/>
      <c r="AD87" s="2"/>
      <c r="AE87" s="2"/>
      <c r="AF87" s="2"/>
    </row>
    <row r="88" spans="1:32" s="1" customFormat="1" hidden="1">
      <c r="A88" s="8"/>
      <c r="C88" s="2"/>
      <c r="D88" s="2"/>
      <c r="E88" s="2"/>
      <c r="F88" s="2"/>
      <c r="G88" s="8"/>
      <c r="H88" s="2"/>
      <c r="I88" s="2"/>
      <c r="J88" s="2"/>
      <c r="K88" s="2"/>
      <c r="L88" s="2"/>
      <c r="M88" s="2"/>
      <c r="N88" s="2"/>
      <c r="O88" s="2"/>
      <c r="P88" s="2"/>
      <c r="X88" s="3"/>
      <c r="Y88" s="3"/>
      <c r="Z88" s="3"/>
      <c r="AA88" s="2"/>
      <c r="AB88" s="2"/>
      <c r="AC88" s="2"/>
      <c r="AD88" s="2"/>
      <c r="AE88" s="2"/>
      <c r="AF88" s="2"/>
    </row>
    <row r="89" spans="1:32" s="1" customFormat="1" hidden="1">
      <c r="A89" s="8"/>
      <c r="C89" s="2"/>
      <c r="D89" s="2"/>
      <c r="E89" s="2"/>
      <c r="F89" s="2"/>
      <c r="G89" s="8"/>
      <c r="H89" s="2"/>
      <c r="I89" s="2"/>
      <c r="J89" s="2"/>
      <c r="K89" s="2"/>
      <c r="L89" s="2"/>
      <c r="M89" s="2"/>
      <c r="N89" s="2"/>
      <c r="O89" s="2"/>
      <c r="P89" s="2"/>
      <c r="X89" s="3"/>
      <c r="Y89" s="3"/>
      <c r="Z89" s="3"/>
      <c r="AA89" s="2"/>
      <c r="AB89" s="2"/>
      <c r="AC89" s="2"/>
      <c r="AD89" s="2"/>
      <c r="AE89" s="2"/>
      <c r="AF89" s="2"/>
    </row>
    <row r="90" spans="1:32" s="1" customFormat="1" hidden="1">
      <c r="A90" s="8"/>
      <c r="C90" s="2"/>
      <c r="D90" s="2"/>
      <c r="E90" s="2"/>
      <c r="F90" s="2"/>
      <c r="G90" s="8"/>
      <c r="H90" s="2"/>
      <c r="I90" s="2"/>
      <c r="J90" s="2"/>
      <c r="K90" s="2"/>
      <c r="L90" s="2"/>
      <c r="M90" s="2"/>
      <c r="N90" s="2"/>
      <c r="O90" s="2"/>
      <c r="P90" s="2"/>
      <c r="X90" s="3"/>
      <c r="Y90" s="3"/>
      <c r="Z90" s="3"/>
      <c r="AA90" s="2"/>
      <c r="AB90" s="2"/>
      <c r="AC90" s="2"/>
      <c r="AD90" s="2"/>
      <c r="AE90" s="2"/>
      <c r="AF90" s="2"/>
    </row>
    <row r="91" spans="1:32" s="1" customFormat="1" hidden="1">
      <c r="A91" s="8"/>
      <c r="C91" s="2"/>
      <c r="D91" s="2"/>
      <c r="E91" s="2"/>
      <c r="F91" s="2"/>
      <c r="G91" s="8"/>
      <c r="H91" s="2"/>
      <c r="I91" s="2"/>
      <c r="J91" s="2"/>
      <c r="K91" s="2"/>
      <c r="L91" s="2"/>
      <c r="M91" s="2"/>
      <c r="N91" s="2"/>
      <c r="O91" s="2"/>
      <c r="P91" s="2"/>
      <c r="X91" s="3"/>
      <c r="Y91" s="3"/>
      <c r="Z91" s="3"/>
      <c r="AA91" s="2"/>
      <c r="AB91" s="2"/>
      <c r="AC91" s="2"/>
      <c r="AD91" s="2"/>
      <c r="AE91" s="2"/>
      <c r="AF91" s="2"/>
    </row>
    <row r="92" spans="1:32" s="1" customFormat="1" hidden="1">
      <c r="A92" s="8"/>
      <c r="C92" s="2"/>
      <c r="D92" s="2"/>
      <c r="E92" s="2"/>
      <c r="F92" s="2"/>
      <c r="G92" s="8"/>
      <c r="H92" s="2"/>
      <c r="I92" s="2"/>
      <c r="J92" s="2"/>
      <c r="K92" s="2"/>
      <c r="L92" s="2"/>
      <c r="M92" s="2"/>
      <c r="N92" s="2"/>
      <c r="O92" s="2"/>
      <c r="P92" s="2"/>
      <c r="X92" s="3"/>
      <c r="Y92" s="3"/>
      <c r="Z92" s="3"/>
      <c r="AA92" s="2"/>
      <c r="AB92" s="2"/>
      <c r="AC92" s="2"/>
      <c r="AD92" s="2"/>
      <c r="AE92" s="2"/>
      <c r="AF92" s="2"/>
    </row>
    <row r="93" spans="1:32" s="1" customFormat="1" hidden="1">
      <c r="A93" s="8"/>
      <c r="C93" s="2"/>
      <c r="D93" s="2"/>
      <c r="E93" s="2"/>
      <c r="F93" s="2"/>
      <c r="G93" s="8"/>
      <c r="H93" s="2"/>
      <c r="I93" s="2"/>
      <c r="J93" s="2"/>
      <c r="K93" s="2"/>
      <c r="L93" s="2"/>
      <c r="M93" s="2"/>
      <c r="N93" s="2"/>
      <c r="O93" s="2"/>
      <c r="P93" s="2"/>
      <c r="X93" s="3"/>
      <c r="Y93" s="3"/>
      <c r="Z93" s="3"/>
      <c r="AA93" s="2"/>
      <c r="AB93" s="2"/>
      <c r="AC93" s="2"/>
      <c r="AD93" s="2"/>
      <c r="AE93" s="2"/>
      <c r="AF93" s="2"/>
    </row>
    <row r="94" spans="1:32" s="1" customFormat="1" hidden="1">
      <c r="A94" s="8"/>
      <c r="C94" s="2"/>
      <c r="D94" s="2"/>
      <c r="E94" s="2"/>
      <c r="F94" s="2"/>
      <c r="G94" s="8"/>
      <c r="H94" s="2"/>
      <c r="I94" s="2"/>
      <c r="J94" s="2"/>
      <c r="K94" s="2"/>
      <c r="L94" s="2"/>
      <c r="M94" s="2"/>
      <c r="N94" s="2"/>
      <c r="O94" s="2"/>
      <c r="P94" s="2"/>
      <c r="X94" s="3"/>
      <c r="Y94" s="3"/>
      <c r="Z94" s="3"/>
      <c r="AA94" s="2"/>
      <c r="AB94" s="2"/>
      <c r="AC94" s="2"/>
      <c r="AD94" s="2"/>
      <c r="AE94" s="2"/>
      <c r="AF94" s="2"/>
    </row>
    <row r="95" spans="1:32" s="1" customFormat="1" hidden="1">
      <c r="A95" s="8"/>
      <c r="C95" s="2"/>
      <c r="D95" s="2"/>
      <c r="E95" s="2"/>
      <c r="F95" s="2"/>
      <c r="G95" s="8"/>
      <c r="H95" s="2"/>
      <c r="I95" s="2"/>
      <c r="J95" s="2"/>
      <c r="K95" s="2"/>
      <c r="L95" s="2"/>
      <c r="M95" s="2"/>
      <c r="N95" s="2"/>
      <c r="O95" s="2"/>
      <c r="P95" s="2"/>
      <c r="X95" s="3"/>
      <c r="Y95" s="3"/>
      <c r="Z95" s="3"/>
      <c r="AA95" s="2"/>
      <c r="AB95" s="2"/>
      <c r="AC95" s="2"/>
      <c r="AD95" s="2"/>
      <c r="AE95" s="2"/>
      <c r="AF95" s="2"/>
    </row>
    <row r="96" spans="1:32" s="1" customFormat="1" hidden="1">
      <c r="A96" s="8"/>
      <c r="C96" s="2"/>
      <c r="D96" s="2"/>
      <c r="E96" s="2"/>
      <c r="F96" s="2"/>
      <c r="G96" s="8"/>
      <c r="H96" s="2"/>
      <c r="I96" s="2"/>
      <c r="J96" s="2"/>
      <c r="K96" s="2"/>
      <c r="L96" s="2"/>
      <c r="M96" s="2"/>
      <c r="N96" s="2"/>
      <c r="O96" s="2"/>
      <c r="P96" s="2"/>
      <c r="X96" s="3"/>
      <c r="Y96" s="3"/>
      <c r="Z96" s="3"/>
      <c r="AA96" s="2"/>
      <c r="AB96" s="2"/>
      <c r="AC96" s="2"/>
      <c r="AD96" s="2"/>
      <c r="AE96" s="2"/>
      <c r="AF96" s="2"/>
    </row>
    <row r="97" spans="1:32" s="1" customFormat="1" hidden="1">
      <c r="A97" s="8"/>
      <c r="C97" s="2"/>
      <c r="D97" s="2"/>
      <c r="E97" s="2"/>
      <c r="F97" s="2"/>
      <c r="G97" s="8"/>
      <c r="H97" s="2"/>
      <c r="I97" s="2"/>
      <c r="J97" s="2"/>
      <c r="K97" s="2"/>
      <c r="L97" s="2"/>
      <c r="M97" s="2"/>
      <c r="N97" s="2"/>
      <c r="O97" s="2"/>
      <c r="P97" s="2"/>
      <c r="X97" s="3"/>
      <c r="Y97" s="3"/>
      <c r="Z97" s="3"/>
      <c r="AA97" s="2"/>
      <c r="AB97" s="2"/>
      <c r="AC97" s="2"/>
      <c r="AD97" s="2"/>
      <c r="AE97" s="2"/>
      <c r="AF97" s="2"/>
    </row>
    <row r="98" spans="1:32" s="1" customFormat="1" hidden="1">
      <c r="A98" s="8"/>
      <c r="C98" s="2"/>
      <c r="D98" s="2"/>
      <c r="E98" s="2"/>
      <c r="F98" s="2"/>
      <c r="G98" s="8"/>
      <c r="H98" s="2"/>
      <c r="I98" s="2"/>
      <c r="J98" s="2"/>
      <c r="K98" s="2"/>
      <c r="L98" s="2"/>
      <c r="M98" s="2"/>
      <c r="N98" s="2"/>
      <c r="O98" s="2"/>
      <c r="P98" s="2"/>
      <c r="X98" s="3"/>
      <c r="Y98" s="3"/>
      <c r="Z98" s="3"/>
      <c r="AA98" s="2"/>
      <c r="AB98" s="2"/>
      <c r="AC98" s="2"/>
      <c r="AD98" s="2"/>
      <c r="AE98" s="2"/>
      <c r="AF98" s="2"/>
    </row>
    <row r="99" spans="1:32" s="1" customFormat="1" hidden="1">
      <c r="A99" s="8"/>
      <c r="C99" s="2"/>
      <c r="D99" s="2"/>
      <c r="E99" s="2"/>
      <c r="F99" s="2"/>
      <c r="G99" s="8"/>
      <c r="H99" s="2"/>
      <c r="I99" s="2"/>
      <c r="J99" s="2"/>
      <c r="K99" s="2"/>
      <c r="L99" s="2"/>
      <c r="M99" s="2"/>
      <c r="N99" s="2"/>
      <c r="O99" s="2"/>
      <c r="P99" s="2"/>
      <c r="X99" s="3"/>
      <c r="Y99" s="3"/>
      <c r="Z99" s="3"/>
      <c r="AA99" s="2"/>
      <c r="AB99" s="2"/>
      <c r="AC99" s="2"/>
      <c r="AD99" s="2"/>
      <c r="AE99" s="2"/>
      <c r="AF99" s="2"/>
    </row>
    <row r="100" spans="1:32" s="1" customFormat="1" hidden="1">
      <c r="A100" s="8"/>
      <c r="C100" s="2"/>
      <c r="D100" s="2"/>
      <c r="E100" s="2"/>
      <c r="F100" s="2"/>
      <c r="G100" s="8"/>
      <c r="H100" s="2"/>
      <c r="I100" s="2"/>
      <c r="J100" s="2"/>
      <c r="K100" s="2"/>
      <c r="L100" s="2"/>
      <c r="M100" s="2"/>
      <c r="N100" s="2"/>
      <c r="O100" s="2"/>
      <c r="P100" s="2"/>
      <c r="X100" s="3"/>
      <c r="Y100" s="3"/>
      <c r="Z100" s="3"/>
      <c r="AA100" s="2"/>
      <c r="AB100" s="2"/>
      <c r="AC100" s="2"/>
      <c r="AD100" s="2"/>
      <c r="AE100" s="2"/>
      <c r="AF100" s="2"/>
    </row>
    <row r="101" spans="1:32" s="1" customFormat="1" hidden="1">
      <c r="A101" s="8"/>
      <c r="C101" s="2"/>
      <c r="D101" s="2"/>
      <c r="E101" s="2"/>
      <c r="F101" s="2"/>
      <c r="G101" s="8"/>
      <c r="H101" s="2"/>
      <c r="I101" s="2"/>
      <c r="J101" s="2"/>
      <c r="K101" s="2"/>
      <c r="L101" s="2"/>
      <c r="M101" s="2"/>
      <c r="N101" s="2"/>
      <c r="O101" s="2"/>
      <c r="P101" s="2"/>
      <c r="X101" s="3"/>
      <c r="Y101" s="3"/>
      <c r="Z101" s="3"/>
      <c r="AA101" s="2"/>
      <c r="AB101" s="2"/>
      <c r="AC101" s="2"/>
      <c r="AD101" s="2"/>
      <c r="AE101" s="2"/>
      <c r="AF101" s="2"/>
    </row>
    <row r="102" spans="1:32" s="1" customFormat="1" hidden="1">
      <c r="A102" s="8"/>
      <c r="C102" s="2"/>
      <c r="D102" s="2"/>
      <c r="E102" s="2"/>
      <c r="F102" s="2"/>
      <c r="G102" s="8"/>
      <c r="H102" s="2"/>
      <c r="I102" s="2"/>
      <c r="J102" s="2"/>
      <c r="K102" s="2"/>
      <c r="L102" s="2"/>
      <c r="M102" s="2"/>
      <c r="N102" s="2"/>
      <c r="O102" s="2"/>
      <c r="P102" s="2"/>
      <c r="X102" s="3"/>
      <c r="Y102" s="3"/>
      <c r="Z102" s="3"/>
      <c r="AA102" s="2"/>
      <c r="AB102" s="2"/>
      <c r="AC102" s="2"/>
      <c r="AD102" s="2"/>
      <c r="AE102" s="2"/>
      <c r="AF102" s="2"/>
    </row>
    <row r="103" spans="1:32" s="1" customFormat="1" hidden="1">
      <c r="A103" s="8"/>
      <c r="C103" s="2"/>
      <c r="D103" s="2"/>
      <c r="E103" s="2"/>
      <c r="F103" s="2"/>
      <c r="G103" s="8"/>
      <c r="H103" s="2"/>
      <c r="I103" s="2"/>
      <c r="J103" s="2"/>
      <c r="K103" s="2"/>
      <c r="L103" s="2"/>
      <c r="M103" s="2"/>
      <c r="N103" s="2"/>
      <c r="O103" s="2"/>
      <c r="P103" s="2"/>
      <c r="X103" s="3"/>
      <c r="Y103" s="3"/>
      <c r="Z103" s="3"/>
      <c r="AA103" s="2"/>
      <c r="AB103" s="2"/>
      <c r="AC103" s="2"/>
      <c r="AD103" s="2"/>
      <c r="AE103" s="2"/>
      <c r="AF103" s="2"/>
    </row>
    <row r="104" spans="1:32" s="1" customFormat="1" hidden="1">
      <c r="A104" s="8"/>
      <c r="C104" s="2"/>
      <c r="D104" s="2"/>
      <c r="E104" s="2"/>
      <c r="F104" s="2"/>
      <c r="G104" s="8"/>
      <c r="H104" s="2"/>
      <c r="I104" s="2"/>
      <c r="J104" s="2"/>
      <c r="K104" s="2"/>
      <c r="L104" s="2"/>
      <c r="M104" s="2"/>
      <c r="N104" s="2"/>
      <c r="O104" s="2"/>
      <c r="P104" s="2"/>
      <c r="X104" s="3"/>
      <c r="Y104" s="3"/>
      <c r="Z104" s="3"/>
      <c r="AA104" s="2"/>
      <c r="AB104" s="2"/>
      <c r="AC104" s="2"/>
      <c r="AD104" s="2"/>
      <c r="AE104" s="2"/>
      <c r="AF104" s="2"/>
    </row>
    <row r="105" spans="1:32" s="1" customFormat="1" hidden="1">
      <c r="A105" s="8"/>
      <c r="C105" s="2"/>
      <c r="D105" s="2"/>
      <c r="E105" s="2"/>
      <c r="F105" s="2"/>
      <c r="G105" s="8"/>
      <c r="H105" s="2"/>
      <c r="I105" s="2"/>
      <c r="J105" s="2"/>
      <c r="K105" s="2"/>
      <c r="L105" s="2"/>
      <c r="M105" s="2"/>
      <c r="N105" s="2"/>
      <c r="O105" s="2"/>
      <c r="P105" s="2"/>
      <c r="X105" s="3"/>
      <c r="Y105" s="3"/>
      <c r="Z105" s="3"/>
      <c r="AA105" s="2"/>
      <c r="AB105" s="2"/>
      <c r="AC105" s="2"/>
      <c r="AD105" s="2"/>
      <c r="AE105" s="2"/>
      <c r="AF105" s="2"/>
    </row>
    <row r="106" spans="1:32" s="1" customFormat="1" hidden="1">
      <c r="A106" s="8"/>
      <c r="C106" s="2"/>
      <c r="D106" s="6"/>
      <c r="E106" s="6"/>
      <c r="F106" s="2"/>
      <c r="G106" s="8"/>
      <c r="X106" s="3"/>
      <c r="Y106" s="3"/>
      <c r="Z106" s="3"/>
      <c r="AA106" s="2"/>
      <c r="AB106" s="2"/>
      <c r="AC106" s="2"/>
      <c r="AD106" s="2"/>
      <c r="AE106" s="2"/>
      <c r="AF106" s="2"/>
    </row>
    <row r="107" spans="1:32" s="1" customFormat="1" hidden="1">
      <c r="A107" s="8"/>
      <c r="C107" s="2"/>
      <c r="D107" s="6"/>
      <c r="E107" s="6"/>
      <c r="F107" s="2"/>
      <c r="G107" s="8"/>
      <c r="X107" s="3"/>
      <c r="Y107" s="3"/>
      <c r="Z107" s="3"/>
      <c r="AA107" s="2"/>
      <c r="AB107" s="2"/>
      <c r="AC107" s="2"/>
      <c r="AD107" s="2"/>
      <c r="AE107" s="2"/>
      <c r="AF107" s="2"/>
    </row>
    <row r="108" spans="1:32" s="1" customFormat="1" hidden="1">
      <c r="A108" s="8"/>
      <c r="C108" s="2"/>
      <c r="D108" s="6"/>
      <c r="E108" s="6"/>
      <c r="F108" s="2"/>
      <c r="G108" s="8"/>
      <c r="X108" s="3"/>
      <c r="Y108" s="3"/>
      <c r="Z108" s="3"/>
      <c r="AA108" s="2"/>
      <c r="AB108" s="2"/>
      <c r="AC108" s="2"/>
      <c r="AD108" s="2"/>
      <c r="AE108" s="2"/>
      <c r="AF108" s="2"/>
    </row>
    <row r="109" spans="1:32" s="1" customFormat="1" hidden="1">
      <c r="A109" s="8"/>
      <c r="C109" s="2"/>
      <c r="D109" s="6"/>
      <c r="E109" s="6"/>
      <c r="F109" s="2"/>
      <c r="G109" s="8"/>
      <c r="X109" s="3"/>
      <c r="Y109" s="3"/>
      <c r="Z109" s="3"/>
      <c r="AA109" s="2"/>
      <c r="AB109" s="2"/>
      <c r="AC109" s="2"/>
      <c r="AD109" s="2"/>
      <c r="AE109" s="2"/>
      <c r="AF109" s="2"/>
    </row>
    <row r="110" spans="1:32" s="1" customFormat="1" hidden="1">
      <c r="A110" s="8"/>
      <c r="C110" s="2"/>
      <c r="D110" s="6"/>
      <c r="E110" s="6"/>
      <c r="F110" s="2"/>
      <c r="G110" s="8"/>
      <c r="X110" s="3"/>
      <c r="Y110" s="3"/>
      <c r="Z110" s="3"/>
      <c r="AA110" s="2"/>
      <c r="AB110" s="2"/>
      <c r="AC110" s="2"/>
      <c r="AD110" s="2"/>
      <c r="AE110" s="2"/>
      <c r="AF110" s="2"/>
    </row>
    <row r="111" spans="1:32" s="1" customFormat="1" hidden="1">
      <c r="A111" s="8"/>
      <c r="C111" s="2"/>
      <c r="D111" s="6"/>
      <c r="E111" s="6"/>
      <c r="F111" s="2"/>
      <c r="G111" s="8"/>
      <c r="X111" s="3"/>
      <c r="Y111" s="3"/>
      <c r="Z111" s="3"/>
      <c r="AA111" s="2"/>
      <c r="AB111" s="2"/>
      <c r="AC111" s="2"/>
      <c r="AD111" s="2"/>
      <c r="AE111" s="2"/>
      <c r="AF111" s="2"/>
    </row>
    <row r="112" spans="1:32" s="1" customFormat="1" hidden="1">
      <c r="A112" s="8"/>
      <c r="C112" s="2"/>
      <c r="D112" s="6"/>
      <c r="E112" s="6"/>
      <c r="F112" s="2"/>
      <c r="G112" s="8"/>
      <c r="X112" s="3"/>
      <c r="Y112" s="3"/>
      <c r="Z112" s="3"/>
      <c r="AA112" s="2"/>
      <c r="AB112" s="2"/>
      <c r="AC112" s="2"/>
      <c r="AD112" s="2"/>
      <c r="AE112" s="2"/>
      <c r="AF112" s="2"/>
    </row>
    <row r="113" spans="1:32" s="1" customFormat="1" hidden="1">
      <c r="A113" s="8"/>
      <c r="C113" s="2"/>
      <c r="D113" s="6"/>
      <c r="E113" s="6"/>
      <c r="F113" s="2"/>
      <c r="G113" s="8"/>
      <c r="X113" s="3"/>
      <c r="Y113" s="3"/>
      <c r="Z113" s="3"/>
      <c r="AA113" s="2"/>
      <c r="AB113" s="2"/>
      <c r="AC113" s="2"/>
      <c r="AD113" s="2"/>
      <c r="AE113" s="2"/>
      <c r="AF113" s="2"/>
    </row>
    <row r="114" spans="1:32" s="1" customFormat="1" hidden="1">
      <c r="A114" s="8"/>
      <c r="C114" s="2"/>
      <c r="D114" s="6"/>
      <c r="E114" s="6"/>
      <c r="F114" s="2"/>
      <c r="G114" s="8"/>
      <c r="X114" s="3"/>
      <c r="Y114" s="3"/>
      <c r="Z114" s="3"/>
      <c r="AA114" s="2"/>
      <c r="AB114" s="2"/>
      <c r="AC114" s="2"/>
      <c r="AD114" s="2"/>
      <c r="AE114" s="2"/>
      <c r="AF114" s="2"/>
    </row>
    <row r="115" spans="1:32" s="1" customFormat="1" hidden="1">
      <c r="A115" s="8"/>
      <c r="C115" s="2"/>
      <c r="D115" s="6"/>
      <c r="E115" s="6"/>
      <c r="F115" s="2"/>
      <c r="G115" s="8"/>
      <c r="X115" s="3"/>
      <c r="Y115" s="3"/>
      <c r="Z115" s="3"/>
      <c r="AA115" s="2"/>
      <c r="AB115" s="2"/>
      <c r="AC115" s="2"/>
      <c r="AD115" s="2"/>
      <c r="AE115" s="2"/>
      <c r="AF115" s="2"/>
    </row>
    <row r="116" spans="1:32" s="1" customFormat="1" hidden="1">
      <c r="A116" s="8"/>
      <c r="C116" s="2"/>
      <c r="D116" s="6"/>
      <c r="E116" s="6"/>
      <c r="F116" s="2"/>
      <c r="G116" s="8"/>
      <c r="X116" s="3"/>
      <c r="Y116" s="3"/>
      <c r="Z116" s="3"/>
      <c r="AA116" s="2"/>
      <c r="AB116" s="2"/>
      <c r="AC116" s="2"/>
      <c r="AD116" s="2"/>
      <c r="AE116" s="2"/>
      <c r="AF116" s="2"/>
    </row>
    <row r="117" spans="1:32" s="1" customFormat="1" hidden="1">
      <c r="A117" s="8"/>
      <c r="C117" s="2"/>
      <c r="D117" s="6"/>
      <c r="E117" s="6"/>
      <c r="F117" s="2"/>
      <c r="G117" s="8"/>
      <c r="X117" s="3"/>
      <c r="Y117" s="3"/>
      <c r="Z117" s="3"/>
      <c r="AA117" s="2"/>
      <c r="AB117" s="2"/>
      <c r="AC117" s="2"/>
      <c r="AD117" s="2"/>
      <c r="AE117" s="2"/>
      <c r="AF117" s="2"/>
    </row>
    <row r="118" spans="1:32" s="1" customFormat="1" hidden="1">
      <c r="A118" s="8"/>
      <c r="C118" s="2"/>
      <c r="D118" s="6"/>
      <c r="E118" s="6"/>
      <c r="F118" s="2"/>
      <c r="G118" s="8"/>
      <c r="X118" s="3"/>
      <c r="Y118" s="3"/>
      <c r="Z118" s="3"/>
      <c r="AA118" s="2"/>
      <c r="AB118" s="2"/>
      <c r="AC118" s="2"/>
      <c r="AD118" s="2"/>
      <c r="AE118" s="2"/>
      <c r="AF118" s="2"/>
    </row>
    <row r="119" spans="1:32" s="1" customFormat="1" hidden="1">
      <c r="A119" s="8"/>
      <c r="C119" s="2"/>
      <c r="D119" s="6"/>
      <c r="E119" s="6"/>
      <c r="F119" s="2"/>
      <c r="G119" s="8"/>
      <c r="X119" s="3"/>
      <c r="Y119" s="3"/>
      <c r="Z119" s="3"/>
      <c r="AA119" s="2"/>
      <c r="AB119" s="2"/>
      <c r="AC119" s="2"/>
      <c r="AD119" s="2"/>
      <c r="AE119" s="2"/>
      <c r="AF119" s="2"/>
    </row>
    <row r="120" spans="1:32" s="1" customFormat="1" hidden="1">
      <c r="A120" s="8"/>
      <c r="C120" s="2"/>
      <c r="D120" s="6"/>
      <c r="E120" s="6"/>
      <c r="F120" s="2"/>
      <c r="G120" s="8"/>
      <c r="X120" s="3"/>
      <c r="Y120" s="3"/>
      <c r="Z120" s="3"/>
      <c r="AA120" s="2"/>
      <c r="AB120" s="2"/>
      <c r="AC120" s="2"/>
      <c r="AD120" s="2"/>
      <c r="AE120" s="2"/>
      <c r="AF120" s="2"/>
    </row>
    <row r="121" spans="1:32" s="1" customFormat="1" hidden="1">
      <c r="A121" s="8"/>
      <c r="C121" s="2"/>
      <c r="D121" s="6"/>
      <c r="E121" s="6"/>
      <c r="F121" s="2"/>
      <c r="G121" s="8"/>
      <c r="X121" s="3"/>
      <c r="Y121" s="3"/>
      <c r="Z121" s="3"/>
      <c r="AA121" s="2"/>
      <c r="AB121" s="2"/>
      <c r="AC121" s="2"/>
      <c r="AD121" s="2"/>
      <c r="AE121" s="2"/>
      <c r="AF121" s="2"/>
    </row>
    <row r="122" spans="1:32" s="1" customFormat="1" hidden="1">
      <c r="A122" s="8"/>
      <c r="C122" s="2"/>
      <c r="D122" s="6"/>
      <c r="E122" s="6"/>
      <c r="F122" s="2"/>
      <c r="G122" s="8"/>
      <c r="X122" s="3"/>
      <c r="Y122" s="3"/>
      <c r="Z122" s="3"/>
      <c r="AA122" s="2"/>
      <c r="AB122" s="2"/>
      <c r="AC122" s="2"/>
      <c r="AD122" s="2"/>
      <c r="AE122" s="2"/>
      <c r="AF122" s="2"/>
    </row>
    <row r="123" spans="1:32" s="1" customFormat="1" hidden="1">
      <c r="A123" s="8"/>
      <c r="C123" s="2"/>
      <c r="D123" s="6"/>
      <c r="E123" s="6"/>
      <c r="F123" s="2"/>
      <c r="G123" s="8"/>
      <c r="X123" s="3"/>
      <c r="Y123" s="3"/>
      <c r="Z123" s="3"/>
      <c r="AA123" s="2"/>
      <c r="AB123" s="2"/>
      <c r="AC123" s="2"/>
      <c r="AD123" s="2"/>
      <c r="AE123" s="2"/>
      <c r="AF123" s="2"/>
    </row>
    <row r="124" spans="1:32" s="1" customFormat="1" hidden="1">
      <c r="A124" s="8"/>
      <c r="C124" s="2"/>
      <c r="D124" s="6"/>
      <c r="E124" s="6"/>
      <c r="F124" s="2"/>
      <c r="G124" s="8"/>
      <c r="X124" s="3"/>
      <c r="Y124" s="3"/>
      <c r="Z124" s="3"/>
      <c r="AA124" s="2"/>
      <c r="AB124" s="2"/>
      <c r="AC124" s="2"/>
      <c r="AD124" s="2"/>
      <c r="AE124" s="2"/>
      <c r="AF124" s="2"/>
    </row>
    <row r="125" spans="1:32" s="1" customFormat="1" hidden="1">
      <c r="A125" s="8"/>
      <c r="C125" s="2"/>
      <c r="D125" s="6"/>
      <c r="E125" s="6"/>
      <c r="F125" s="2"/>
      <c r="G125" s="8"/>
      <c r="X125" s="3"/>
      <c r="Y125" s="3"/>
      <c r="Z125" s="3"/>
      <c r="AA125" s="2"/>
      <c r="AB125" s="2"/>
      <c r="AC125" s="2"/>
      <c r="AD125" s="2"/>
      <c r="AE125" s="2"/>
      <c r="AF125" s="2"/>
    </row>
    <row r="126" spans="1:32" s="1" customFormat="1" hidden="1">
      <c r="A126" s="8"/>
      <c r="C126" s="2"/>
      <c r="D126" s="6"/>
      <c r="E126" s="6"/>
      <c r="F126" s="2"/>
      <c r="G126" s="8"/>
      <c r="X126" s="3"/>
      <c r="Y126" s="3"/>
      <c r="Z126" s="3"/>
      <c r="AA126" s="2"/>
      <c r="AB126" s="2"/>
      <c r="AC126" s="2"/>
      <c r="AD126" s="2"/>
      <c r="AE126" s="2"/>
      <c r="AF126" s="2"/>
    </row>
    <row r="127" spans="1:32" s="1" customFormat="1" hidden="1">
      <c r="A127" s="8"/>
      <c r="C127" s="2"/>
      <c r="D127" s="6"/>
      <c r="E127" s="6"/>
      <c r="F127" s="2"/>
      <c r="G127" s="8"/>
      <c r="X127" s="3"/>
      <c r="Y127" s="3"/>
      <c r="Z127" s="3"/>
      <c r="AA127" s="2"/>
      <c r="AB127" s="2"/>
      <c r="AC127" s="2"/>
      <c r="AD127" s="2"/>
      <c r="AE127" s="2"/>
      <c r="AF127" s="2"/>
    </row>
    <row r="128" spans="1:32" s="1" customFormat="1" hidden="1">
      <c r="A128" s="8"/>
      <c r="C128" s="2"/>
      <c r="D128" s="6"/>
      <c r="E128" s="6"/>
      <c r="F128" s="2"/>
      <c r="G128" s="8"/>
      <c r="X128" s="3"/>
      <c r="Y128" s="3"/>
      <c r="Z128" s="3"/>
      <c r="AA128" s="2"/>
      <c r="AB128" s="2"/>
      <c r="AC128" s="2"/>
      <c r="AD128" s="2"/>
      <c r="AE128" s="2"/>
      <c r="AF128" s="2"/>
    </row>
    <row r="129" spans="1:32" s="1" customFormat="1" hidden="1">
      <c r="A129" s="8"/>
      <c r="C129" s="2"/>
      <c r="D129" s="6"/>
      <c r="E129" s="6"/>
      <c r="F129" s="2"/>
      <c r="G129" s="8"/>
      <c r="X129" s="3"/>
      <c r="Y129" s="3"/>
      <c r="Z129" s="3"/>
      <c r="AA129" s="2"/>
      <c r="AB129" s="2"/>
      <c r="AC129" s="2"/>
      <c r="AD129" s="2"/>
      <c r="AE129" s="2"/>
      <c r="AF129" s="2"/>
    </row>
    <row r="130" spans="1:32" s="1" customFormat="1" hidden="1">
      <c r="A130" s="8"/>
      <c r="C130" s="2"/>
      <c r="D130" s="6"/>
      <c r="E130" s="6"/>
      <c r="F130" s="2"/>
      <c r="G130" s="8"/>
      <c r="X130" s="3"/>
      <c r="Y130" s="3"/>
      <c r="Z130" s="3"/>
      <c r="AA130" s="2"/>
      <c r="AB130" s="2"/>
      <c r="AC130" s="2"/>
      <c r="AD130" s="2"/>
      <c r="AE130" s="2"/>
      <c r="AF130" s="2"/>
    </row>
    <row r="131" spans="1:32" s="1" customFormat="1" hidden="1">
      <c r="A131" s="8"/>
      <c r="C131" s="2"/>
      <c r="D131" s="6"/>
      <c r="E131" s="6"/>
      <c r="F131" s="2"/>
      <c r="G131" s="8"/>
      <c r="X131" s="3"/>
      <c r="Y131" s="3"/>
      <c r="Z131" s="3"/>
      <c r="AA131" s="2"/>
      <c r="AB131" s="2"/>
      <c r="AC131" s="2"/>
      <c r="AD131" s="2"/>
      <c r="AE131" s="2"/>
      <c r="AF131" s="2"/>
    </row>
    <row r="132" spans="1:32" s="1" customFormat="1" hidden="1">
      <c r="A132" s="8"/>
      <c r="C132" s="2"/>
      <c r="D132" s="6"/>
      <c r="E132" s="6"/>
      <c r="F132" s="2"/>
      <c r="G132" s="8"/>
      <c r="X132" s="3"/>
      <c r="Y132" s="3"/>
      <c r="Z132" s="3"/>
      <c r="AA132" s="2"/>
      <c r="AB132" s="2"/>
      <c r="AC132" s="2"/>
      <c r="AD132" s="2"/>
      <c r="AE132" s="2"/>
      <c r="AF132" s="2"/>
    </row>
    <row r="133" spans="1:32" s="1" customFormat="1" hidden="1">
      <c r="A133" s="8"/>
      <c r="C133" s="2"/>
      <c r="D133" s="6"/>
      <c r="E133" s="6"/>
      <c r="F133" s="2"/>
      <c r="G133" s="8"/>
      <c r="X133" s="3"/>
      <c r="Y133" s="3"/>
      <c r="Z133" s="3"/>
      <c r="AA133" s="2"/>
      <c r="AB133" s="2"/>
      <c r="AC133" s="2"/>
      <c r="AD133" s="2"/>
      <c r="AE133" s="2"/>
      <c r="AF133" s="2"/>
    </row>
    <row r="134" spans="1:32" s="1" customFormat="1" hidden="1">
      <c r="A134" s="8"/>
      <c r="C134" s="2"/>
      <c r="D134" s="6"/>
      <c r="E134" s="6"/>
      <c r="F134" s="2"/>
      <c r="G134" s="8"/>
      <c r="X134" s="3"/>
      <c r="Y134" s="3"/>
      <c r="Z134" s="3"/>
      <c r="AA134" s="2"/>
      <c r="AB134" s="2"/>
      <c r="AC134" s="2"/>
      <c r="AD134" s="2"/>
      <c r="AE134" s="2"/>
      <c r="AF134" s="2"/>
    </row>
    <row r="135" spans="1:32" s="1" customFormat="1" hidden="1">
      <c r="A135" s="8"/>
      <c r="C135" s="2"/>
      <c r="D135" s="6"/>
      <c r="E135" s="6"/>
      <c r="F135" s="6"/>
      <c r="G135" s="8"/>
      <c r="X135" s="3"/>
      <c r="Y135" s="3"/>
      <c r="Z135" s="3"/>
      <c r="AA135" s="2"/>
      <c r="AB135" s="2"/>
      <c r="AC135" s="2"/>
      <c r="AD135" s="2"/>
      <c r="AE135" s="2"/>
      <c r="AF135" s="2"/>
    </row>
    <row r="136" spans="1:32" s="1" customFormat="1" hidden="1">
      <c r="A136" s="8"/>
      <c r="C136" s="2"/>
      <c r="D136" s="6"/>
      <c r="E136" s="6"/>
      <c r="F136" s="6"/>
      <c r="G136" s="8"/>
      <c r="X136" s="3"/>
      <c r="Y136" s="3"/>
      <c r="Z136" s="3"/>
      <c r="AA136" s="2"/>
      <c r="AB136" s="2"/>
      <c r="AC136" s="2"/>
      <c r="AD136" s="2"/>
      <c r="AE136" s="2"/>
      <c r="AF136" s="2"/>
    </row>
    <row r="137" spans="1:32" s="1" customFormat="1" hidden="1">
      <c r="A137" s="8"/>
      <c r="C137" s="2"/>
      <c r="D137" s="6"/>
      <c r="E137" s="6"/>
      <c r="F137" s="6"/>
      <c r="G137" s="8"/>
      <c r="X137" s="3"/>
      <c r="Y137" s="3"/>
      <c r="Z137" s="3"/>
      <c r="AA137" s="2"/>
      <c r="AB137" s="2"/>
      <c r="AC137" s="2"/>
      <c r="AD137" s="2"/>
      <c r="AE137" s="2"/>
      <c r="AF137" s="2"/>
    </row>
    <row r="138" spans="1:32" s="1" customFormat="1" hidden="1">
      <c r="A138" s="8"/>
      <c r="C138" s="2"/>
      <c r="D138" s="6"/>
      <c r="E138" s="6"/>
      <c r="F138" s="6"/>
      <c r="G138" s="8"/>
      <c r="X138" s="3"/>
      <c r="Y138" s="3"/>
      <c r="Z138" s="3"/>
      <c r="AA138" s="2"/>
      <c r="AB138" s="2"/>
      <c r="AC138" s="2"/>
      <c r="AD138" s="2"/>
      <c r="AE138" s="2"/>
      <c r="AF138" s="2"/>
    </row>
    <row r="139" spans="1:32" s="1" customFormat="1" hidden="1">
      <c r="A139" s="8"/>
      <c r="C139" s="2"/>
      <c r="D139" s="6"/>
      <c r="E139" s="6"/>
      <c r="F139" s="6"/>
      <c r="G139" s="8"/>
      <c r="X139" s="3"/>
      <c r="Y139" s="3"/>
      <c r="Z139" s="3"/>
      <c r="AA139" s="2"/>
      <c r="AB139" s="2"/>
      <c r="AC139" s="2"/>
      <c r="AD139" s="2"/>
      <c r="AE139" s="2"/>
      <c r="AF139" s="2"/>
    </row>
    <row r="140" spans="1:32" s="1" customFormat="1" hidden="1">
      <c r="A140" s="8"/>
      <c r="C140" s="2"/>
      <c r="D140" s="6"/>
      <c r="E140" s="6"/>
      <c r="F140" s="6"/>
      <c r="G140" s="8"/>
      <c r="X140" s="3"/>
      <c r="Y140" s="3"/>
      <c r="Z140" s="3"/>
      <c r="AA140" s="2"/>
      <c r="AB140" s="2"/>
      <c r="AC140" s="2"/>
      <c r="AD140" s="2"/>
      <c r="AE140" s="2"/>
      <c r="AF140" s="2"/>
    </row>
    <row r="141" spans="1:32" s="1" customFormat="1" hidden="1">
      <c r="A141" s="8"/>
      <c r="C141" s="2"/>
      <c r="D141" s="6"/>
      <c r="E141" s="6"/>
      <c r="F141" s="6"/>
      <c r="G141" s="8"/>
      <c r="X141" s="3"/>
      <c r="Y141" s="3"/>
      <c r="Z141" s="3"/>
      <c r="AA141" s="2"/>
      <c r="AB141" s="2"/>
      <c r="AC141" s="2"/>
      <c r="AD141" s="2"/>
      <c r="AE141" s="2"/>
      <c r="AF141" s="2"/>
    </row>
    <row r="142" spans="1:32" s="1" customFormat="1" hidden="1">
      <c r="A142" s="8"/>
      <c r="C142" s="2"/>
      <c r="D142" s="6"/>
      <c r="E142" s="6"/>
      <c r="F142" s="6"/>
      <c r="G142" s="8"/>
      <c r="X142" s="3"/>
      <c r="Y142" s="3"/>
      <c r="Z142" s="3"/>
      <c r="AA142" s="2"/>
      <c r="AB142" s="2"/>
      <c r="AC142" s="2"/>
      <c r="AD142" s="2"/>
      <c r="AE142" s="2"/>
      <c r="AF142" s="2"/>
    </row>
    <row r="143" spans="1:32" s="1" customFormat="1" hidden="1">
      <c r="A143" s="8"/>
      <c r="C143" s="2"/>
      <c r="D143" s="6"/>
      <c r="E143" s="6"/>
      <c r="F143" s="6"/>
      <c r="G143" s="8"/>
      <c r="X143" s="3"/>
      <c r="Y143" s="3"/>
      <c r="Z143" s="3"/>
      <c r="AA143" s="2"/>
      <c r="AB143" s="2"/>
      <c r="AC143" s="2"/>
      <c r="AD143" s="2"/>
      <c r="AE143" s="2"/>
      <c r="AF143" s="2"/>
    </row>
    <row r="144" spans="1:32" s="1" customFormat="1" hidden="1">
      <c r="A144" s="8"/>
      <c r="C144" s="2"/>
      <c r="D144" s="6"/>
      <c r="E144" s="6"/>
      <c r="F144" s="6"/>
      <c r="G144" s="8"/>
      <c r="X144" s="3"/>
      <c r="Y144" s="3"/>
      <c r="Z144" s="3"/>
      <c r="AA144" s="2"/>
      <c r="AB144" s="2"/>
      <c r="AC144" s="2"/>
      <c r="AD144" s="2"/>
      <c r="AE144" s="2"/>
      <c r="AF144" s="2"/>
    </row>
    <row r="145" spans="1:32" s="1" customFormat="1" hidden="1">
      <c r="A145" s="8"/>
      <c r="C145" s="2"/>
      <c r="D145" s="6"/>
      <c r="E145" s="6"/>
      <c r="F145" s="6"/>
      <c r="G145" s="8"/>
      <c r="X145" s="3"/>
      <c r="Y145" s="3"/>
      <c r="Z145" s="3"/>
      <c r="AA145" s="2"/>
      <c r="AB145" s="2"/>
      <c r="AC145" s="2"/>
      <c r="AD145" s="2"/>
      <c r="AE145" s="2"/>
      <c r="AF145" s="2"/>
    </row>
    <row r="146" spans="1:32" s="1" customFormat="1" hidden="1">
      <c r="A146" s="8"/>
      <c r="C146" s="2"/>
      <c r="D146" s="6"/>
      <c r="E146" s="6"/>
      <c r="F146" s="6"/>
      <c r="G146" s="8"/>
      <c r="X146" s="3"/>
      <c r="Y146" s="3"/>
      <c r="Z146" s="3"/>
      <c r="AA146" s="2"/>
      <c r="AB146" s="2"/>
      <c r="AC146" s="2"/>
      <c r="AD146" s="2"/>
      <c r="AE146" s="2"/>
      <c r="AF146" s="2"/>
    </row>
    <row r="147" spans="1:32" s="1" customFormat="1" hidden="1">
      <c r="A147" s="8"/>
      <c r="C147" s="2"/>
      <c r="D147" s="6"/>
      <c r="E147" s="6"/>
      <c r="F147" s="6"/>
      <c r="G147" s="8"/>
      <c r="X147" s="3"/>
      <c r="Y147" s="3"/>
      <c r="Z147" s="3"/>
      <c r="AA147" s="2"/>
      <c r="AB147" s="2"/>
      <c r="AC147" s="2"/>
      <c r="AD147" s="2"/>
      <c r="AE147" s="2"/>
      <c r="AF147" s="2"/>
    </row>
    <row r="148" spans="1:32" s="1" customFormat="1" hidden="1">
      <c r="A148" s="8"/>
      <c r="C148" s="2"/>
      <c r="D148" s="6"/>
      <c r="E148" s="6"/>
      <c r="F148" s="6"/>
      <c r="G148" s="8"/>
      <c r="X148" s="3"/>
      <c r="Y148" s="3"/>
      <c r="Z148" s="3"/>
      <c r="AA148" s="2"/>
      <c r="AB148" s="2"/>
      <c r="AC148" s="2"/>
      <c r="AD148" s="2"/>
      <c r="AE148" s="2"/>
      <c r="AF148" s="2"/>
    </row>
    <row r="149" spans="1:32" s="1" customFormat="1" hidden="1">
      <c r="A149" s="8"/>
      <c r="C149" s="2"/>
      <c r="D149" s="6"/>
      <c r="E149" s="6"/>
      <c r="F149" s="6"/>
      <c r="G149" s="8"/>
      <c r="X149" s="3"/>
      <c r="Y149" s="3"/>
      <c r="Z149" s="3"/>
      <c r="AA149" s="2"/>
      <c r="AB149" s="2"/>
      <c r="AC149" s="2"/>
      <c r="AD149" s="2"/>
      <c r="AE149" s="2"/>
      <c r="AF149" s="2"/>
    </row>
    <row r="150" spans="1:32" s="1" customFormat="1" hidden="1">
      <c r="A150" s="8"/>
      <c r="C150" s="2"/>
      <c r="D150" s="6"/>
      <c r="E150" s="6"/>
      <c r="F150" s="6"/>
      <c r="G150" s="8"/>
      <c r="X150" s="3"/>
      <c r="Y150" s="3"/>
      <c r="Z150" s="3"/>
      <c r="AA150" s="2"/>
      <c r="AB150" s="2"/>
      <c r="AC150" s="2"/>
      <c r="AD150" s="2"/>
      <c r="AE150" s="2"/>
      <c r="AF150" s="2"/>
    </row>
    <row r="151" spans="1:32" s="1" customFormat="1" hidden="1">
      <c r="A151" s="8"/>
      <c r="C151" s="2"/>
      <c r="D151" s="6"/>
      <c r="E151" s="6"/>
      <c r="F151" s="6"/>
      <c r="G151" s="8"/>
      <c r="X151" s="3"/>
      <c r="Y151" s="3"/>
      <c r="Z151" s="3"/>
      <c r="AA151" s="2"/>
      <c r="AB151" s="2"/>
      <c r="AC151" s="2"/>
      <c r="AD151" s="2"/>
      <c r="AE151" s="2"/>
      <c r="AF151" s="2"/>
    </row>
    <row r="152" spans="1:32" s="1" customFormat="1" hidden="1">
      <c r="A152" s="8"/>
      <c r="C152" s="2"/>
      <c r="D152" s="6"/>
      <c r="E152" s="6"/>
      <c r="F152" s="6"/>
      <c r="G152" s="8"/>
      <c r="X152" s="3"/>
      <c r="Y152" s="3"/>
      <c r="Z152" s="3"/>
      <c r="AA152" s="2"/>
      <c r="AB152" s="2"/>
      <c r="AC152" s="2"/>
      <c r="AD152" s="2"/>
      <c r="AE152" s="2"/>
      <c r="AF152" s="2"/>
    </row>
    <row r="153" spans="1:32" s="1" customFormat="1" hidden="1">
      <c r="A153" s="8"/>
      <c r="C153" s="2"/>
      <c r="D153" s="6"/>
      <c r="E153" s="6"/>
      <c r="F153" s="6"/>
      <c r="G153" s="8"/>
      <c r="X153" s="3"/>
      <c r="Y153" s="3"/>
      <c r="Z153" s="3"/>
      <c r="AA153" s="2"/>
      <c r="AB153" s="2"/>
      <c r="AC153" s="2"/>
      <c r="AD153" s="2"/>
      <c r="AE153" s="2"/>
      <c r="AF153" s="2"/>
    </row>
    <row r="154" spans="1:32" s="1" customFormat="1" hidden="1">
      <c r="A154" s="8"/>
      <c r="C154" s="2"/>
      <c r="D154" s="6"/>
      <c r="E154" s="6"/>
      <c r="F154" s="6"/>
      <c r="G154" s="8"/>
      <c r="X154" s="3"/>
      <c r="Y154" s="3"/>
      <c r="Z154" s="3"/>
      <c r="AA154" s="2"/>
      <c r="AB154" s="2"/>
      <c r="AC154" s="2"/>
      <c r="AD154" s="2"/>
      <c r="AE154" s="2"/>
      <c r="AF154" s="2"/>
    </row>
    <row r="155" spans="1:32" s="1" customFormat="1" hidden="1">
      <c r="A155" s="8"/>
      <c r="C155" s="2"/>
      <c r="D155" s="6"/>
      <c r="E155" s="6"/>
      <c r="F155" s="6"/>
      <c r="G155" s="8"/>
      <c r="X155" s="3"/>
      <c r="Y155" s="3"/>
      <c r="Z155" s="3"/>
      <c r="AA155" s="2"/>
      <c r="AB155" s="2"/>
      <c r="AC155" s="2"/>
      <c r="AD155" s="2"/>
      <c r="AE155" s="2"/>
      <c r="AF155" s="2"/>
    </row>
    <row r="156" spans="1:32" s="1" customFormat="1" hidden="1">
      <c r="A156" s="8"/>
      <c r="C156" s="2"/>
      <c r="D156" s="6"/>
      <c r="E156" s="6"/>
      <c r="F156" s="6"/>
      <c r="G156" s="8"/>
      <c r="X156" s="3"/>
      <c r="Y156" s="3"/>
      <c r="Z156" s="3"/>
      <c r="AA156" s="2"/>
      <c r="AB156" s="2"/>
      <c r="AC156" s="2"/>
      <c r="AD156" s="2"/>
      <c r="AE156" s="2"/>
      <c r="AF156" s="2"/>
    </row>
    <row r="157" spans="1:32" s="1" customFormat="1" hidden="1">
      <c r="A157" s="8"/>
      <c r="C157" s="2"/>
      <c r="D157" s="6"/>
      <c r="E157" s="6"/>
      <c r="F157" s="6"/>
      <c r="G157" s="8"/>
      <c r="X157" s="3"/>
      <c r="Y157" s="3"/>
      <c r="Z157" s="3"/>
      <c r="AA157" s="2"/>
      <c r="AB157" s="2"/>
      <c r="AC157" s="2"/>
      <c r="AD157" s="2"/>
      <c r="AE157" s="2"/>
      <c r="AF157" s="2"/>
    </row>
    <row r="158" spans="1:32" s="1" customFormat="1" hidden="1">
      <c r="A158" s="8"/>
      <c r="C158" s="2"/>
      <c r="D158" s="6"/>
      <c r="E158" s="6"/>
      <c r="F158" s="6"/>
      <c r="G158" s="8"/>
      <c r="X158" s="3"/>
      <c r="Y158" s="3"/>
      <c r="Z158" s="3"/>
      <c r="AA158" s="2"/>
      <c r="AB158" s="2"/>
      <c r="AC158" s="2"/>
      <c r="AD158" s="2"/>
      <c r="AE158" s="2"/>
      <c r="AF158" s="2"/>
    </row>
    <row r="159" spans="1:32" s="1" customFormat="1" hidden="1">
      <c r="A159" s="8"/>
      <c r="C159" s="2"/>
      <c r="D159" s="6"/>
      <c r="E159" s="6"/>
      <c r="F159" s="6"/>
      <c r="G159" s="8"/>
      <c r="X159" s="3"/>
      <c r="Y159" s="3"/>
      <c r="Z159" s="3"/>
      <c r="AA159" s="2"/>
      <c r="AB159" s="2"/>
      <c r="AC159" s="2"/>
      <c r="AD159" s="2"/>
      <c r="AE159" s="2"/>
      <c r="AF159" s="2"/>
    </row>
    <row r="160" spans="1:32" s="1" customFormat="1" hidden="1">
      <c r="A160" s="8"/>
      <c r="C160" s="2"/>
      <c r="D160" s="6"/>
      <c r="E160" s="6"/>
      <c r="F160" s="6"/>
      <c r="G160" s="8"/>
      <c r="X160" s="3"/>
      <c r="Y160" s="3"/>
      <c r="Z160" s="3"/>
      <c r="AA160" s="2"/>
      <c r="AB160" s="2"/>
      <c r="AC160" s="2"/>
      <c r="AD160" s="2"/>
      <c r="AE160" s="2"/>
      <c r="AF160" s="2"/>
    </row>
    <row r="161" spans="1:32" s="1" customFormat="1" hidden="1">
      <c r="A161" s="8"/>
      <c r="C161" s="2"/>
      <c r="D161" s="6"/>
      <c r="E161" s="6"/>
      <c r="F161" s="6"/>
      <c r="G161" s="8"/>
      <c r="X161" s="3"/>
      <c r="Y161" s="3"/>
      <c r="Z161" s="3"/>
      <c r="AA161" s="2"/>
      <c r="AB161" s="2"/>
      <c r="AC161" s="2"/>
      <c r="AD161" s="2"/>
      <c r="AE161" s="2"/>
      <c r="AF161" s="2"/>
    </row>
    <row r="162" spans="1:32" s="1" customFormat="1" hidden="1">
      <c r="A162" s="8"/>
      <c r="C162" s="2"/>
      <c r="D162" s="6"/>
      <c r="E162" s="6"/>
      <c r="F162" s="6"/>
      <c r="G162" s="8"/>
      <c r="X162" s="3"/>
      <c r="Y162" s="3"/>
      <c r="Z162" s="3"/>
      <c r="AA162" s="2"/>
      <c r="AB162" s="2"/>
      <c r="AC162" s="2"/>
      <c r="AD162" s="2"/>
      <c r="AE162" s="2"/>
      <c r="AF162" s="2"/>
    </row>
    <row r="163" spans="1:32" s="1" customFormat="1" hidden="1">
      <c r="A163" s="8"/>
      <c r="C163" s="2"/>
      <c r="D163" s="6"/>
      <c r="E163" s="6"/>
      <c r="F163" s="6"/>
      <c r="G163" s="8"/>
      <c r="X163" s="3"/>
      <c r="Y163" s="3"/>
      <c r="Z163" s="3"/>
      <c r="AA163" s="2"/>
      <c r="AB163" s="2"/>
      <c r="AC163" s="2"/>
      <c r="AD163" s="2"/>
      <c r="AE163" s="2"/>
      <c r="AF163" s="2"/>
    </row>
    <row r="164" spans="1:32" s="1" customFormat="1" hidden="1">
      <c r="A164" s="8"/>
      <c r="C164" s="2"/>
      <c r="D164" s="6"/>
      <c r="E164" s="6"/>
      <c r="F164" s="6"/>
      <c r="G164" s="8"/>
      <c r="X164" s="3"/>
      <c r="Y164" s="3"/>
      <c r="Z164" s="3"/>
      <c r="AA164" s="2"/>
      <c r="AB164" s="2"/>
      <c r="AC164" s="2"/>
      <c r="AD164" s="2"/>
      <c r="AE164" s="2"/>
      <c r="AF164" s="2"/>
    </row>
    <row r="165" spans="1:32" s="1" customFormat="1" hidden="1">
      <c r="A165" s="8"/>
      <c r="C165" s="2"/>
      <c r="D165" s="6"/>
      <c r="E165" s="6"/>
      <c r="F165" s="6"/>
      <c r="G165" s="8"/>
      <c r="X165" s="3"/>
      <c r="Y165" s="3"/>
      <c r="Z165" s="3"/>
      <c r="AA165" s="2"/>
      <c r="AB165" s="2"/>
      <c r="AC165" s="2"/>
      <c r="AD165" s="2"/>
      <c r="AE165" s="2"/>
      <c r="AF165" s="2"/>
    </row>
    <row r="166" spans="1:32" s="1" customFormat="1" hidden="1">
      <c r="A166" s="8"/>
      <c r="C166" s="2"/>
      <c r="D166" s="6"/>
      <c r="E166" s="6"/>
      <c r="F166" s="6"/>
      <c r="G166" s="8"/>
      <c r="X166" s="3"/>
      <c r="Y166" s="3"/>
      <c r="Z166" s="3"/>
      <c r="AA166" s="2"/>
      <c r="AB166" s="2"/>
      <c r="AC166" s="2"/>
      <c r="AD166" s="2"/>
      <c r="AE166" s="2"/>
      <c r="AF166" s="2"/>
    </row>
    <row r="167" spans="1:32" s="1" customFormat="1" hidden="1">
      <c r="A167" s="8"/>
      <c r="C167" s="2"/>
      <c r="D167" s="6"/>
      <c r="E167" s="6"/>
      <c r="F167" s="6"/>
      <c r="G167" s="8"/>
      <c r="X167" s="3"/>
      <c r="Y167" s="3"/>
      <c r="Z167" s="3"/>
      <c r="AA167" s="2"/>
      <c r="AB167" s="2"/>
      <c r="AC167" s="2"/>
      <c r="AD167" s="2"/>
      <c r="AE167" s="2"/>
      <c r="AF167" s="2"/>
    </row>
    <row r="168" spans="1:32" s="1" customFormat="1" hidden="1">
      <c r="A168" s="8"/>
      <c r="C168" s="2"/>
      <c r="D168" s="6"/>
      <c r="E168" s="6"/>
      <c r="F168" s="6"/>
      <c r="G168" s="8"/>
      <c r="X168" s="3"/>
      <c r="Y168" s="3"/>
      <c r="Z168" s="3"/>
      <c r="AA168" s="2"/>
      <c r="AB168" s="2"/>
      <c r="AC168" s="2"/>
      <c r="AD168" s="2"/>
      <c r="AE168" s="2"/>
      <c r="AF168" s="2"/>
    </row>
    <row r="169" spans="1:32" s="1" customFormat="1" hidden="1">
      <c r="A169" s="8"/>
      <c r="C169" s="2"/>
      <c r="D169" s="6"/>
      <c r="E169" s="6"/>
      <c r="F169" s="6"/>
      <c r="G169" s="8"/>
      <c r="X169" s="3"/>
      <c r="Y169" s="3"/>
      <c r="Z169" s="3"/>
      <c r="AA169" s="2"/>
      <c r="AB169" s="2"/>
      <c r="AC169" s="2"/>
      <c r="AD169" s="2"/>
      <c r="AE169" s="2"/>
      <c r="AF169" s="2"/>
    </row>
    <row r="170" spans="1:32" s="1" customFormat="1" hidden="1">
      <c r="A170" s="8"/>
      <c r="C170" s="2"/>
      <c r="D170" s="6"/>
      <c r="E170" s="6"/>
      <c r="F170" s="6"/>
      <c r="G170" s="8"/>
      <c r="X170" s="3"/>
      <c r="Y170" s="3"/>
      <c r="Z170" s="3"/>
      <c r="AA170" s="2"/>
      <c r="AB170" s="2"/>
      <c r="AC170" s="2"/>
      <c r="AD170" s="2"/>
      <c r="AE170" s="2"/>
      <c r="AF170" s="2"/>
    </row>
    <row r="171" spans="1:32" s="1" customFormat="1" hidden="1">
      <c r="A171" s="8"/>
      <c r="C171" s="2"/>
      <c r="D171" s="6"/>
      <c r="E171" s="6"/>
      <c r="F171" s="6"/>
      <c r="G171" s="8"/>
      <c r="X171" s="3"/>
      <c r="Y171" s="3"/>
      <c r="Z171" s="3"/>
      <c r="AA171" s="2"/>
      <c r="AB171" s="2"/>
      <c r="AC171" s="2"/>
      <c r="AD171" s="2"/>
      <c r="AE171" s="2"/>
      <c r="AF171" s="2"/>
    </row>
    <row r="172" spans="1:32" s="1" customFormat="1" hidden="1">
      <c r="A172" s="8"/>
      <c r="C172" s="2"/>
      <c r="D172" s="6"/>
      <c r="E172" s="6"/>
      <c r="F172" s="6"/>
      <c r="G172" s="8"/>
      <c r="X172" s="3"/>
      <c r="Y172" s="3"/>
      <c r="Z172" s="3"/>
      <c r="AA172" s="2"/>
      <c r="AB172" s="2"/>
      <c r="AC172" s="2"/>
      <c r="AD172" s="2"/>
      <c r="AE172" s="2"/>
      <c r="AF172" s="2"/>
    </row>
    <row r="173" spans="1:32" s="1" customFormat="1" hidden="1">
      <c r="A173" s="8"/>
      <c r="C173" s="2"/>
      <c r="D173" s="6"/>
      <c r="E173" s="6"/>
      <c r="F173" s="6"/>
      <c r="G173" s="8"/>
      <c r="X173" s="3"/>
      <c r="Y173" s="3"/>
      <c r="Z173" s="3"/>
      <c r="AA173" s="2"/>
      <c r="AB173" s="2"/>
      <c r="AC173" s="2"/>
      <c r="AD173" s="2"/>
      <c r="AE173" s="2"/>
      <c r="AF173" s="2"/>
    </row>
    <row r="174" spans="1:32" s="1" customFormat="1" hidden="1">
      <c r="A174" s="8"/>
      <c r="C174" s="2"/>
      <c r="D174" s="6"/>
      <c r="E174" s="6"/>
      <c r="F174" s="6"/>
      <c r="G174" s="8"/>
      <c r="X174" s="3"/>
      <c r="Y174" s="3"/>
      <c r="Z174" s="3"/>
      <c r="AA174" s="2"/>
      <c r="AB174" s="2"/>
      <c r="AC174" s="2"/>
      <c r="AD174" s="2"/>
      <c r="AE174" s="2"/>
      <c r="AF174" s="2"/>
    </row>
    <row r="175" spans="1:32" s="1" customFormat="1" hidden="1">
      <c r="A175" s="8"/>
      <c r="C175" s="2"/>
      <c r="D175" s="6"/>
      <c r="E175" s="6"/>
      <c r="F175" s="6"/>
      <c r="G175" s="8"/>
      <c r="X175" s="3"/>
      <c r="Y175" s="3"/>
      <c r="Z175" s="3"/>
      <c r="AA175" s="2"/>
      <c r="AB175" s="2"/>
      <c r="AC175" s="2"/>
      <c r="AD175" s="2"/>
      <c r="AE175" s="2"/>
      <c r="AF175" s="2"/>
    </row>
    <row r="176" spans="1:32" s="1" customFormat="1" hidden="1">
      <c r="A176" s="8"/>
      <c r="C176" s="2"/>
      <c r="D176" s="6"/>
      <c r="E176" s="6"/>
      <c r="F176" s="6"/>
      <c r="G176" s="8"/>
      <c r="X176" s="3"/>
      <c r="Y176" s="3"/>
      <c r="Z176" s="3"/>
      <c r="AA176" s="2"/>
      <c r="AB176" s="2"/>
      <c r="AC176" s="2"/>
      <c r="AD176" s="2"/>
      <c r="AE176" s="2"/>
      <c r="AF176" s="2"/>
    </row>
    <row r="177" spans="1:32" s="1" customFormat="1" hidden="1">
      <c r="A177" s="8"/>
      <c r="C177" s="2"/>
      <c r="D177" s="6"/>
      <c r="E177" s="6"/>
      <c r="F177" s="6"/>
      <c r="G177" s="8"/>
      <c r="X177" s="3"/>
      <c r="Y177" s="3"/>
      <c r="Z177" s="3"/>
      <c r="AA177" s="2"/>
      <c r="AB177" s="2"/>
      <c r="AC177" s="2"/>
      <c r="AD177" s="2"/>
      <c r="AE177" s="2"/>
      <c r="AF177" s="2"/>
    </row>
    <row r="178" spans="1:32" s="1" customFormat="1" hidden="1">
      <c r="A178" s="8"/>
      <c r="C178" s="2"/>
      <c r="D178" s="6"/>
      <c r="E178" s="6"/>
      <c r="F178" s="6"/>
      <c r="G178" s="8"/>
      <c r="X178" s="3"/>
      <c r="Y178" s="3"/>
      <c r="Z178" s="3"/>
      <c r="AA178" s="2"/>
      <c r="AB178" s="2"/>
      <c r="AC178" s="2"/>
      <c r="AD178" s="2"/>
      <c r="AE178" s="2"/>
      <c r="AF178" s="2"/>
    </row>
    <row r="179" spans="1:32" s="1" customFormat="1" hidden="1">
      <c r="A179" s="8"/>
      <c r="C179" s="2"/>
      <c r="D179" s="6"/>
      <c r="E179" s="6"/>
      <c r="F179" s="6"/>
      <c r="G179" s="8"/>
      <c r="X179" s="3"/>
      <c r="Y179" s="3"/>
      <c r="Z179" s="3"/>
      <c r="AA179" s="2"/>
      <c r="AB179" s="2"/>
      <c r="AC179" s="2"/>
      <c r="AD179" s="2"/>
      <c r="AE179" s="2"/>
      <c r="AF179" s="2"/>
    </row>
    <row r="180" spans="1:32" s="1" customFormat="1" hidden="1">
      <c r="A180" s="8"/>
      <c r="C180" s="2"/>
      <c r="D180" s="6"/>
      <c r="E180" s="6"/>
      <c r="F180" s="6"/>
      <c r="G180" s="8"/>
      <c r="X180" s="3"/>
      <c r="Y180" s="3"/>
      <c r="Z180" s="3"/>
      <c r="AA180" s="2"/>
      <c r="AB180" s="2"/>
      <c r="AC180" s="2"/>
      <c r="AD180" s="2"/>
      <c r="AE180" s="2"/>
      <c r="AF180" s="2"/>
    </row>
    <row r="181" spans="1:32" s="1" customFormat="1" hidden="1">
      <c r="A181" s="8"/>
      <c r="C181" s="2"/>
      <c r="D181" s="6"/>
      <c r="E181" s="6"/>
      <c r="F181" s="6"/>
      <c r="G181" s="8"/>
      <c r="X181" s="3"/>
      <c r="Y181" s="3"/>
      <c r="Z181" s="3"/>
      <c r="AA181" s="2"/>
      <c r="AB181" s="2"/>
      <c r="AC181" s="2"/>
      <c r="AD181" s="2"/>
      <c r="AE181" s="2"/>
      <c r="AF181" s="2"/>
    </row>
    <row r="182" spans="1:32" s="1" customFormat="1" hidden="1">
      <c r="A182" s="8"/>
      <c r="C182" s="2"/>
      <c r="D182" s="6"/>
      <c r="E182" s="6"/>
      <c r="F182" s="6"/>
      <c r="G182" s="8"/>
      <c r="X182" s="3"/>
      <c r="Y182" s="3"/>
      <c r="Z182" s="3"/>
      <c r="AA182" s="2"/>
      <c r="AB182" s="2"/>
      <c r="AC182" s="2"/>
      <c r="AD182" s="2"/>
      <c r="AE182" s="2"/>
      <c r="AF182" s="2"/>
    </row>
    <row r="183" spans="1:32" s="1" customFormat="1" hidden="1">
      <c r="A183" s="8"/>
      <c r="C183" s="2"/>
      <c r="D183" s="6"/>
      <c r="E183" s="6"/>
      <c r="F183" s="6"/>
      <c r="G183" s="8"/>
      <c r="X183" s="3"/>
      <c r="Y183" s="3"/>
      <c r="Z183" s="3"/>
      <c r="AA183" s="2"/>
      <c r="AB183" s="2"/>
      <c r="AC183" s="2"/>
      <c r="AD183" s="2"/>
      <c r="AE183" s="2"/>
      <c r="AF183" s="2"/>
    </row>
    <row r="184" spans="1:32" s="1" customFormat="1" hidden="1">
      <c r="A184" s="8"/>
      <c r="C184" s="2"/>
      <c r="D184" s="6"/>
      <c r="E184" s="6"/>
      <c r="F184" s="6"/>
      <c r="G184" s="8"/>
      <c r="X184" s="3"/>
      <c r="Y184" s="3"/>
      <c r="Z184" s="3"/>
      <c r="AA184" s="2"/>
      <c r="AB184" s="2"/>
      <c r="AC184" s="2"/>
      <c r="AD184" s="2"/>
      <c r="AE184" s="2"/>
      <c r="AF184" s="2"/>
    </row>
    <row r="185" spans="1:32" s="1" customFormat="1" hidden="1">
      <c r="A185" s="8"/>
      <c r="C185" s="2"/>
      <c r="D185" s="6"/>
      <c r="E185" s="6"/>
      <c r="F185" s="6"/>
      <c r="G185" s="8"/>
      <c r="X185" s="3"/>
      <c r="Y185" s="3"/>
      <c r="Z185" s="3"/>
      <c r="AA185" s="2"/>
      <c r="AB185" s="2"/>
      <c r="AC185" s="2"/>
      <c r="AD185" s="2"/>
      <c r="AE185" s="2"/>
      <c r="AF185" s="2"/>
    </row>
    <row r="186" spans="1:32" s="1" customFormat="1" hidden="1">
      <c r="A186" s="8"/>
      <c r="C186" s="2"/>
      <c r="D186" s="6"/>
      <c r="E186" s="6"/>
      <c r="F186" s="6"/>
      <c r="G186" s="8"/>
      <c r="X186" s="3"/>
      <c r="Y186" s="3"/>
      <c r="Z186" s="3"/>
      <c r="AA186" s="2"/>
      <c r="AB186" s="2"/>
      <c r="AC186" s="2"/>
      <c r="AD186" s="2"/>
      <c r="AE186" s="2"/>
      <c r="AF186" s="2"/>
    </row>
    <row r="187" spans="1:32" s="1" customFormat="1" hidden="1">
      <c r="A187" s="8"/>
      <c r="C187" s="2"/>
      <c r="D187" s="6"/>
      <c r="E187" s="6"/>
      <c r="F187" s="6"/>
      <c r="G187" s="8"/>
      <c r="X187" s="3"/>
      <c r="Y187" s="3"/>
      <c r="Z187" s="3"/>
      <c r="AA187" s="2"/>
      <c r="AB187" s="2"/>
      <c r="AC187" s="2"/>
      <c r="AD187" s="2"/>
      <c r="AE187" s="2"/>
      <c r="AF187" s="2"/>
    </row>
    <row r="188" spans="1:32" s="1" customFormat="1" hidden="1">
      <c r="A188" s="8"/>
      <c r="C188" s="2"/>
      <c r="D188" s="6"/>
      <c r="E188" s="6"/>
      <c r="F188" s="6"/>
      <c r="G188" s="8"/>
      <c r="X188" s="3"/>
      <c r="Y188" s="3"/>
      <c r="Z188" s="3"/>
      <c r="AA188" s="2"/>
      <c r="AB188" s="2"/>
      <c r="AC188" s="2"/>
      <c r="AD188" s="2"/>
      <c r="AE188" s="2"/>
      <c r="AF188" s="2"/>
    </row>
    <row r="189" spans="1:32" s="1" customFormat="1" hidden="1">
      <c r="A189" s="8"/>
      <c r="C189" s="2"/>
      <c r="D189" s="6"/>
      <c r="E189" s="6"/>
      <c r="F189" s="6"/>
      <c r="G189" s="8"/>
      <c r="X189" s="3"/>
      <c r="Y189" s="3"/>
      <c r="Z189" s="3"/>
      <c r="AA189" s="2"/>
      <c r="AB189" s="2"/>
      <c r="AC189" s="2"/>
      <c r="AD189" s="2"/>
      <c r="AE189" s="2"/>
      <c r="AF189" s="2"/>
    </row>
    <row r="190" spans="1:32" s="1" customFormat="1" hidden="1">
      <c r="A190" s="8"/>
      <c r="C190" s="2"/>
      <c r="D190" s="6"/>
      <c r="E190" s="6"/>
      <c r="F190" s="6"/>
      <c r="G190" s="8"/>
      <c r="X190" s="3"/>
      <c r="Y190" s="3"/>
      <c r="Z190" s="3"/>
      <c r="AA190" s="2"/>
      <c r="AB190" s="2"/>
      <c r="AC190" s="2"/>
      <c r="AD190" s="2"/>
      <c r="AE190" s="2"/>
      <c r="AF190" s="2"/>
    </row>
    <row r="191" spans="1:32" s="1" customFormat="1" hidden="1">
      <c r="A191" s="8"/>
      <c r="C191" s="2"/>
      <c r="D191" s="6"/>
      <c r="E191" s="6"/>
      <c r="F191" s="6"/>
      <c r="G191" s="8"/>
      <c r="X191" s="3"/>
      <c r="Y191" s="3"/>
      <c r="Z191" s="3"/>
      <c r="AA191" s="2"/>
      <c r="AB191" s="2"/>
      <c r="AC191" s="2"/>
      <c r="AD191" s="2"/>
      <c r="AE191" s="2"/>
      <c r="AF191" s="2"/>
    </row>
    <row r="192" spans="1:32" s="1" customFormat="1" hidden="1">
      <c r="A192" s="8"/>
      <c r="C192" s="2"/>
      <c r="D192" s="6"/>
      <c r="E192" s="6"/>
      <c r="F192" s="6"/>
      <c r="G192" s="8"/>
      <c r="X192" s="3"/>
      <c r="Y192" s="3"/>
      <c r="Z192" s="3"/>
      <c r="AA192" s="2"/>
      <c r="AB192" s="2"/>
      <c r="AC192" s="2"/>
      <c r="AD192" s="2"/>
      <c r="AE192" s="2"/>
      <c r="AF192" s="2"/>
    </row>
    <row r="193" spans="1:32" s="1" customFormat="1" hidden="1">
      <c r="A193" s="8"/>
      <c r="C193" s="2"/>
      <c r="D193" s="6"/>
      <c r="E193" s="6"/>
      <c r="F193" s="6"/>
      <c r="G193" s="8"/>
      <c r="X193" s="3"/>
      <c r="Y193" s="3"/>
      <c r="Z193" s="3"/>
      <c r="AA193" s="2"/>
      <c r="AB193" s="2"/>
      <c r="AC193" s="2"/>
      <c r="AD193" s="2"/>
      <c r="AE193" s="2"/>
      <c r="AF193" s="2"/>
    </row>
    <row r="194" spans="1:32" s="1" customFormat="1" hidden="1">
      <c r="A194" s="8"/>
      <c r="C194" s="2"/>
      <c r="D194" s="6"/>
      <c r="E194" s="6"/>
      <c r="F194" s="6"/>
      <c r="G194" s="8"/>
      <c r="X194" s="3"/>
      <c r="Y194" s="3"/>
      <c r="Z194" s="3"/>
      <c r="AA194" s="2"/>
      <c r="AB194" s="2"/>
      <c r="AC194" s="2"/>
      <c r="AD194" s="2"/>
      <c r="AE194" s="2"/>
      <c r="AF194" s="2"/>
    </row>
    <row r="195" spans="1:32" s="1" customFormat="1" hidden="1">
      <c r="A195" s="8"/>
      <c r="C195" s="2"/>
      <c r="D195" s="6"/>
      <c r="E195" s="6"/>
      <c r="F195" s="6"/>
      <c r="G195" s="8"/>
      <c r="X195" s="3"/>
      <c r="Y195" s="3"/>
      <c r="Z195" s="3"/>
      <c r="AA195" s="2"/>
      <c r="AB195" s="2"/>
      <c r="AC195" s="2"/>
      <c r="AD195" s="2"/>
      <c r="AE195" s="2"/>
      <c r="AF195" s="2"/>
    </row>
    <row r="196" spans="1:32" s="1" customFormat="1" hidden="1">
      <c r="A196" s="8"/>
      <c r="C196" s="2"/>
      <c r="D196" s="6"/>
      <c r="E196" s="6"/>
      <c r="F196" s="6"/>
      <c r="G196" s="8"/>
      <c r="X196" s="3"/>
      <c r="Y196" s="3"/>
      <c r="Z196" s="3"/>
      <c r="AA196" s="2"/>
      <c r="AB196" s="2"/>
      <c r="AC196" s="2"/>
      <c r="AD196" s="2"/>
      <c r="AE196" s="2"/>
      <c r="AF196" s="2"/>
    </row>
    <row r="197" spans="1:32" s="1" customFormat="1" hidden="1">
      <c r="A197" s="8"/>
      <c r="C197" s="2"/>
      <c r="D197" s="6"/>
      <c r="E197" s="6"/>
      <c r="F197" s="6"/>
      <c r="G197" s="8"/>
      <c r="X197" s="3"/>
      <c r="Y197" s="3"/>
      <c r="Z197" s="3"/>
      <c r="AA197" s="2"/>
      <c r="AB197" s="2"/>
      <c r="AC197" s="2"/>
      <c r="AD197" s="2"/>
      <c r="AE197" s="2"/>
      <c r="AF197" s="2"/>
    </row>
    <row r="198" spans="1:32" s="1" customFormat="1" hidden="1">
      <c r="A198" s="8"/>
      <c r="C198" s="2"/>
      <c r="D198" s="6"/>
      <c r="E198" s="6"/>
      <c r="F198" s="6"/>
      <c r="G198" s="8"/>
      <c r="X198" s="3"/>
      <c r="Y198" s="3"/>
      <c r="Z198" s="3"/>
      <c r="AA198" s="2"/>
      <c r="AB198" s="2"/>
      <c r="AC198" s="2"/>
      <c r="AD198" s="2"/>
      <c r="AE198" s="2"/>
      <c r="AF198" s="2"/>
    </row>
    <row r="199" spans="1:32" s="1" customFormat="1" hidden="1">
      <c r="A199" s="8"/>
      <c r="C199" s="2"/>
      <c r="D199" s="6"/>
      <c r="E199" s="6"/>
      <c r="F199" s="6"/>
      <c r="G199" s="8"/>
      <c r="X199" s="3"/>
      <c r="Y199" s="3"/>
      <c r="Z199" s="3"/>
      <c r="AA199" s="2"/>
      <c r="AB199" s="2"/>
      <c r="AC199" s="2"/>
      <c r="AD199" s="2"/>
      <c r="AE199" s="2"/>
      <c r="AF199" s="2"/>
    </row>
    <row r="200" spans="1:32" s="1" customFormat="1" hidden="1">
      <c r="A200" s="8"/>
      <c r="C200" s="2"/>
      <c r="D200" s="6"/>
      <c r="E200" s="6"/>
      <c r="F200" s="6"/>
      <c r="G200" s="8"/>
      <c r="X200" s="3"/>
      <c r="Y200" s="3"/>
      <c r="Z200" s="3"/>
      <c r="AA200" s="2"/>
      <c r="AB200" s="2"/>
      <c r="AC200" s="2"/>
      <c r="AD200" s="2"/>
      <c r="AE200" s="2"/>
      <c r="AF200" s="2"/>
    </row>
    <row r="201" spans="1:32" s="1" customFormat="1" hidden="1">
      <c r="A201" s="8"/>
      <c r="C201" s="2"/>
      <c r="D201" s="6"/>
      <c r="E201" s="6"/>
      <c r="F201" s="6"/>
      <c r="G201" s="8"/>
      <c r="X201" s="3"/>
      <c r="Y201" s="3"/>
      <c r="Z201" s="3"/>
      <c r="AA201" s="2"/>
      <c r="AB201" s="2"/>
      <c r="AC201" s="2"/>
      <c r="AD201" s="2"/>
      <c r="AE201" s="2"/>
      <c r="AF201" s="2"/>
    </row>
    <row r="202" spans="1:32" s="1" customFormat="1" hidden="1">
      <c r="A202" s="8"/>
      <c r="C202" s="2"/>
      <c r="D202" s="6"/>
      <c r="E202" s="6"/>
      <c r="F202" s="6"/>
      <c r="G202" s="8"/>
      <c r="X202" s="3"/>
      <c r="Y202" s="3"/>
      <c r="Z202" s="3"/>
      <c r="AA202" s="2"/>
      <c r="AB202" s="2"/>
      <c r="AC202" s="2"/>
      <c r="AD202" s="2"/>
      <c r="AE202" s="2"/>
      <c r="AF202" s="2"/>
    </row>
    <row r="203" spans="1:32" s="1" customFormat="1" hidden="1">
      <c r="A203" s="8"/>
      <c r="C203" s="2"/>
      <c r="D203" s="6"/>
      <c r="E203" s="6"/>
      <c r="F203" s="6"/>
      <c r="G203" s="8"/>
      <c r="X203" s="3"/>
      <c r="Y203" s="3"/>
      <c r="Z203" s="3"/>
      <c r="AA203" s="2"/>
      <c r="AB203" s="2"/>
      <c r="AC203" s="2"/>
      <c r="AD203" s="2"/>
      <c r="AE203" s="2"/>
      <c r="AF203" s="2"/>
    </row>
    <row r="204" spans="1:32" s="1" customFormat="1" hidden="1">
      <c r="A204" s="8"/>
      <c r="C204" s="2"/>
      <c r="D204" s="6"/>
      <c r="E204" s="6"/>
      <c r="F204" s="6"/>
      <c r="G204" s="8"/>
      <c r="X204" s="3"/>
      <c r="Y204" s="3"/>
      <c r="Z204" s="3"/>
      <c r="AA204" s="2"/>
      <c r="AB204" s="2"/>
      <c r="AC204" s="2"/>
      <c r="AD204" s="2"/>
      <c r="AE204" s="2"/>
      <c r="AF204" s="2"/>
    </row>
    <row r="205" spans="1:32" s="1" customFormat="1" hidden="1">
      <c r="A205" s="8"/>
      <c r="C205" s="2"/>
      <c r="D205" s="6"/>
      <c r="E205" s="6"/>
      <c r="F205" s="6"/>
      <c r="G205" s="8"/>
      <c r="X205" s="3"/>
      <c r="Y205" s="3"/>
      <c r="Z205" s="3"/>
      <c r="AA205" s="2"/>
      <c r="AB205" s="2"/>
      <c r="AC205" s="2"/>
      <c r="AD205" s="2"/>
      <c r="AE205" s="2"/>
      <c r="AF205" s="2"/>
    </row>
    <row r="206" spans="1:32" s="1" customFormat="1" hidden="1">
      <c r="A206" s="8"/>
      <c r="C206" s="2"/>
      <c r="D206" s="6"/>
      <c r="E206" s="6"/>
      <c r="F206" s="6"/>
      <c r="G206" s="8"/>
      <c r="X206" s="3"/>
      <c r="Y206" s="3"/>
      <c r="Z206" s="3"/>
      <c r="AA206" s="2"/>
      <c r="AB206" s="2"/>
      <c r="AC206" s="2"/>
      <c r="AD206" s="2"/>
      <c r="AE206" s="2"/>
      <c r="AF206" s="2"/>
    </row>
    <row r="207" spans="1:32" s="1" customFormat="1" hidden="1">
      <c r="A207" s="8"/>
      <c r="C207" s="2"/>
      <c r="D207" s="6"/>
      <c r="E207" s="6"/>
      <c r="F207" s="6"/>
      <c r="G207" s="8"/>
      <c r="X207" s="3"/>
      <c r="Y207" s="3"/>
      <c r="Z207" s="3"/>
      <c r="AA207" s="2"/>
      <c r="AB207" s="2"/>
      <c r="AC207" s="2"/>
      <c r="AD207" s="2"/>
      <c r="AE207" s="2"/>
      <c r="AF207" s="2"/>
    </row>
    <row r="208" spans="1:32" s="1" customFormat="1" hidden="1">
      <c r="A208" s="8"/>
      <c r="C208" s="2"/>
      <c r="D208" s="6"/>
      <c r="E208" s="6"/>
      <c r="F208" s="6"/>
      <c r="G208" s="8"/>
      <c r="X208" s="3"/>
      <c r="Y208" s="3"/>
      <c r="Z208" s="3"/>
      <c r="AA208" s="2"/>
      <c r="AB208" s="2"/>
      <c r="AC208" s="2"/>
      <c r="AD208" s="2"/>
      <c r="AE208" s="2"/>
      <c r="AF208" s="2"/>
    </row>
    <row r="209" spans="1:32" s="1" customFormat="1" hidden="1">
      <c r="A209" s="8"/>
      <c r="C209" s="2"/>
      <c r="D209" s="6"/>
      <c r="E209" s="6"/>
      <c r="F209" s="6"/>
      <c r="G209" s="8"/>
      <c r="X209" s="3"/>
      <c r="Y209" s="3"/>
      <c r="Z209" s="3"/>
      <c r="AA209" s="2"/>
      <c r="AB209" s="2"/>
      <c r="AC209" s="2"/>
      <c r="AD209" s="2"/>
      <c r="AE209" s="2"/>
      <c r="AF209" s="2"/>
    </row>
    <row r="210" spans="1:32" s="1" customFormat="1" hidden="1">
      <c r="A210" s="8"/>
      <c r="C210" s="2"/>
      <c r="D210" s="6"/>
      <c r="E210" s="6"/>
      <c r="F210" s="6"/>
      <c r="G210" s="8"/>
      <c r="X210" s="3"/>
      <c r="Y210" s="3"/>
      <c r="Z210" s="3"/>
      <c r="AA210" s="2"/>
      <c r="AB210" s="2"/>
      <c r="AC210" s="2"/>
      <c r="AD210" s="2"/>
      <c r="AE210" s="2"/>
      <c r="AF210" s="2"/>
    </row>
    <row r="211" spans="1:32" s="1" customFormat="1" hidden="1">
      <c r="A211" s="8"/>
      <c r="C211" s="2"/>
      <c r="D211" s="6"/>
      <c r="E211" s="6"/>
      <c r="F211" s="6"/>
      <c r="G211" s="8"/>
      <c r="X211" s="3"/>
      <c r="Y211" s="3"/>
      <c r="Z211" s="3"/>
      <c r="AA211" s="2"/>
      <c r="AB211" s="2"/>
      <c r="AC211" s="2"/>
      <c r="AD211" s="2"/>
      <c r="AE211" s="2"/>
      <c r="AF211" s="2"/>
    </row>
    <row r="212" spans="1:32" s="1" customFormat="1" hidden="1">
      <c r="A212" s="8"/>
      <c r="C212" s="2"/>
      <c r="D212" s="6"/>
      <c r="E212" s="6"/>
      <c r="F212" s="6"/>
      <c r="G212" s="8"/>
      <c r="X212" s="3"/>
      <c r="Y212" s="3"/>
      <c r="Z212" s="3"/>
      <c r="AA212" s="2"/>
      <c r="AB212" s="2"/>
      <c r="AC212" s="2"/>
      <c r="AD212" s="2"/>
      <c r="AE212" s="2"/>
      <c r="AF212" s="2"/>
    </row>
    <row r="213" spans="1:32" s="1" customFormat="1" hidden="1">
      <c r="A213" s="8"/>
      <c r="C213" s="2"/>
      <c r="D213" s="6"/>
      <c r="E213" s="6"/>
      <c r="F213" s="6"/>
      <c r="G213" s="8"/>
      <c r="X213" s="3"/>
      <c r="Y213" s="3"/>
      <c r="Z213" s="3"/>
      <c r="AA213" s="2"/>
      <c r="AB213" s="2"/>
      <c r="AC213" s="2"/>
      <c r="AD213" s="2"/>
      <c r="AE213" s="2"/>
      <c r="AF213" s="2"/>
    </row>
    <row r="214" spans="1:32" s="1" customFormat="1" hidden="1">
      <c r="A214" s="8"/>
      <c r="C214" s="2"/>
      <c r="D214" s="6"/>
      <c r="E214" s="6"/>
      <c r="F214" s="6"/>
      <c r="G214" s="8"/>
      <c r="X214" s="3"/>
      <c r="Y214" s="3"/>
      <c r="Z214" s="3"/>
      <c r="AA214" s="2"/>
      <c r="AB214" s="2"/>
      <c r="AC214" s="2"/>
      <c r="AD214" s="2"/>
      <c r="AE214" s="2"/>
      <c r="AF214" s="2"/>
    </row>
    <row r="215" spans="1:32" s="1" customFormat="1" hidden="1">
      <c r="A215" s="8"/>
      <c r="C215" s="2"/>
      <c r="D215" s="6"/>
      <c r="E215" s="6"/>
      <c r="F215" s="6"/>
      <c r="G215" s="8"/>
      <c r="X215" s="3"/>
      <c r="Y215" s="3"/>
      <c r="Z215" s="3"/>
      <c r="AA215" s="2"/>
      <c r="AB215" s="2"/>
      <c r="AC215" s="2"/>
      <c r="AD215" s="2"/>
      <c r="AE215" s="2"/>
      <c r="AF215" s="2"/>
    </row>
    <row r="216" spans="1:32" s="1" customFormat="1" hidden="1">
      <c r="A216" s="8"/>
      <c r="C216" s="2"/>
      <c r="D216" s="6"/>
      <c r="E216" s="6"/>
      <c r="F216" s="6"/>
      <c r="G216" s="8"/>
      <c r="X216" s="3"/>
      <c r="Y216" s="3"/>
      <c r="Z216" s="3"/>
      <c r="AA216" s="2"/>
      <c r="AB216" s="2"/>
      <c r="AC216" s="2"/>
      <c r="AD216" s="2"/>
      <c r="AE216" s="2"/>
      <c r="AF216" s="2"/>
    </row>
    <row r="217" spans="1:32" s="1" customFormat="1" hidden="1">
      <c r="A217" s="8"/>
      <c r="C217" s="2"/>
      <c r="D217" s="6"/>
      <c r="E217" s="6"/>
      <c r="F217" s="6"/>
      <c r="G217" s="8"/>
      <c r="X217" s="3"/>
      <c r="Y217" s="3"/>
      <c r="Z217" s="3"/>
      <c r="AA217" s="2"/>
      <c r="AB217" s="2"/>
      <c r="AC217" s="2"/>
      <c r="AD217" s="2"/>
      <c r="AE217" s="2"/>
      <c r="AF217" s="2"/>
    </row>
    <row r="218" spans="1:32" s="1" customFormat="1" hidden="1">
      <c r="A218" s="8"/>
      <c r="C218" s="2"/>
      <c r="D218" s="6"/>
      <c r="E218" s="6"/>
      <c r="F218" s="6"/>
      <c r="G218" s="8"/>
      <c r="X218" s="3"/>
      <c r="Y218" s="3"/>
      <c r="Z218" s="3"/>
      <c r="AA218" s="2"/>
      <c r="AB218" s="2"/>
      <c r="AC218" s="2"/>
      <c r="AD218" s="2"/>
      <c r="AE218" s="2"/>
      <c r="AF218" s="2"/>
    </row>
    <row r="219" spans="1:32" s="1" customFormat="1" hidden="1">
      <c r="A219" s="8"/>
      <c r="C219" s="2"/>
      <c r="D219" s="6"/>
      <c r="E219" s="6"/>
      <c r="F219" s="6"/>
      <c r="G219" s="8"/>
      <c r="X219" s="3"/>
      <c r="Y219" s="3"/>
      <c r="Z219" s="3"/>
      <c r="AA219" s="2"/>
      <c r="AB219" s="2"/>
      <c r="AC219" s="2"/>
      <c r="AD219" s="2"/>
      <c r="AE219" s="2"/>
      <c r="AF219" s="2"/>
    </row>
    <row r="220" spans="1:32" s="1" customFormat="1" hidden="1">
      <c r="A220" s="8"/>
      <c r="C220" s="2"/>
      <c r="D220" s="6"/>
      <c r="E220" s="6"/>
      <c r="F220" s="6"/>
      <c r="G220" s="8"/>
      <c r="X220" s="3"/>
      <c r="Y220" s="3"/>
      <c r="Z220" s="3"/>
      <c r="AA220" s="2"/>
      <c r="AB220" s="2"/>
      <c r="AC220" s="2"/>
      <c r="AD220" s="2"/>
      <c r="AE220" s="2"/>
      <c r="AF220" s="2"/>
    </row>
    <row r="221" spans="1:32" s="1" customFormat="1" hidden="1">
      <c r="A221" s="8"/>
      <c r="C221" s="2"/>
      <c r="D221" s="6"/>
      <c r="E221" s="6"/>
      <c r="F221" s="6"/>
      <c r="G221" s="8"/>
      <c r="X221" s="3"/>
      <c r="Y221" s="3"/>
      <c r="Z221" s="3"/>
      <c r="AA221" s="2"/>
      <c r="AB221" s="2"/>
      <c r="AC221" s="2"/>
      <c r="AD221" s="2"/>
      <c r="AE221" s="2"/>
      <c r="AF221" s="2"/>
    </row>
    <row r="222" spans="1:32" s="1" customFormat="1" hidden="1">
      <c r="A222" s="8"/>
      <c r="C222" s="2"/>
      <c r="D222" s="6"/>
      <c r="E222" s="6"/>
      <c r="F222" s="6"/>
      <c r="G222" s="8"/>
      <c r="X222" s="3"/>
      <c r="Y222" s="3"/>
      <c r="Z222" s="3"/>
      <c r="AA222" s="2"/>
      <c r="AB222" s="2"/>
      <c r="AC222" s="2"/>
      <c r="AD222" s="2"/>
      <c r="AE222" s="2"/>
      <c r="AF222" s="2"/>
    </row>
    <row r="223" spans="1:32" s="1" customFormat="1" hidden="1">
      <c r="A223" s="8"/>
      <c r="C223" s="2"/>
      <c r="D223" s="6"/>
      <c r="E223" s="6"/>
      <c r="F223" s="6"/>
      <c r="G223" s="8"/>
      <c r="X223" s="3"/>
      <c r="Y223" s="3"/>
      <c r="Z223" s="3"/>
      <c r="AA223" s="2"/>
      <c r="AB223" s="2"/>
      <c r="AC223" s="2"/>
      <c r="AD223" s="2"/>
      <c r="AE223" s="2"/>
      <c r="AF223" s="2"/>
    </row>
    <row r="224" spans="1:32" s="1" customFormat="1" hidden="1">
      <c r="A224" s="8"/>
      <c r="C224" s="2"/>
      <c r="D224" s="6"/>
      <c r="E224" s="6"/>
      <c r="F224" s="6"/>
      <c r="G224" s="8"/>
      <c r="X224" s="3"/>
      <c r="Y224" s="3"/>
      <c r="Z224" s="3"/>
      <c r="AA224" s="2"/>
      <c r="AB224" s="2"/>
      <c r="AC224" s="2"/>
      <c r="AD224" s="2"/>
      <c r="AE224" s="2"/>
      <c r="AF224" s="2"/>
    </row>
    <row r="225" spans="1:32" s="1" customFormat="1" hidden="1">
      <c r="A225" s="8"/>
      <c r="C225" s="2"/>
      <c r="D225" s="6"/>
      <c r="E225" s="6"/>
      <c r="F225" s="6"/>
      <c r="G225" s="8"/>
      <c r="X225" s="3"/>
      <c r="Y225" s="3"/>
      <c r="Z225" s="3"/>
      <c r="AA225" s="2"/>
      <c r="AB225" s="2"/>
      <c r="AC225" s="2"/>
      <c r="AD225" s="2"/>
      <c r="AE225" s="2"/>
      <c r="AF225" s="2"/>
    </row>
    <row r="226" spans="1:32" s="1" customFormat="1" hidden="1">
      <c r="A226" s="8"/>
      <c r="C226" s="2"/>
      <c r="D226" s="6"/>
      <c r="E226" s="6"/>
      <c r="F226" s="6"/>
      <c r="G226" s="8"/>
      <c r="X226" s="3"/>
      <c r="Y226" s="3"/>
      <c r="Z226" s="3"/>
      <c r="AA226" s="2"/>
      <c r="AB226" s="2"/>
      <c r="AC226" s="2"/>
      <c r="AD226" s="2"/>
      <c r="AE226" s="2"/>
      <c r="AF226" s="2"/>
    </row>
    <row r="227" spans="1:32" s="1" customFormat="1" hidden="1">
      <c r="A227" s="8"/>
      <c r="C227" s="2"/>
      <c r="D227" s="6"/>
      <c r="E227" s="6"/>
      <c r="F227" s="6"/>
      <c r="G227" s="8"/>
      <c r="X227" s="3"/>
      <c r="Y227" s="3"/>
      <c r="Z227" s="3"/>
      <c r="AA227" s="2"/>
      <c r="AB227" s="2"/>
      <c r="AC227" s="2"/>
      <c r="AD227" s="2"/>
      <c r="AE227" s="2"/>
      <c r="AF227" s="2"/>
    </row>
    <row r="228" spans="1:32" s="1" customFormat="1" hidden="1">
      <c r="A228" s="8"/>
      <c r="C228" s="2"/>
      <c r="D228" s="6"/>
      <c r="E228" s="6"/>
      <c r="F228" s="6"/>
      <c r="G228" s="8"/>
      <c r="X228" s="3"/>
      <c r="Y228" s="3"/>
      <c r="Z228" s="3"/>
      <c r="AA228" s="2"/>
      <c r="AB228" s="2"/>
      <c r="AC228" s="2"/>
      <c r="AD228" s="2"/>
      <c r="AE228" s="2"/>
      <c r="AF228" s="2"/>
    </row>
    <row r="229" spans="1:32" s="1" customFormat="1" hidden="1">
      <c r="A229" s="8"/>
      <c r="C229" s="2"/>
      <c r="D229" s="6"/>
      <c r="E229" s="6"/>
      <c r="F229" s="6"/>
      <c r="G229" s="8"/>
      <c r="X229" s="3"/>
      <c r="Y229" s="3"/>
      <c r="Z229" s="3"/>
      <c r="AA229" s="2"/>
      <c r="AB229" s="2"/>
      <c r="AC229" s="2"/>
      <c r="AD229" s="2"/>
      <c r="AE229" s="2"/>
      <c r="AF229" s="2"/>
    </row>
    <row r="230" spans="1:32" s="1" customFormat="1" hidden="1">
      <c r="A230" s="8"/>
      <c r="C230" s="2"/>
      <c r="D230" s="6"/>
      <c r="E230" s="6"/>
      <c r="F230" s="6"/>
      <c r="G230" s="8"/>
      <c r="X230" s="3"/>
      <c r="Y230" s="3"/>
      <c r="Z230" s="3"/>
      <c r="AA230" s="2"/>
      <c r="AB230" s="2"/>
      <c r="AC230" s="2"/>
      <c r="AD230" s="2"/>
      <c r="AE230" s="2"/>
      <c r="AF230" s="2"/>
    </row>
    <row r="231" spans="1:32" s="1" customFormat="1" hidden="1">
      <c r="A231" s="8"/>
      <c r="C231" s="2"/>
      <c r="D231" s="6"/>
      <c r="E231" s="6"/>
      <c r="F231" s="6"/>
      <c r="G231" s="8"/>
      <c r="X231" s="3"/>
      <c r="Y231" s="3"/>
      <c r="Z231" s="3"/>
      <c r="AA231" s="2"/>
      <c r="AB231" s="2"/>
      <c r="AC231" s="2"/>
      <c r="AD231" s="2"/>
      <c r="AE231" s="2"/>
      <c r="AF231" s="2"/>
    </row>
    <row r="232" spans="1:32" s="1" customFormat="1" hidden="1">
      <c r="A232" s="8"/>
      <c r="C232" s="2"/>
      <c r="D232" s="6"/>
      <c r="E232" s="6"/>
      <c r="F232" s="6"/>
      <c r="G232" s="8"/>
      <c r="X232" s="3"/>
      <c r="Y232" s="3"/>
      <c r="Z232" s="3"/>
      <c r="AA232" s="2"/>
      <c r="AB232" s="2"/>
      <c r="AC232" s="2"/>
      <c r="AD232" s="2"/>
      <c r="AE232" s="2"/>
      <c r="AF232" s="2"/>
    </row>
    <row r="233" spans="1:32" s="1" customFormat="1" hidden="1">
      <c r="A233" s="8"/>
      <c r="C233" s="2"/>
      <c r="D233" s="6"/>
      <c r="E233" s="6"/>
      <c r="F233" s="6"/>
      <c r="G233" s="8"/>
      <c r="X233" s="3"/>
      <c r="Y233" s="3"/>
      <c r="Z233" s="3"/>
      <c r="AA233" s="2"/>
      <c r="AB233" s="2"/>
      <c r="AC233" s="2"/>
      <c r="AD233" s="2"/>
      <c r="AE233" s="2"/>
      <c r="AF233" s="2"/>
    </row>
    <row r="234" spans="1:32" s="1" customFormat="1" hidden="1">
      <c r="A234" s="8"/>
      <c r="C234" s="2"/>
      <c r="D234" s="6"/>
      <c r="E234" s="6"/>
      <c r="F234" s="6"/>
      <c r="G234" s="8"/>
      <c r="X234" s="3"/>
      <c r="Y234" s="3"/>
      <c r="Z234" s="3"/>
      <c r="AA234" s="2"/>
      <c r="AB234" s="2"/>
      <c r="AC234" s="2"/>
      <c r="AD234" s="2"/>
      <c r="AE234" s="2"/>
      <c r="AF234" s="2"/>
    </row>
    <row r="235" spans="1:32" s="1" customFormat="1" hidden="1">
      <c r="A235" s="8"/>
      <c r="C235" s="2"/>
      <c r="D235" s="6"/>
      <c r="E235" s="6"/>
      <c r="F235" s="6"/>
      <c r="G235" s="8"/>
      <c r="X235" s="3"/>
      <c r="Y235" s="3"/>
      <c r="Z235" s="3"/>
      <c r="AA235" s="2"/>
      <c r="AB235" s="2"/>
      <c r="AC235" s="2"/>
      <c r="AD235" s="2"/>
      <c r="AE235" s="2"/>
      <c r="AF235" s="2"/>
    </row>
    <row r="236" spans="1:32" s="1" customFormat="1" hidden="1">
      <c r="A236" s="8"/>
      <c r="C236" s="2"/>
      <c r="D236" s="6"/>
      <c r="E236" s="6"/>
      <c r="F236" s="6"/>
      <c r="G236" s="8"/>
      <c r="X236" s="3"/>
      <c r="Y236" s="3"/>
      <c r="Z236" s="3"/>
      <c r="AA236" s="2"/>
      <c r="AB236" s="2"/>
      <c r="AC236" s="2"/>
      <c r="AD236" s="2"/>
      <c r="AE236" s="2"/>
      <c r="AF236" s="2"/>
    </row>
    <row r="237" spans="1:32" s="1" customFormat="1" hidden="1">
      <c r="A237" s="8"/>
      <c r="C237" s="2"/>
      <c r="D237" s="6"/>
      <c r="E237" s="6"/>
      <c r="F237" s="6"/>
      <c r="G237" s="8"/>
      <c r="X237" s="3"/>
      <c r="Y237" s="3"/>
      <c r="Z237" s="3"/>
      <c r="AA237" s="2"/>
      <c r="AB237" s="2"/>
      <c r="AC237" s="2"/>
      <c r="AD237" s="2"/>
      <c r="AE237" s="2"/>
      <c r="AF237" s="2"/>
    </row>
    <row r="238" spans="1:32" s="1" customFormat="1" hidden="1">
      <c r="A238" s="8"/>
      <c r="C238" s="2"/>
      <c r="D238" s="6"/>
      <c r="E238" s="6"/>
      <c r="F238" s="6"/>
      <c r="G238" s="8"/>
      <c r="X238" s="3"/>
      <c r="Y238" s="3"/>
      <c r="Z238" s="3"/>
      <c r="AA238" s="2"/>
      <c r="AB238" s="2"/>
      <c r="AC238" s="2"/>
      <c r="AD238" s="2"/>
      <c r="AE238" s="2"/>
      <c r="AF238" s="2"/>
    </row>
    <row r="239" spans="1:32" s="1" customFormat="1" hidden="1">
      <c r="A239" s="8"/>
      <c r="C239" s="2"/>
      <c r="D239" s="6"/>
      <c r="E239" s="6"/>
      <c r="F239" s="6"/>
      <c r="G239" s="8"/>
      <c r="X239" s="3"/>
      <c r="Y239" s="3"/>
      <c r="Z239" s="3"/>
      <c r="AA239" s="2"/>
      <c r="AB239" s="2"/>
      <c r="AC239" s="2"/>
      <c r="AD239" s="2"/>
      <c r="AE239" s="2"/>
      <c r="AF239" s="2"/>
    </row>
    <row r="240" spans="1:32" s="1" customFormat="1" hidden="1">
      <c r="A240" s="8"/>
      <c r="C240" s="2"/>
      <c r="D240" s="6"/>
      <c r="E240" s="6"/>
      <c r="F240" s="6"/>
      <c r="G240" s="8"/>
      <c r="X240" s="3"/>
      <c r="Y240" s="3"/>
      <c r="Z240" s="3"/>
      <c r="AA240" s="2"/>
      <c r="AB240" s="2"/>
      <c r="AC240" s="2"/>
      <c r="AD240" s="2"/>
      <c r="AE240" s="2"/>
      <c r="AF240" s="2"/>
    </row>
    <row r="241" spans="1:32" s="1" customFormat="1" hidden="1">
      <c r="A241" s="8"/>
      <c r="C241" s="2"/>
      <c r="D241" s="6"/>
      <c r="E241" s="6"/>
      <c r="F241" s="6"/>
      <c r="G241" s="8"/>
      <c r="X241" s="3"/>
      <c r="Y241" s="3"/>
      <c r="Z241" s="3"/>
      <c r="AA241" s="2"/>
      <c r="AB241" s="2"/>
      <c r="AC241" s="2"/>
      <c r="AD241" s="2"/>
      <c r="AE241" s="2"/>
      <c r="AF241" s="2"/>
    </row>
    <row r="242" spans="1:32" s="1" customFormat="1" hidden="1">
      <c r="A242" s="8"/>
      <c r="C242" s="2"/>
      <c r="D242" s="6"/>
      <c r="E242" s="6"/>
      <c r="F242" s="6"/>
      <c r="G242" s="8"/>
      <c r="X242" s="3"/>
      <c r="Y242" s="3"/>
      <c r="Z242" s="3"/>
      <c r="AA242" s="2"/>
      <c r="AB242" s="2"/>
      <c r="AC242" s="2"/>
      <c r="AD242" s="2"/>
      <c r="AE242" s="2"/>
      <c r="AF242" s="2"/>
    </row>
    <row r="243" spans="1:32" s="1" customFormat="1" hidden="1">
      <c r="A243" s="8"/>
      <c r="C243" s="2"/>
      <c r="D243" s="6"/>
      <c r="E243" s="6"/>
      <c r="F243" s="6"/>
      <c r="G243" s="8"/>
      <c r="X243" s="3"/>
      <c r="Y243" s="3"/>
      <c r="Z243" s="3"/>
      <c r="AA243" s="2"/>
      <c r="AB243" s="2"/>
      <c r="AC243" s="2"/>
      <c r="AD243" s="2"/>
      <c r="AE243" s="2"/>
      <c r="AF243" s="2"/>
    </row>
    <row r="244" spans="1:32" s="1" customFormat="1" hidden="1">
      <c r="A244" s="8"/>
      <c r="C244" s="2"/>
      <c r="D244" s="6"/>
      <c r="E244" s="6"/>
      <c r="F244" s="6"/>
      <c r="G244" s="8"/>
      <c r="X244" s="3"/>
      <c r="Y244" s="3"/>
      <c r="Z244" s="3"/>
      <c r="AA244" s="2"/>
      <c r="AB244" s="2"/>
      <c r="AC244" s="2"/>
      <c r="AD244" s="2"/>
      <c r="AE244" s="2"/>
      <c r="AF244" s="2"/>
    </row>
    <row r="245" spans="1:32" s="1" customFormat="1" hidden="1">
      <c r="A245" s="8"/>
      <c r="C245" s="2"/>
      <c r="D245" s="6"/>
      <c r="E245" s="6"/>
      <c r="F245" s="6"/>
      <c r="G245" s="8"/>
      <c r="X245" s="3"/>
      <c r="Y245" s="3"/>
      <c r="Z245" s="3"/>
      <c r="AA245" s="2"/>
      <c r="AB245" s="2"/>
      <c r="AC245" s="2"/>
      <c r="AD245" s="2"/>
      <c r="AE245" s="2"/>
      <c r="AF245" s="2"/>
    </row>
    <row r="246" spans="1:32" s="1" customFormat="1" hidden="1">
      <c r="A246" s="8"/>
      <c r="C246" s="2"/>
      <c r="D246" s="6"/>
      <c r="E246" s="6"/>
      <c r="F246" s="6"/>
      <c r="G246" s="8"/>
      <c r="X246" s="3"/>
      <c r="Y246" s="3"/>
      <c r="Z246" s="3"/>
      <c r="AA246" s="2"/>
      <c r="AB246" s="2"/>
      <c r="AC246" s="2"/>
      <c r="AD246" s="2"/>
      <c r="AE246" s="2"/>
      <c r="AF246" s="2"/>
    </row>
    <row r="247" spans="1:32" s="1" customFormat="1" hidden="1">
      <c r="A247" s="8"/>
      <c r="C247" s="2"/>
      <c r="D247" s="6"/>
      <c r="E247" s="6"/>
      <c r="F247" s="6"/>
      <c r="G247" s="8"/>
      <c r="X247" s="3"/>
      <c r="Y247" s="3"/>
      <c r="Z247" s="3"/>
      <c r="AA247" s="2"/>
      <c r="AB247" s="2"/>
      <c r="AC247" s="2"/>
      <c r="AD247" s="2"/>
      <c r="AE247" s="2"/>
      <c r="AF247" s="2"/>
    </row>
    <row r="248" spans="1:32" s="1" customFormat="1" hidden="1">
      <c r="A248" s="8"/>
      <c r="C248" s="2"/>
      <c r="D248" s="6"/>
      <c r="E248" s="6"/>
      <c r="F248" s="6"/>
      <c r="G248" s="8"/>
      <c r="X248" s="3"/>
      <c r="Y248" s="3"/>
      <c r="Z248" s="3"/>
      <c r="AA248" s="2"/>
      <c r="AB248" s="2"/>
      <c r="AC248" s="2"/>
      <c r="AD248" s="2"/>
      <c r="AE248" s="2"/>
      <c r="AF248" s="2"/>
    </row>
    <row r="249" spans="1:32" s="1" customFormat="1" hidden="1">
      <c r="A249" s="8"/>
      <c r="C249" s="2"/>
      <c r="D249" s="6"/>
      <c r="E249" s="6"/>
      <c r="F249" s="6"/>
      <c r="G249" s="8"/>
      <c r="X249" s="3"/>
      <c r="Y249" s="3"/>
      <c r="Z249" s="3"/>
      <c r="AA249" s="2"/>
      <c r="AB249" s="2"/>
      <c r="AC249" s="2"/>
      <c r="AD249" s="2"/>
      <c r="AE249" s="2"/>
      <c r="AF249" s="2"/>
    </row>
    <row r="250" spans="1:32" s="1" customFormat="1" hidden="1">
      <c r="A250" s="8"/>
      <c r="C250" s="2"/>
      <c r="D250" s="6"/>
      <c r="E250" s="6"/>
      <c r="F250" s="6"/>
      <c r="G250" s="8"/>
      <c r="X250" s="3"/>
      <c r="Y250" s="3"/>
      <c r="Z250" s="3"/>
      <c r="AA250" s="2"/>
      <c r="AB250" s="2"/>
      <c r="AC250" s="2"/>
      <c r="AD250" s="2"/>
      <c r="AE250" s="2"/>
      <c r="AF250" s="2"/>
    </row>
    <row r="251" spans="1:32" s="1" customFormat="1" hidden="1">
      <c r="A251" s="8"/>
      <c r="C251" s="2"/>
      <c r="D251" s="6"/>
      <c r="E251" s="6"/>
      <c r="F251" s="6"/>
      <c r="G251" s="8"/>
      <c r="X251" s="3"/>
      <c r="Y251" s="3"/>
      <c r="Z251" s="3"/>
      <c r="AA251" s="2"/>
      <c r="AB251" s="2"/>
      <c r="AC251" s="2"/>
      <c r="AD251" s="2"/>
      <c r="AE251" s="2"/>
      <c r="AF251" s="2"/>
    </row>
    <row r="252" spans="1:32" s="1" customFormat="1" hidden="1">
      <c r="A252" s="8"/>
      <c r="C252" s="2"/>
      <c r="D252" s="6"/>
      <c r="E252" s="6"/>
      <c r="F252" s="6"/>
      <c r="G252" s="8"/>
      <c r="X252" s="3"/>
      <c r="Y252" s="3"/>
      <c r="Z252" s="3"/>
      <c r="AA252" s="2"/>
      <c r="AB252" s="2"/>
      <c r="AC252" s="2"/>
      <c r="AD252" s="2"/>
      <c r="AE252" s="2"/>
      <c r="AF252" s="2"/>
    </row>
    <row r="253" spans="1:32" s="1" customFormat="1" hidden="1">
      <c r="A253" s="8"/>
      <c r="C253" s="2"/>
      <c r="D253" s="6"/>
      <c r="E253" s="6"/>
      <c r="F253" s="6"/>
      <c r="G253" s="8"/>
      <c r="X253" s="3"/>
      <c r="Y253" s="3"/>
      <c r="Z253" s="3"/>
      <c r="AA253" s="2"/>
      <c r="AB253" s="2"/>
      <c r="AC253" s="2"/>
      <c r="AD253" s="2"/>
      <c r="AE253" s="2"/>
      <c r="AF253" s="2"/>
    </row>
    <row r="254" spans="1:32" s="1" customFormat="1" hidden="1">
      <c r="A254" s="8"/>
      <c r="C254" s="2"/>
      <c r="D254" s="6"/>
      <c r="E254" s="6"/>
      <c r="F254" s="6"/>
      <c r="G254" s="8"/>
      <c r="X254" s="3"/>
      <c r="Y254" s="3"/>
      <c r="Z254" s="3"/>
      <c r="AA254" s="2"/>
      <c r="AB254" s="2"/>
      <c r="AC254" s="2"/>
      <c r="AD254" s="2"/>
      <c r="AE254" s="2"/>
      <c r="AF254" s="2"/>
    </row>
    <row r="255" spans="1:32" s="1" customFormat="1" hidden="1">
      <c r="A255" s="8"/>
      <c r="C255" s="2"/>
      <c r="D255" s="6"/>
      <c r="E255" s="6"/>
      <c r="F255" s="6"/>
      <c r="G255" s="8"/>
      <c r="X255" s="3"/>
      <c r="Y255" s="3"/>
      <c r="Z255" s="3"/>
      <c r="AA255" s="2"/>
      <c r="AB255" s="2"/>
      <c r="AC255" s="2"/>
      <c r="AD255" s="2"/>
      <c r="AE255" s="2"/>
      <c r="AF255" s="2"/>
    </row>
    <row r="256" spans="1:32" s="1" customFormat="1" hidden="1">
      <c r="A256" s="8"/>
      <c r="C256" s="2"/>
      <c r="D256" s="6"/>
      <c r="E256" s="6"/>
      <c r="F256" s="6"/>
      <c r="G256" s="8"/>
      <c r="X256" s="3"/>
      <c r="Y256" s="3"/>
      <c r="Z256" s="3"/>
      <c r="AA256" s="2"/>
      <c r="AB256" s="2"/>
      <c r="AC256" s="2"/>
      <c r="AD256" s="2"/>
      <c r="AE256" s="2"/>
      <c r="AF256" s="2"/>
    </row>
    <row r="257" spans="1:32" s="1" customFormat="1" hidden="1">
      <c r="A257" s="8"/>
      <c r="C257" s="2"/>
      <c r="D257" s="6"/>
      <c r="E257" s="6"/>
      <c r="F257" s="6"/>
      <c r="G257" s="8"/>
      <c r="X257" s="3"/>
      <c r="Y257" s="3"/>
      <c r="Z257" s="3"/>
      <c r="AA257" s="2"/>
      <c r="AB257" s="2"/>
      <c r="AC257" s="2"/>
      <c r="AD257" s="2"/>
      <c r="AE257" s="2"/>
      <c r="AF257" s="2"/>
    </row>
    <row r="258" spans="1:32" s="1" customFormat="1" hidden="1">
      <c r="A258" s="8"/>
      <c r="C258" s="2"/>
      <c r="D258" s="6"/>
      <c r="E258" s="6"/>
      <c r="F258" s="6"/>
      <c r="G258" s="8"/>
      <c r="X258" s="3"/>
      <c r="Y258" s="3"/>
      <c r="Z258" s="3"/>
      <c r="AA258" s="2"/>
      <c r="AB258" s="2"/>
      <c r="AC258" s="2"/>
      <c r="AD258" s="2"/>
      <c r="AE258" s="2"/>
      <c r="AF258" s="2"/>
    </row>
    <row r="259" spans="1:32" s="1" customFormat="1" hidden="1">
      <c r="A259" s="8"/>
      <c r="C259" s="2"/>
      <c r="D259" s="6"/>
      <c r="E259" s="6"/>
      <c r="F259" s="6"/>
      <c r="G259" s="8"/>
      <c r="X259" s="3"/>
      <c r="Y259" s="3"/>
      <c r="Z259" s="3"/>
      <c r="AA259" s="2"/>
      <c r="AB259" s="2"/>
      <c r="AC259" s="2"/>
      <c r="AD259" s="2"/>
      <c r="AE259" s="2"/>
      <c r="AF259" s="2"/>
    </row>
    <row r="260" spans="1:32" s="1" customFormat="1" hidden="1">
      <c r="A260" s="8"/>
      <c r="C260" s="2"/>
      <c r="D260" s="6"/>
      <c r="E260" s="6"/>
      <c r="F260" s="6"/>
      <c r="G260" s="8"/>
      <c r="X260" s="3"/>
      <c r="Y260" s="3"/>
      <c r="Z260" s="3"/>
      <c r="AA260" s="2"/>
      <c r="AB260" s="2"/>
      <c r="AC260" s="2"/>
      <c r="AD260" s="2"/>
      <c r="AE260" s="2"/>
      <c r="AF260" s="2"/>
    </row>
    <row r="261" spans="1:32" s="1" customFormat="1" hidden="1">
      <c r="A261" s="8"/>
      <c r="C261" s="2"/>
      <c r="D261" s="6"/>
      <c r="E261" s="6"/>
      <c r="F261" s="6"/>
      <c r="G261" s="8"/>
      <c r="X261" s="3"/>
      <c r="Y261" s="3"/>
      <c r="Z261" s="3"/>
      <c r="AA261" s="2"/>
      <c r="AB261" s="2"/>
      <c r="AC261" s="2"/>
      <c r="AD261" s="2"/>
      <c r="AE261" s="2"/>
      <c r="AF261" s="2"/>
    </row>
    <row r="262" spans="1:32" s="1" customFormat="1" hidden="1">
      <c r="A262" s="8"/>
      <c r="C262" s="2"/>
      <c r="D262" s="6"/>
      <c r="E262" s="6"/>
      <c r="F262" s="6"/>
      <c r="G262" s="8"/>
      <c r="X262" s="3"/>
      <c r="Y262" s="3"/>
      <c r="Z262" s="3"/>
      <c r="AA262" s="2"/>
      <c r="AB262" s="2"/>
      <c r="AC262" s="2"/>
      <c r="AD262" s="2"/>
      <c r="AE262" s="2"/>
      <c r="AF262" s="2"/>
    </row>
    <row r="263" spans="1:32" s="1" customFormat="1" hidden="1">
      <c r="A263" s="8"/>
      <c r="C263" s="2"/>
      <c r="D263" s="6"/>
      <c r="E263" s="6"/>
      <c r="F263" s="6"/>
      <c r="G263" s="8"/>
      <c r="X263" s="3"/>
      <c r="Y263" s="3"/>
      <c r="Z263" s="3"/>
      <c r="AA263" s="2"/>
      <c r="AB263" s="2"/>
      <c r="AC263" s="2"/>
      <c r="AD263" s="2"/>
      <c r="AE263" s="2"/>
      <c r="AF263" s="2"/>
    </row>
    <row r="264" spans="1:32" s="1" customFormat="1" hidden="1">
      <c r="A264" s="8"/>
      <c r="C264" s="2"/>
      <c r="D264" s="6"/>
      <c r="E264" s="6"/>
      <c r="F264" s="6"/>
      <c r="G264" s="8"/>
      <c r="X264" s="3"/>
      <c r="Y264" s="3"/>
      <c r="Z264" s="3"/>
      <c r="AA264" s="2"/>
      <c r="AB264" s="2"/>
      <c r="AC264" s="2"/>
      <c r="AD264" s="2"/>
      <c r="AE264" s="2"/>
      <c r="AF264" s="2"/>
    </row>
    <row r="265" spans="1:32" s="1" customFormat="1" hidden="1">
      <c r="A265" s="8"/>
      <c r="C265" s="2"/>
      <c r="D265" s="6"/>
      <c r="E265" s="6"/>
      <c r="F265" s="6"/>
      <c r="G265" s="8"/>
      <c r="X265" s="3"/>
      <c r="Y265" s="3"/>
      <c r="Z265" s="3"/>
      <c r="AA265" s="2"/>
      <c r="AB265" s="2"/>
      <c r="AC265" s="2"/>
      <c r="AD265" s="2"/>
      <c r="AE265" s="2"/>
      <c r="AF265" s="2"/>
    </row>
    <row r="266" spans="1:32" s="1" customFormat="1" hidden="1">
      <c r="A266" s="8"/>
      <c r="C266" s="2"/>
      <c r="D266" s="6"/>
      <c r="E266" s="6"/>
      <c r="F266" s="6"/>
      <c r="G266" s="8"/>
      <c r="X266" s="3"/>
      <c r="Y266" s="3"/>
      <c r="Z266" s="3"/>
      <c r="AA266" s="2"/>
      <c r="AB266" s="2"/>
      <c r="AC266" s="2"/>
      <c r="AD266" s="2"/>
      <c r="AE266" s="2"/>
      <c r="AF266" s="2"/>
    </row>
    <row r="267" spans="1:32" s="1" customFormat="1" hidden="1">
      <c r="A267" s="8"/>
      <c r="C267" s="2"/>
      <c r="D267" s="6"/>
      <c r="E267" s="6"/>
      <c r="F267" s="6"/>
      <c r="G267" s="8"/>
      <c r="X267" s="3"/>
      <c r="Y267" s="3"/>
      <c r="Z267" s="3"/>
      <c r="AA267" s="2"/>
      <c r="AB267" s="2"/>
      <c r="AC267" s="2"/>
      <c r="AD267" s="2"/>
      <c r="AE267" s="2"/>
      <c r="AF267" s="2"/>
    </row>
    <row r="268" spans="1:32" s="1" customFormat="1" hidden="1">
      <c r="A268" s="8"/>
      <c r="C268" s="2"/>
      <c r="D268" s="6"/>
      <c r="E268" s="6"/>
      <c r="F268" s="6"/>
      <c r="G268" s="8"/>
      <c r="X268" s="3"/>
      <c r="Y268" s="3"/>
      <c r="Z268" s="3"/>
      <c r="AA268" s="2"/>
      <c r="AB268" s="2"/>
      <c r="AC268" s="2"/>
      <c r="AD268" s="2"/>
      <c r="AE268" s="2"/>
      <c r="AF268" s="2"/>
    </row>
    <row r="269" spans="1:32" s="1" customFormat="1" hidden="1">
      <c r="A269" s="8"/>
      <c r="C269" s="2"/>
      <c r="D269" s="6"/>
      <c r="E269" s="6"/>
      <c r="F269" s="6"/>
      <c r="G269" s="8"/>
      <c r="X269" s="3"/>
      <c r="Y269" s="3"/>
      <c r="Z269" s="3"/>
      <c r="AA269" s="2"/>
      <c r="AB269" s="2"/>
      <c r="AC269" s="2"/>
      <c r="AD269" s="2"/>
      <c r="AE269" s="2"/>
      <c r="AF269" s="2"/>
    </row>
    <row r="270" spans="1:32" s="1" customFormat="1" hidden="1">
      <c r="A270" s="8"/>
      <c r="C270" s="2"/>
      <c r="D270" s="6"/>
      <c r="E270" s="6"/>
      <c r="F270" s="6"/>
      <c r="G270" s="8"/>
      <c r="X270" s="3"/>
      <c r="Y270" s="3"/>
      <c r="Z270" s="3"/>
      <c r="AA270" s="2"/>
      <c r="AB270" s="2"/>
      <c r="AC270" s="2"/>
      <c r="AD270" s="2"/>
      <c r="AE270" s="2"/>
      <c r="AF270" s="2"/>
    </row>
    <row r="271" spans="1:32" s="1" customFormat="1" hidden="1">
      <c r="A271" s="8"/>
      <c r="C271" s="2"/>
      <c r="D271" s="6"/>
      <c r="E271" s="6"/>
      <c r="F271" s="6"/>
      <c r="G271" s="8"/>
      <c r="X271" s="3"/>
      <c r="Y271" s="3"/>
      <c r="Z271" s="3"/>
      <c r="AA271" s="2"/>
      <c r="AB271" s="2"/>
      <c r="AC271" s="2"/>
      <c r="AD271" s="2"/>
      <c r="AE271" s="2"/>
      <c r="AF271" s="2"/>
    </row>
    <row r="272" spans="1:32" s="1" customFormat="1" hidden="1">
      <c r="A272" s="8"/>
      <c r="C272" s="2"/>
      <c r="D272" s="6"/>
      <c r="E272" s="6"/>
      <c r="F272" s="6"/>
      <c r="G272" s="8"/>
      <c r="X272" s="3"/>
      <c r="Y272" s="3"/>
      <c r="Z272" s="3"/>
      <c r="AA272" s="2"/>
      <c r="AB272" s="2"/>
      <c r="AC272" s="2"/>
      <c r="AD272" s="2"/>
      <c r="AE272" s="2"/>
      <c r="AF272" s="2"/>
    </row>
    <row r="273" spans="1:32" s="1" customFormat="1" hidden="1">
      <c r="A273" s="8"/>
      <c r="C273" s="2"/>
      <c r="D273" s="6"/>
      <c r="E273" s="6"/>
      <c r="F273" s="6"/>
      <c r="G273" s="8"/>
      <c r="X273" s="3"/>
      <c r="Y273" s="3"/>
      <c r="Z273" s="3"/>
      <c r="AA273" s="2"/>
      <c r="AB273" s="2"/>
      <c r="AC273" s="2"/>
      <c r="AD273" s="2"/>
      <c r="AE273" s="2"/>
      <c r="AF273" s="2"/>
    </row>
    <row r="274" spans="1:32" s="1" customFormat="1" hidden="1">
      <c r="A274" s="8"/>
      <c r="C274" s="2"/>
      <c r="D274" s="6"/>
      <c r="E274" s="6"/>
      <c r="F274" s="6"/>
      <c r="G274" s="8"/>
      <c r="X274" s="3"/>
      <c r="Y274" s="3"/>
      <c r="Z274" s="3"/>
      <c r="AA274" s="2"/>
      <c r="AB274" s="2"/>
      <c r="AC274" s="2"/>
      <c r="AD274" s="2"/>
      <c r="AE274" s="2"/>
      <c r="AF274" s="2"/>
    </row>
    <row r="275" spans="1:32" s="1" customFormat="1" hidden="1">
      <c r="A275" s="8"/>
      <c r="C275" s="2"/>
      <c r="D275" s="6"/>
      <c r="E275" s="6"/>
      <c r="F275" s="6"/>
      <c r="G275" s="8"/>
      <c r="X275" s="3"/>
      <c r="Y275" s="3"/>
      <c r="Z275" s="3"/>
      <c r="AA275" s="2"/>
      <c r="AB275" s="2"/>
      <c r="AC275" s="2"/>
      <c r="AD275" s="2"/>
      <c r="AE275" s="2"/>
      <c r="AF275" s="2"/>
    </row>
    <row r="276" spans="1:32" s="1" customFormat="1" hidden="1">
      <c r="A276" s="8"/>
      <c r="C276" s="2"/>
      <c r="D276" s="6"/>
      <c r="E276" s="6"/>
      <c r="F276" s="6"/>
      <c r="G276" s="8"/>
      <c r="X276" s="3"/>
      <c r="Y276" s="3"/>
      <c r="Z276" s="3"/>
      <c r="AA276" s="2"/>
      <c r="AB276" s="2"/>
      <c r="AC276" s="2"/>
      <c r="AD276" s="2"/>
      <c r="AE276" s="2"/>
      <c r="AF276" s="2"/>
    </row>
    <row r="277" spans="1:32" s="1" customFormat="1" hidden="1">
      <c r="A277" s="8"/>
      <c r="C277" s="2"/>
      <c r="D277" s="6"/>
      <c r="E277" s="6"/>
      <c r="F277" s="6"/>
      <c r="G277" s="8"/>
      <c r="X277" s="3"/>
      <c r="Y277" s="3"/>
      <c r="Z277" s="3"/>
      <c r="AA277" s="2"/>
      <c r="AB277" s="2"/>
      <c r="AC277" s="2"/>
      <c r="AD277" s="2"/>
      <c r="AE277" s="2"/>
      <c r="AF277" s="2"/>
    </row>
    <row r="278" spans="1:32" s="1" customFormat="1" hidden="1">
      <c r="A278" s="8"/>
      <c r="C278" s="2"/>
      <c r="D278" s="6"/>
      <c r="E278" s="6"/>
      <c r="F278" s="6"/>
      <c r="G278" s="8"/>
      <c r="X278" s="3"/>
      <c r="Y278" s="3"/>
      <c r="Z278" s="3"/>
      <c r="AA278" s="2"/>
      <c r="AB278" s="2"/>
      <c r="AC278" s="2"/>
      <c r="AD278" s="2"/>
      <c r="AE278" s="2"/>
      <c r="AF278" s="2"/>
    </row>
    <row r="279" spans="1:32" s="1" customFormat="1" hidden="1">
      <c r="A279" s="8"/>
      <c r="C279" s="2"/>
      <c r="D279" s="6"/>
      <c r="E279" s="6"/>
      <c r="F279" s="6"/>
      <c r="G279" s="8"/>
      <c r="X279" s="3"/>
      <c r="Y279" s="3"/>
      <c r="Z279" s="3"/>
      <c r="AA279" s="2"/>
      <c r="AB279" s="2"/>
      <c r="AC279" s="2"/>
      <c r="AD279" s="2"/>
      <c r="AE279" s="2"/>
      <c r="AF279" s="2"/>
    </row>
    <row r="280" spans="1:32" s="1" customFormat="1" hidden="1">
      <c r="A280" s="8"/>
      <c r="C280" s="2"/>
      <c r="D280" s="6"/>
      <c r="E280" s="6"/>
      <c r="F280" s="6"/>
      <c r="G280" s="8"/>
      <c r="X280" s="3"/>
      <c r="Y280" s="3"/>
      <c r="Z280" s="3"/>
      <c r="AA280" s="2"/>
      <c r="AB280" s="2"/>
      <c r="AC280" s="2"/>
      <c r="AD280" s="2"/>
      <c r="AE280" s="2"/>
      <c r="AF280" s="2"/>
    </row>
    <row r="281" spans="1:32" s="1" customFormat="1" hidden="1">
      <c r="A281" s="8"/>
      <c r="C281" s="2"/>
      <c r="D281" s="6"/>
      <c r="E281" s="6"/>
      <c r="F281" s="6"/>
      <c r="G281" s="8"/>
      <c r="X281" s="3"/>
      <c r="Y281" s="3"/>
      <c r="Z281" s="3"/>
      <c r="AA281" s="2"/>
      <c r="AB281" s="2"/>
      <c r="AC281" s="2"/>
      <c r="AD281" s="2"/>
      <c r="AE281" s="2"/>
      <c r="AF281" s="2"/>
    </row>
    <row r="282" spans="1:32" s="1" customFormat="1" hidden="1">
      <c r="A282" s="8"/>
      <c r="C282" s="2"/>
      <c r="D282" s="6"/>
      <c r="E282" s="6"/>
      <c r="F282" s="6"/>
      <c r="G282" s="8"/>
      <c r="X282" s="3"/>
      <c r="Y282" s="3"/>
      <c r="Z282" s="3"/>
      <c r="AA282" s="2"/>
      <c r="AB282" s="2"/>
      <c r="AC282" s="2"/>
      <c r="AD282" s="2"/>
      <c r="AE282" s="2"/>
      <c r="AF282" s="2"/>
    </row>
    <row r="283" spans="1:32" s="1" customFormat="1" hidden="1">
      <c r="A283" s="8"/>
      <c r="C283" s="2"/>
      <c r="D283" s="6"/>
      <c r="E283" s="6"/>
      <c r="F283" s="6"/>
      <c r="G283" s="8"/>
      <c r="X283" s="3"/>
      <c r="Y283" s="3"/>
      <c r="Z283" s="3"/>
      <c r="AA283" s="2"/>
      <c r="AB283" s="2"/>
      <c r="AC283" s="2"/>
      <c r="AD283" s="2"/>
      <c r="AE283" s="2"/>
      <c r="AF283" s="2"/>
    </row>
    <row r="284" spans="1:32" s="1" customFormat="1" hidden="1">
      <c r="A284" s="8"/>
      <c r="C284" s="2"/>
      <c r="D284" s="6"/>
      <c r="E284" s="6"/>
      <c r="F284" s="6"/>
      <c r="G284" s="8"/>
      <c r="X284" s="3"/>
      <c r="Y284" s="3"/>
      <c r="Z284" s="3"/>
      <c r="AA284" s="2"/>
      <c r="AB284" s="2"/>
      <c r="AC284" s="2"/>
      <c r="AD284" s="2"/>
      <c r="AE284" s="2"/>
      <c r="AF284" s="2"/>
    </row>
    <row r="285" spans="1:32" s="1" customFormat="1" hidden="1">
      <c r="A285" s="8"/>
      <c r="C285" s="2"/>
      <c r="D285" s="6"/>
      <c r="E285" s="6"/>
      <c r="F285" s="6"/>
      <c r="G285" s="8"/>
      <c r="X285" s="3"/>
      <c r="Y285" s="3"/>
      <c r="Z285" s="3"/>
      <c r="AA285" s="2"/>
      <c r="AB285" s="2"/>
      <c r="AC285" s="2"/>
      <c r="AD285" s="2"/>
      <c r="AE285" s="2"/>
      <c r="AF285" s="2"/>
    </row>
    <row r="286" spans="1:32" s="1" customFormat="1" hidden="1">
      <c r="A286" s="8"/>
      <c r="C286" s="2"/>
      <c r="D286" s="6"/>
      <c r="E286" s="6"/>
      <c r="F286" s="6"/>
      <c r="G286" s="8"/>
      <c r="X286" s="3"/>
      <c r="Y286" s="3"/>
      <c r="Z286" s="3"/>
      <c r="AA286" s="2"/>
      <c r="AB286" s="2"/>
      <c r="AC286" s="2"/>
      <c r="AD286" s="2"/>
      <c r="AE286" s="2"/>
      <c r="AF286" s="2"/>
    </row>
    <row r="287" spans="1:32" s="1" customFormat="1" hidden="1">
      <c r="A287" s="8"/>
      <c r="C287" s="2"/>
      <c r="D287" s="6"/>
      <c r="E287" s="6"/>
      <c r="F287" s="6"/>
      <c r="G287" s="8"/>
      <c r="X287" s="3"/>
      <c r="Y287" s="3"/>
      <c r="Z287" s="3"/>
      <c r="AA287" s="2"/>
      <c r="AB287" s="2"/>
      <c r="AC287" s="2"/>
      <c r="AD287" s="2"/>
      <c r="AE287" s="2"/>
      <c r="AF287" s="2"/>
    </row>
    <row r="288" spans="1:32" s="1" customFormat="1" hidden="1">
      <c r="A288" s="8"/>
      <c r="C288" s="2"/>
      <c r="D288" s="6"/>
      <c r="E288" s="6"/>
      <c r="F288" s="6"/>
      <c r="G288" s="8"/>
      <c r="X288" s="3"/>
      <c r="Y288" s="3"/>
      <c r="Z288" s="3"/>
      <c r="AA288" s="2"/>
      <c r="AB288" s="2"/>
      <c r="AC288" s="2"/>
      <c r="AD288" s="2"/>
      <c r="AE288" s="2"/>
      <c r="AF288" s="2"/>
    </row>
    <row r="289" spans="1:32" s="1" customFormat="1" hidden="1">
      <c r="A289" s="8"/>
      <c r="C289" s="2"/>
      <c r="D289" s="6"/>
      <c r="E289" s="6"/>
      <c r="F289" s="6"/>
      <c r="G289" s="8"/>
      <c r="X289" s="3"/>
      <c r="Y289" s="3"/>
      <c r="Z289" s="3"/>
      <c r="AA289" s="2"/>
      <c r="AB289" s="2"/>
      <c r="AC289" s="2"/>
      <c r="AD289" s="2"/>
      <c r="AE289" s="2"/>
      <c r="AF289" s="2"/>
    </row>
    <row r="290" spans="1:32" s="1" customFormat="1" hidden="1">
      <c r="A290" s="8"/>
      <c r="C290" s="2"/>
      <c r="D290" s="6"/>
      <c r="E290" s="6"/>
      <c r="F290" s="6"/>
      <c r="G290" s="8"/>
      <c r="X290" s="3"/>
      <c r="Y290" s="3"/>
      <c r="Z290" s="3"/>
      <c r="AA290" s="2"/>
      <c r="AB290" s="2"/>
      <c r="AC290" s="2"/>
      <c r="AD290" s="2"/>
      <c r="AE290" s="2"/>
      <c r="AF290" s="2"/>
    </row>
    <row r="291" spans="1:32" s="1" customFormat="1" hidden="1">
      <c r="A291" s="8"/>
      <c r="C291" s="2"/>
      <c r="D291" s="6"/>
      <c r="E291" s="6"/>
      <c r="F291" s="6"/>
      <c r="G291" s="8"/>
      <c r="X291" s="3"/>
      <c r="Y291" s="3"/>
      <c r="Z291" s="3"/>
      <c r="AA291" s="2"/>
      <c r="AB291" s="2"/>
      <c r="AC291" s="2"/>
      <c r="AD291" s="2"/>
      <c r="AE291" s="2"/>
      <c r="AF291" s="2"/>
    </row>
    <row r="292" spans="1:32" s="1" customFormat="1" hidden="1">
      <c r="A292" s="8"/>
      <c r="C292" s="2"/>
      <c r="D292" s="6"/>
      <c r="E292" s="6"/>
      <c r="F292" s="6"/>
      <c r="G292" s="8"/>
      <c r="X292" s="3"/>
      <c r="Y292" s="3"/>
      <c r="Z292" s="3"/>
      <c r="AA292" s="2"/>
      <c r="AB292" s="2"/>
      <c r="AC292" s="2"/>
      <c r="AD292" s="2"/>
      <c r="AE292" s="2"/>
      <c r="AF292" s="2"/>
    </row>
    <row r="293" spans="1:32" s="1" customFormat="1" hidden="1">
      <c r="A293" s="8"/>
      <c r="C293" s="2"/>
      <c r="D293" s="6"/>
      <c r="E293" s="6"/>
      <c r="F293" s="6"/>
      <c r="G293" s="8"/>
      <c r="X293" s="3"/>
      <c r="Y293" s="3"/>
      <c r="Z293" s="3"/>
      <c r="AA293" s="2"/>
      <c r="AB293" s="2"/>
      <c r="AC293" s="2"/>
      <c r="AD293" s="2"/>
      <c r="AE293" s="2"/>
      <c r="AF293" s="2"/>
    </row>
    <row r="294" spans="1:32" s="1" customFormat="1" hidden="1">
      <c r="A294" s="8"/>
      <c r="C294" s="2"/>
      <c r="D294" s="6"/>
      <c r="E294" s="6"/>
      <c r="F294" s="6"/>
      <c r="G294" s="8"/>
      <c r="X294" s="3"/>
      <c r="Y294" s="3"/>
      <c r="Z294" s="3"/>
      <c r="AA294" s="2"/>
      <c r="AB294" s="2"/>
      <c r="AC294" s="2"/>
      <c r="AD294" s="2"/>
      <c r="AE294" s="2"/>
      <c r="AF294" s="2"/>
    </row>
    <row r="295" spans="1:32" s="1" customFormat="1" hidden="1">
      <c r="A295" s="8"/>
      <c r="C295" s="2"/>
      <c r="D295" s="6"/>
      <c r="E295" s="6"/>
      <c r="F295" s="6"/>
      <c r="G295" s="8"/>
      <c r="X295" s="3"/>
      <c r="Y295" s="3"/>
      <c r="Z295" s="3"/>
      <c r="AA295" s="2"/>
      <c r="AB295" s="2"/>
      <c r="AC295" s="2"/>
      <c r="AD295" s="2"/>
      <c r="AE295" s="2"/>
      <c r="AF295" s="2"/>
    </row>
    <row r="296" spans="1:32" s="1" customFormat="1" hidden="1">
      <c r="A296" s="8"/>
      <c r="C296" s="2"/>
      <c r="D296" s="6"/>
      <c r="E296" s="6"/>
      <c r="F296" s="6"/>
      <c r="G296" s="8"/>
      <c r="X296" s="3"/>
      <c r="Y296" s="3"/>
      <c r="Z296" s="3"/>
      <c r="AA296" s="2"/>
      <c r="AB296" s="2"/>
      <c r="AC296" s="2"/>
      <c r="AD296" s="2"/>
      <c r="AE296" s="2"/>
      <c r="AF296" s="2"/>
    </row>
    <row r="297" spans="1:32" s="1" customFormat="1" hidden="1">
      <c r="A297" s="8"/>
      <c r="C297" s="2"/>
      <c r="D297" s="6"/>
      <c r="E297" s="6"/>
      <c r="F297" s="6"/>
      <c r="G297" s="8"/>
      <c r="X297" s="3"/>
      <c r="Y297" s="3"/>
      <c r="Z297" s="3"/>
      <c r="AA297" s="2"/>
      <c r="AB297" s="2"/>
      <c r="AC297" s="2"/>
      <c r="AD297" s="2"/>
      <c r="AE297" s="2"/>
      <c r="AF297" s="2"/>
    </row>
    <row r="298" spans="1:32" s="1" customFormat="1" hidden="1">
      <c r="A298" s="8"/>
      <c r="C298" s="2"/>
      <c r="D298" s="6"/>
      <c r="E298" s="6"/>
      <c r="F298" s="6"/>
      <c r="G298" s="8"/>
      <c r="X298" s="3"/>
      <c r="Y298" s="3"/>
      <c r="Z298" s="3"/>
      <c r="AA298" s="2"/>
      <c r="AB298" s="2"/>
      <c r="AC298" s="2"/>
      <c r="AD298" s="2"/>
      <c r="AE298" s="2"/>
      <c r="AF298" s="2"/>
    </row>
    <row r="299" spans="1:32" s="1" customFormat="1" hidden="1">
      <c r="A299" s="8"/>
      <c r="C299" s="2"/>
      <c r="D299" s="6"/>
      <c r="E299" s="6"/>
      <c r="F299" s="6"/>
      <c r="G299" s="8"/>
      <c r="X299" s="3"/>
      <c r="Y299" s="3"/>
      <c r="Z299" s="3"/>
      <c r="AA299" s="2"/>
      <c r="AB299" s="2"/>
      <c r="AC299" s="2"/>
      <c r="AD299" s="2"/>
      <c r="AE299" s="2"/>
      <c r="AF299" s="2"/>
    </row>
    <row r="300" spans="1:32" s="1" customFormat="1" hidden="1">
      <c r="A300" s="8"/>
      <c r="C300" s="2"/>
      <c r="D300" s="6"/>
      <c r="E300" s="6"/>
      <c r="F300" s="6"/>
      <c r="G300" s="8"/>
      <c r="X300" s="3"/>
      <c r="Y300" s="3"/>
      <c r="Z300" s="3"/>
      <c r="AA300" s="2"/>
      <c r="AB300" s="2"/>
      <c r="AC300" s="2"/>
      <c r="AD300" s="2"/>
      <c r="AE300" s="2"/>
      <c r="AF300" s="2"/>
    </row>
    <row r="301" spans="1:32" s="1" customFormat="1" hidden="1">
      <c r="A301" s="8"/>
      <c r="C301" s="2"/>
      <c r="D301" s="6"/>
      <c r="E301" s="6"/>
      <c r="F301" s="6"/>
      <c r="G301" s="8"/>
      <c r="X301" s="3"/>
      <c r="Y301" s="3"/>
      <c r="Z301" s="3"/>
      <c r="AA301" s="2"/>
      <c r="AB301" s="2"/>
      <c r="AC301" s="2"/>
      <c r="AD301" s="2"/>
      <c r="AE301" s="2"/>
      <c r="AF301" s="2"/>
    </row>
    <row r="302" spans="1:32" s="1" customFormat="1" hidden="1">
      <c r="A302" s="8"/>
      <c r="C302" s="2"/>
      <c r="D302" s="6"/>
      <c r="E302" s="6"/>
      <c r="F302" s="6"/>
      <c r="G302" s="8"/>
      <c r="X302" s="3"/>
      <c r="Y302" s="3"/>
      <c r="Z302" s="3"/>
      <c r="AA302" s="2"/>
      <c r="AB302" s="2"/>
      <c r="AC302" s="2"/>
      <c r="AD302" s="2"/>
      <c r="AE302" s="2"/>
      <c r="AF302" s="2"/>
    </row>
    <row r="303" spans="1:32" s="1" customFormat="1" hidden="1">
      <c r="A303" s="8"/>
      <c r="C303" s="2"/>
      <c r="D303" s="6"/>
      <c r="E303" s="6"/>
      <c r="F303" s="6"/>
      <c r="G303" s="8"/>
      <c r="X303" s="3"/>
      <c r="Y303" s="3"/>
      <c r="Z303" s="3"/>
      <c r="AA303" s="2"/>
      <c r="AB303" s="2"/>
      <c r="AC303" s="2"/>
      <c r="AD303" s="2"/>
      <c r="AE303" s="2"/>
      <c r="AF303" s="2"/>
    </row>
    <row r="304" spans="1:32" s="1" customFormat="1" hidden="1">
      <c r="A304" s="8"/>
      <c r="C304" s="2"/>
      <c r="D304" s="6"/>
      <c r="E304" s="6"/>
      <c r="F304" s="6"/>
      <c r="G304" s="8"/>
      <c r="X304" s="3"/>
      <c r="Y304" s="3"/>
      <c r="Z304" s="3"/>
      <c r="AA304" s="2"/>
      <c r="AB304" s="2"/>
      <c r="AC304" s="2"/>
      <c r="AD304" s="2"/>
      <c r="AE304" s="2"/>
      <c r="AF304" s="2"/>
    </row>
    <row r="305" spans="1:32" s="1" customFormat="1" hidden="1">
      <c r="A305" s="8"/>
      <c r="C305" s="2"/>
      <c r="D305" s="6"/>
      <c r="E305" s="6"/>
      <c r="F305" s="6"/>
      <c r="G305" s="8"/>
      <c r="X305" s="3"/>
      <c r="Y305" s="3"/>
      <c r="Z305" s="3"/>
      <c r="AA305" s="2"/>
      <c r="AB305" s="2"/>
      <c r="AC305" s="2"/>
      <c r="AD305" s="2"/>
      <c r="AE305" s="2"/>
      <c r="AF305" s="2"/>
    </row>
    <row r="306" spans="1:32" s="1" customFormat="1" hidden="1">
      <c r="A306" s="8"/>
      <c r="C306" s="2"/>
      <c r="D306" s="6"/>
      <c r="E306" s="6"/>
      <c r="F306" s="6"/>
      <c r="G306" s="8"/>
      <c r="X306" s="3"/>
      <c r="Y306" s="3"/>
      <c r="Z306" s="3"/>
      <c r="AA306" s="2"/>
      <c r="AB306" s="2"/>
      <c r="AC306" s="2"/>
      <c r="AD306" s="2"/>
      <c r="AE306" s="2"/>
      <c r="AF306" s="2"/>
    </row>
    <row r="307" spans="1:32" s="1" customFormat="1" hidden="1">
      <c r="A307" s="8"/>
      <c r="C307" s="2"/>
      <c r="D307" s="6"/>
      <c r="E307" s="6"/>
      <c r="F307" s="6"/>
      <c r="G307" s="8"/>
      <c r="X307" s="3"/>
      <c r="Y307" s="3"/>
      <c r="Z307" s="3"/>
      <c r="AA307" s="2"/>
      <c r="AB307" s="2"/>
      <c r="AC307" s="2"/>
      <c r="AD307" s="2"/>
      <c r="AE307" s="2"/>
      <c r="AF307" s="2"/>
    </row>
    <row r="308" spans="1:32" s="1" customFormat="1" hidden="1">
      <c r="A308" s="8"/>
      <c r="C308" s="2"/>
      <c r="D308" s="6"/>
      <c r="E308" s="6"/>
      <c r="F308" s="6"/>
      <c r="G308" s="8"/>
      <c r="X308" s="3"/>
      <c r="Y308" s="3"/>
      <c r="Z308" s="3"/>
      <c r="AA308" s="2"/>
      <c r="AB308" s="2"/>
      <c r="AC308" s="2"/>
      <c r="AD308" s="2"/>
      <c r="AE308" s="2"/>
      <c r="AF308" s="2"/>
    </row>
    <row r="309" spans="1:32" s="1" customFormat="1" hidden="1">
      <c r="A309" s="8"/>
      <c r="C309" s="2"/>
      <c r="D309" s="6"/>
      <c r="E309" s="6"/>
      <c r="F309" s="6"/>
      <c r="G309" s="8"/>
      <c r="X309" s="3"/>
      <c r="Y309" s="3"/>
      <c r="Z309" s="3"/>
      <c r="AA309" s="2"/>
      <c r="AB309" s="2"/>
      <c r="AC309" s="2"/>
      <c r="AD309" s="2"/>
      <c r="AE309" s="2"/>
      <c r="AF309" s="2"/>
    </row>
    <row r="310" spans="1:32" s="1" customFormat="1" hidden="1">
      <c r="A310" s="8"/>
      <c r="C310" s="2"/>
      <c r="D310" s="6"/>
      <c r="E310" s="6"/>
      <c r="F310" s="6"/>
      <c r="G310" s="8"/>
      <c r="X310" s="3"/>
      <c r="Y310" s="3"/>
      <c r="Z310" s="3"/>
      <c r="AA310" s="2"/>
      <c r="AB310" s="2"/>
      <c r="AC310" s="2"/>
      <c r="AD310" s="2"/>
      <c r="AE310" s="2"/>
      <c r="AF310" s="2"/>
    </row>
    <row r="311" spans="1:32" s="1" customFormat="1" hidden="1">
      <c r="A311" s="8"/>
      <c r="C311" s="2"/>
      <c r="D311" s="6"/>
      <c r="E311" s="6"/>
      <c r="F311" s="6"/>
      <c r="G311" s="8"/>
      <c r="X311" s="3"/>
      <c r="Y311" s="3"/>
      <c r="Z311" s="3"/>
      <c r="AA311" s="2"/>
      <c r="AB311" s="2"/>
      <c r="AC311" s="2"/>
      <c r="AD311" s="2"/>
      <c r="AE311" s="2"/>
      <c r="AF311" s="2"/>
    </row>
    <row r="312" spans="1:32" s="1" customFormat="1" hidden="1">
      <c r="A312" s="8"/>
      <c r="C312" s="2"/>
      <c r="D312" s="6"/>
      <c r="E312" s="6"/>
      <c r="F312" s="6"/>
      <c r="G312" s="8"/>
      <c r="X312" s="3"/>
      <c r="Y312" s="3"/>
      <c r="Z312" s="3"/>
      <c r="AA312" s="2"/>
      <c r="AB312" s="2"/>
      <c r="AC312" s="2"/>
      <c r="AD312" s="2"/>
      <c r="AE312" s="2"/>
      <c r="AF312" s="2"/>
    </row>
    <row r="313" spans="1:32" s="1" customFormat="1" hidden="1">
      <c r="A313" s="8"/>
      <c r="C313" s="2"/>
      <c r="D313" s="6"/>
      <c r="E313" s="6"/>
      <c r="F313" s="6"/>
      <c r="G313" s="8"/>
      <c r="X313" s="3"/>
      <c r="Y313" s="3"/>
      <c r="Z313" s="3"/>
      <c r="AA313" s="2"/>
      <c r="AB313" s="2"/>
      <c r="AC313" s="2"/>
      <c r="AD313" s="2"/>
      <c r="AE313" s="2"/>
      <c r="AF313" s="2"/>
    </row>
    <row r="314" spans="1:32" s="1" customFormat="1" hidden="1">
      <c r="A314" s="8"/>
      <c r="C314" s="2"/>
      <c r="D314" s="6"/>
      <c r="E314" s="6"/>
      <c r="F314" s="6"/>
      <c r="G314" s="8"/>
      <c r="X314" s="3"/>
      <c r="Y314" s="3"/>
      <c r="Z314" s="3"/>
      <c r="AA314" s="2"/>
      <c r="AB314" s="2"/>
      <c r="AC314" s="2"/>
      <c r="AD314" s="2"/>
      <c r="AE314" s="2"/>
      <c r="AF314" s="2"/>
    </row>
    <row r="315" spans="1:32" s="1" customFormat="1" hidden="1">
      <c r="A315" s="8"/>
      <c r="C315" s="2"/>
      <c r="D315" s="6"/>
      <c r="E315" s="6"/>
      <c r="F315" s="6"/>
      <c r="G315" s="8"/>
      <c r="X315" s="3"/>
      <c r="Y315" s="3"/>
      <c r="Z315" s="3"/>
      <c r="AA315" s="2"/>
      <c r="AB315" s="2"/>
      <c r="AC315" s="2"/>
      <c r="AD315" s="2"/>
      <c r="AE315" s="2"/>
      <c r="AF315" s="2"/>
    </row>
    <row r="316" spans="1:32" s="1" customFormat="1" hidden="1">
      <c r="A316" s="8"/>
      <c r="C316" s="2"/>
      <c r="D316" s="6"/>
      <c r="E316" s="6"/>
      <c r="F316" s="6"/>
      <c r="G316" s="8"/>
      <c r="X316" s="3"/>
      <c r="Y316" s="3"/>
      <c r="Z316" s="3"/>
      <c r="AA316" s="2"/>
      <c r="AB316" s="2"/>
      <c r="AC316" s="2"/>
      <c r="AD316" s="2"/>
      <c r="AE316" s="2"/>
      <c r="AF316" s="2"/>
    </row>
    <row r="317" spans="1:32" s="1" customFormat="1" hidden="1">
      <c r="A317" s="8"/>
      <c r="C317" s="2"/>
      <c r="D317" s="6"/>
      <c r="E317" s="6"/>
      <c r="F317" s="6"/>
      <c r="G317" s="8"/>
      <c r="X317" s="3"/>
      <c r="Y317" s="3"/>
      <c r="Z317" s="3"/>
      <c r="AA317" s="2"/>
      <c r="AB317" s="2"/>
      <c r="AC317" s="2"/>
      <c r="AD317" s="2"/>
      <c r="AE317" s="2"/>
      <c r="AF317" s="2"/>
    </row>
    <row r="318" spans="1:32" s="1" customFormat="1" hidden="1">
      <c r="A318" s="8"/>
      <c r="C318" s="2"/>
      <c r="D318" s="6"/>
      <c r="E318" s="6"/>
      <c r="F318" s="6"/>
      <c r="G318" s="8"/>
      <c r="X318" s="3"/>
      <c r="Y318" s="3"/>
      <c r="Z318" s="3"/>
      <c r="AA318" s="2"/>
      <c r="AB318" s="2"/>
      <c r="AC318" s="2"/>
      <c r="AD318" s="2"/>
      <c r="AE318" s="2"/>
      <c r="AF318" s="2"/>
    </row>
    <row r="319" spans="1:32" s="1" customFormat="1" hidden="1">
      <c r="A319" s="8"/>
      <c r="C319" s="2"/>
      <c r="D319" s="6"/>
      <c r="E319" s="6"/>
      <c r="F319" s="6"/>
      <c r="G319" s="8"/>
      <c r="X319" s="3"/>
      <c r="Y319" s="3"/>
      <c r="Z319" s="3"/>
      <c r="AA319" s="2"/>
      <c r="AB319" s="2"/>
      <c r="AC319" s="2"/>
      <c r="AD319" s="2"/>
      <c r="AE319" s="2"/>
      <c r="AF319" s="2"/>
    </row>
    <row r="320" spans="1:32" s="1" customFormat="1" hidden="1">
      <c r="A320" s="8"/>
      <c r="C320" s="2"/>
      <c r="D320" s="6"/>
      <c r="E320" s="6"/>
      <c r="F320" s="6"/>
      <c r="G320" s="8"/>
      <c r="X320" s="3"/>
      <c r="Y320" s="3"/>
      <c r="Z320" s="3"/>
      <c r="AA320" s="2"/>
      <c r="AB320" s="2"/>
      <c r="AC320" s="2"/>
      <c r="AD320" s="2"/>
      <c r="AE320" s="2"/>
      <c r="AF320" s="2"/>
    </row>
    <row r="321" spans="1:32" s="1" customFormat="1" hidden="1">
      <c r="A321" s="8"/>
      <c r="C321" s="2"/>
      <c r="D321" s="6"/>
      <c r="E321" s="6"/>
      <c r="F321" s="6"/>
      <c r="G321" s="8"/>
      <c r="X321" s="3"/>
      <c r="Y321" s="3"/>
      <c r="Z321" s="3"/>
      <c r="AA321" s="2"/>
      <c r="AB321" s="2"/>
      <c r="AC321" s="2"/>
      <c r="AD321" s="2"/>
      <c r="AE321" s="2"/>
      <c r="AF321" s="2"/>
    </row>
    <row r="322" spans="1:32" s="1" customFormat="1" hidden="1">
      <c r="A322" s="8"/>
      <c r="C322" s="2"/>
      <c r="D322" s="6"/>
      <c r="E322" s="6"/>
      <c r="F322" s="6"/>
      <c r="G322" s="8"/>
      <c r="X322" s="3"/>
      <c r="Y322" s="3"/>
      <c r="Z322" s="3"/>
      <c r="AA322" s="2"/>
      <c r="AB322" s="2"/>
      <c r="AC322" s="2"/>
      <c r="AD322" s="2"/>
      <c r="AE322" s="2"/>
      <c r="AF322" s="2"/>
    </row>
    <row r="323" spans="1:32" s="1" customFormat="1" hidden="1">
      <c r="A323" s="8"/>
      <c r="C323" s="2"/>
      <c r="D323" s="6"/>
      <c r="E323" s="6"/>
      <c r="F323" s="6"/>
      <c r="G323" s="8"/>
      <c r="X323" s="3"/>
      <c r="Y323" s="3"/>
      <c r="Z323" s="3"/>
      <c r="AA323" s="2"/>
      <c r="AB323" s="2"/>
      <c r="AC323" s="2"/>
      <c r="AD323" s="2"/>
      <c r="AE323" s="2"/>
      <c r="AF323" s="2"/>
    </row>
    <row r="324" spans="1:32" s="1" customFormat="1" hidden="1">
      <c r="A324" s="8"/>
      <c r="C324" s="2"/>
      <c r="D324" s="6"/>
      <c r="E324" s="6"/>
      <c r="F324" s="6"/>
      <c r="G324" s="8"/>
      <c r="X324" s="3"/>
      <c r="Y324" s="3"/>
      <c r="Z324" s="3"/>
      <c r="AA324" s="2"/>
      <c r="AB324" s="2"/>
      <c r="AC324" s="2"/>
      <c r="AD324" s="2"/>
      <c r="AE324" s="2"/>
      <c r="AF324" s="2"/>
    </row>
    <row r="325" spans="1:32" s="1" customFormat="1" hidden="1">
      <c r="A325" s="8"/>
      <c r="C325" s="2"/>
      <c r="D325" s="6"/>
      <c r="E325" s="6"/>
      <c r="F325" s="6"/>
      <c r="G325" s="8"/>
      <c r="X325" s="3"/>
      <c r="Y325" s="3"/>
      <c r="Z325" s="3"/>
      <c r="AA325" s="2"/>
      <c r="AB325" s="2"/>
      <c r="AC325" s="2"/>
      <c r="AD325" s="2"/>
      <c r="AE325" s="2"/>
      <c r="AF325" s="2"/>
    </row>
    <row r="326" spans="1:32" s="1" customFormat="1" hidden="1">
      <c r="A326" s="8"/>
      <c r="C326" s="2"/>
      <c r="D326" s="6"/>
      <c r="E326" s="6"/>
      <c r="F326" s="6"/>
      <c r="G326" s="8"/>
      <c r="X326" s="3"/>
      <c r="Y326" s="3"/>
      <c r="Z326" s="3"/>
      <c r="AA326" s="2"/>
      <c r="AB326" s="2"/>
      <c r="AC326" s="2"/>
      <c r="AD326" s="2"/>
      <c r="AE326" s="2"/>
      <c r="AF326" s="2"/>
    </row>
    <row r="327" spans="1:32" s="1" customFormat="1" hidden="1">
      <c r="A327" s="8"/>
      <c r="C327" s="2"/>
      <c r="D327" s="6"/>
      <c r="E327" s="6"/>
      <c r="F327" s="6"/>
      <c r="G327" s="8"/>
      <c r="X327" s="3"/>
      <c r="Y327" s="3"/>
      <c r="Z327" s="3"/>
      <c r="AA327" s="2"/>
      <c r="AB327" s="2"/>
      <c r="AC327" s="2"/>
      <c r="AD327" s="2"/>
      <c r="AE327" s="2"/>
      <c r="AF327" s="2"/>
    </row>
    <row r="328" spans="1:32" s="1" customFormat="1" hidden="1">
      <c r="A328" s="8"/>
      <c r="C328" s="2"/>
      <c r="D328" s="6"/>
      <c r="E328" s="6"/>
      <c r="F328" s="6"/>
      <c r="G328" s="8"/>
      <c r="X328" s="3"/>
      <c r="Y328" s="3"/>
      <c r="Z328" s="3"/>
      <c r="AA328" s="2"/>
      <c r="AB328" s="2"/>
      <c r="AC328" s="2"/>
      <c r="AD328" s="2"/>
      <c r="AE328" s="2"/>
      <c r="AF328" s="2"/>
    </row>
    <row r="329" spans="1:32" s="1" customFormat="1" hidden="1">
      <c r="A329" s="8"/>
      <c r="C329" s="2"/>
      <c r="D329" s="6"/>
      <c r="E329" s="6"/>
      <c r="F329" s="6"/>
      <c r="G329" s="8"/>
      <c r="X329" s="3"/>
      <c r="Y329" s="3"/>
      <c r="Z329" s="3"/>
      <c r="AA329" s="2"/>
      <c r="AB329" s="2"/>
      <c r="AC329" s="2"/>
      <c r="AD329" s="2"/>
      <c r="AE329" s="2"/>
      <c r="AF329" s="2"/>
    </row>
    <row r="330" spans="1:32" s="1" customFormat="1" hidden="1">
      <c r="A330" s="8"/>
      <c r="C330" s="2"/>
      <c r="D330" s="6"/>
      <c r="E330" s="6"/>
      <c r="F330" s="6"/>
      <c r="G330" s="8"/>
      <c r="X330" s="3"/>
      <c r="Y330" s="3"/>
      <c r="Z330" s="3"/>
      <c r="AA330" s="2"/>
      <c r="AB330" s="2"/>
      <c r="AC330" s="2"/>
      <c r="AD330" s="2"/>
      <c r="AE330" s="2"/>
      <c r="AF330" s="2"/>
    </row>
    <row r="331" spans="1:32" s="1" customFormat="1" hidden="1">
      <c r="A331" s="8"/>
      <c r="C331" s="2"/>
      <c r="D331" s="6"/>
      <c r="E331" s="6"/>
      <c r="F331" s="6"/>
      <c r="G331" s="8"/>
      <c r="X331" s="3"/>
      <c r="Y331" s="3"/>
      <c r="Z331" s="3"/>
      <c r="AA331" s="2"/>
      <c r="AB331" s="2"/>
      <c r="AC331" s="2"/>
      <c r="AD331" s="2"/>
      <c r="AE331" s="2"/>
      <c r="AF331" s="2"/>
    </row>
    <row r="332" spans="1:32" s="1" customFormat="1" hidden="1">
      <c r="A332" s="8"/>
      <c r="C332" s="2"/>
      <c r="D332" s="6"/>
      <c r="E332" s="6"/>
      <c r="F332" s="6"/>
      <c r="G332" s="8"/>
      <c r="X332" s="3"/>
      <c r="Y332" s="3"/>
      <c r="Z332" s="3"/>
      <c r="AA332" s="2"/>
      <c r="AB332" s="2"/>
      <c r="AC332" s="2"/>
      <c r="AD332" s="2"/>
      <c r="AE332" s="2"/>
      <c r="AF332" s="2"/>
    </row>
    <row r="333" spans="1:32" s="1" customFormat="1" hidden="1">
      <c r="A333" s="8"/>
      <c r="C333" s="2"/>
      <c r="D333" s="6"/>
      <c r="E333" s="6"/>
      <c r="F333" s="6"/>
      <c r="G333" s="8"/>
      <c r="X333" s="3"/>
      <c r="Y333" s="3"/>
      <c r="Z333" s="3"/>
      <c r="AA333" s="2"/>
      <c r="AB333" s="2"/>
      <c r="AC333" s="2"/>
      <c r="AD333" s="2"/>
      <c r="AE333" s="2"/>
      <c r="AF333" s="2"/>
    </row>
    <row r="334" spans="1:32" s="1" customFormat="1" hidden="1">
      <c r="A334" s="8"/>
      <c r="C334" s="2"/>
      <c r="D334" s="6"/>
      <c r="E334" s="6"/>
      <c r="F334" s="6"/>
      <c r="G334" s="8"/>
      <c r="X334" s="3"/>
      <c r="Y334" s="3"/>
      <c r="Z334" s="3"/>
      <c r="AA334" s="2"/>
      <c r="AB334" s="2"/>
      <c r="AC334" s="2"/>
      <c r="AD334" s="2"/>
      <c r="AE334" s="2"/>
      <c r="AF334" s="2"/>
    </row>
    <row r="335" spans="1:32" s="1" customFormat="1" hidden="1">
      <c r="A335" s="8"/>
      <c r="C335" s="2"/>
      <c r="D335" s="6"/>
      <c r="E335" s="6"/>
      <c r="F335" s="6"/>
      <c r="G335" s="8"/>
      <c r="X335" s="3"/>
      <c r="Y335" s="3"/>
      <c r="Z335" s="3"/>
      <c r="AA335" s="2"/>
      <c r="AB335" s="2"/>
      <c r="AC335" s="2"/>
      <c r="AD335" s="2"/>
      <c r="AE335" s="2"/>
      <c r="AF335" s="2"/>
    </row>
    <row r="336" spans="1:32" s="1" customFormat="1" hidden="1">
      <c r="A336" s="8"/>
      <c r="C336" s="2"/>
      <c r="D336" s="6"/>
      <c r="E336" s="6"/>
      <c r="F336" s="6"/>
      <c r="G336" s="8"/>
      <c r="X336" s="3"/>
      <c r="Y336" s="3"/>
      <c r="Z336" s="3"/>
      <c r="AA336" s="2"/>
      <c r="AB336" s="2"/>
      <c r="AC336" s="2"/>
      <c r="AD336" s="2"/>
      <c r="AE336" s="2"/>
      <c r="AF336" s="2"/>
    </row>
    <row r="337" spans="1:32" s="1" customFormat="1" hidden="1">
      <c r="A337" s="8"/>
      <c r="C337" s="2"/>
      <c r="D337" s="6"/>
      <c r="E337" s="6"/>
      <c r="F337" s="6"/>
      <c r="G337" s="8"/>
      <c r="X337" s="3"/>
      <c r="Y337" s="3"/>
      <c r="Z337" s="3"/>
      <c r="AA337" s="2"/>
      <c r="AB337" s="2"/>
      <c r="AC337" s="2"/>
      <c r="AD337" s="2"/>
      <c r="AE337" s="2"/>
      <c r="AF337" s="2"/>
    </row>
    <row r="338" spans="1:32" s="1" customFormat="1" hidden="1">
      <c r="A338" s="8"/>
      <c r="C338" s="2"/>
      <c r="D338" s="6"/>
      <c r="E338" s="6"/>
      <c r="F338" s="6"/>
      <c r="G338" s="8"/>
      <c r="X338" s="3"/>
      <c r="Y338" s="3"/>
      <c r="Z338" s="3"/>
      <c r="AA338" s="2"/>
      <c r="AB338" s="2"/>
      <c r="AC338" s="2"/>
      <c r="AD338" s="2"/>
      <c r="AE338" s="2"/>
      <c r="AF338" s="2"/>
    </row>
    <row r="339" spans="1:32" s="1" customFormat="1" hidden="1">
      <c r="A339" s="8"/>
      <c r="C339" s="2"/>
      <c r="D339" s="6"/>
      <c r="E339" s="6"/>
      <c r="F339" s="6"/>
      <c r="G339" s="8"/>
      <c r="X339" s="3"/>
      <c r="Y339" s="3"/>
      <c r="Z339" s="3"/>
      <c r="AA339" s="2"/>
      <c r="AB339" s="2"/>
      <c r="AC339" s="2"/>
      <c r="AD339" s="2"/>
      <c r="AE339" s="2"/>
      <c r="AF339" s="2"/>
    </row>
    <row r="340" spans="1:32" s="1" customFormat="1" hidden="1">
      <c r="A340" s="8"/>
      <c r="C340" s="2"/>
      <c r="D340" s="6"/>
      <c r="E340" s="6"/>
      <c r="F340" s="6"/>
      <c r="G340" s="8"/>
      <c r="X340" s="3"/>
      <c r="Y340" s="3"/>
      <c r="Z340" s="3"/>
      <c r="AA340" s="2"/>
      <c r="AB340" s="2"/>
      <c r="AC340" s="2"/>
      <c r="AD340" s="2"/>
      <c r="AE340" s="2"/>
      <c r="AF340" s="2"/>
    </row>
    <row r="341" spans="1:32" s="1" customFormat="1" hidden="1">
      <c r="A341" s="8"/>
      <c r="C341" s="2"/>
      <c r="D341" s="6"/>
      <c r="E341" s="6"/>
      <c r="F341" s="6"/>
      <c r="G341" s="8"/>
      <c r="X341" s="3"/>
      <c r="Y341" s="3"/>
      <c r="Z341" s="3"/>
      <c r="AA341" s="2"/>
      <c r="AB341" s="2"/>
      <c r="AC341" s="2"/>
      <c r="AD341" s="2"/>
      <c r="AE341" s="2"/>
      <c r="AF341" s="2"/>
    </row>
  </sheetData>
  <sheetProtection sheet="1" objects="1" scenarios="1"/>
  <protectedRanges>
    <protectedRange sqref="AD3:AD53 W3:W53 Q3:T53 C3:O53 A3:A53" name="UserEdit_111"/>
  </protectedRanges>
  <mergeCells count="6">
    <mergeCell ref="A1:G1"/>
    <mergeCell ref="AA1:AE1"/>
    <mergeCell ref="H1:P1"/>
    <mergeCell ref="Q1:U1"/>
    <mergeCell ref="W1:Z1"/>
    <mergeCell ref="V1:V2"/>
  </mergeCells>
  <conditionalFormatting sqref="C3:C53">
    <cfRule type="expression" dxfId="267" priority="65">
      <formula>AND(ISNUMBER($A3),$C3="")</formula>
    </cfRule>
  </conditionalFormatting>
  <conditionalFormatting sqref="D3:D53">
    <cfRule type="expression" dxfId="266" priority="63">
      <formula>AND(ISNUMBER($A3),$D3="")</formula>
    </cfRule>
  </conditionalFormatting>
  <conditionalFormatting sqref="E3:E53">
    <cfRule type="expression" dxfId="265" priority="61">
      <formula>AND(ISNUMBER($A3),$E3="")</formula>
    </cfRule>
  </conditionalFormatting>
  <conditionalFormatting sqref="F3:F53">
    <cfRule type="expression" dxfId="264" priority="59">
      <formula>AND(ISNUMBER($A3),$F3="")</formula>
    </cfRule>
  </conditionalFormatting>
  <conditionalFormatting sqref="H3:H53">
    <cfRule type="expression" dxfId="263" priority="42">
      <formula>F3="Vertebrate"</formula>
    </cfRule>
    <cfRule type="expression" dxfId="262" priority="41">
      <formula>F3="Invertebrate"</formula>
    </cfRule>
  </conditionalFormatting>
  <conditionalFormatting sqref="H3:O53">
    <cfRule type="expression" dxfId="261" priority="16">
      <formula>ISNUMBER(H3)</formula>
    </cfRule>
  </conditionalFormatting>
  <conditionalFormatting sqref="I3:I53">
    <cfRule type="expression" dxfId="260" priority="39">
      <formula>F3="Invertebrate"</formula>
    </cfRule>
    <cfRule type="expression" dxfId="259" priority="40">
      <formula>F3="Vertebrate"</formula>
    </cfRule>
  </conditionalFormatting>
  <conditionalFormatting sqref="J3:J53">
    <cfRule type="expression" dxfId="258" priority="35">
      <formula>F3="Invertebrate"</formula>
    </cfRule>
    <cfRule type="expression" dxfId="257" priority="36">
      <formula>F3="Vertebrate"</formula>
    </cfRule>
  </conditionalFormatting>
  <conditionalFormatting sqref="K3:K53">
    <cfRule type="expression" dxfId="256" priority="25">
      <formula>F3="Vertebrate"</formula>
    </cfRule>
    <cfRule type="expression" dxfId="255" priority="27">
      <formula>F3="Invertebrate"</formula>
    </cfRule>
  </conditionalFormatting>
  <conditionalFormatting sqref="L3:L53">
    <cfRule type="expression" dxfId="254" priority="18">
      <formula>F3="Vertebrate"</formula>
    </cfRule>
    <cfRule type="expression" dxfId="253" priority="19">
      <formula>F3="Invertebrate"</formula>
    </cfRule>
  </conditionalFormatting>
  <conditionalFormatting sqref="M3:M53">
    <cfRule type="expression" dxfId="252" priority="33">
      <formula>F3="Invertebrate"</formula>
    </cfRule>
    <cfRule type="expression" dxfId="251" priority="34">
      <formula>F3="Vertebrate"</formula>
    </cfRule>
  </conditionalFormatting>
  <conditionalFormatting sqref="N3:N53">
    <cfRule type="expression" dxfId="250" priority="31">
      <formula>F3="Invertebrate"</formula>
    </cfRule>
    <cfRule type="expression" dxfId="249" priority="32">
      <formula>F3="Vertebrate"</formula>
    </cfRule>
  </conditionalFormatting>
  <conditionalFormatting sqref="O3:O53">
    <cfRule type="expression" dxfId="248" priority="82">
      <formula>F3="Vertebrate"</formula>
    </cfRule>
    <cfRule type="expression" dxfId="247" priority="83">
      <formula>F3="Invertebrate"</formula>
    </cfRule>
  </conditionalFormatting>
  <conditionalFormatting sqref="Q3:Q53">
    <cfRule type="expression" dxfId="246" priority="50">
      <formula>ISTEXT(F3)</formula>
    </cfRule>
  </conditionalFormatting>
  <conditionalFormatting sqref="Q3:T53">
    <cfRule type="expression" dxfId="245" priority="43">
      <formula>ISNUMBER(Q3)</formula>
    </cfRule>
  </conditionalFormatting>
  <conditionalFormatting sqref="R3:R53">
    <cfRule type="expression" dxfId="244" priority="48">
      <formula>ISTEXT(F3)</formula>
    </cfRule>
  </conditionalFormatting>
  <conditionalFormatting sqref="S3:S53">
    <cfRule type="expression" dxfId="243" priority="46">
      <formula>ISTEXT(F3)</formula>
    </cfRule>
  </conditionalFormatting>
  <conditionalFormatting sqref="T3:T53">
    <cfRule type="expression" dxfId="242" priority="44">
      <formula>ISTEXT(F3)</formula>
    </cfRule>
  </conditionalFormatting>
  <conditionalFormatting sqref="W3:W53">
    <cfRule type="expression" dxfId="241" priority="4">
      <formula>ISTEXT(F3)</formula>
    </cfRule>
    <cfRule type="expression" dxfId="240" priority="3">
      <formula>ISNUMBER(W3)</formula>
    </cfRule>
  </conditionalFormatting>
  <conditionalFormatting sqref="AB3:AC53">
    <cfRule type="expression" dxfId="239" priority="97" stopIfTrue="1">
      <formula>$AB3="HIGH"</formula>
    </cfRule>
    <cfRule type="expression" dxfId="238" priority="98" stopIfTrue="1">
      <formula>$AB3="MED"</formula>
    </cfRule>
    <cfRule type="expression" dxfId="237" priority="99" stopIfTrue="1">
      <formula>$AB3="LOW"</formula>
    </cfRule>
    <cfRule type="expression" dxfId="236" priority="100" stopIfTrue="1">
      <formula>$AB3=""</formula>
    </cfRule>
    <cfRule type="expression" dxfId="235" priority="101" stopIfTrue="1">
      <formula>$AB3="Type"</formula>
    </cfRule>
  </conditionalFormatting>
  <conditionalFormatting sqref="AD3:AD53">
    <cfRule type="expression" dxfId="234" priority="53">
      <formula>ISNUMBER(AD3)</formula>
    </cfRule>
    <cfRule type="expression" dxfId="233" priority="55">
      <formula>B3="First"</formula>
    </cfRule>
  </conditionalFormatting>
  <dataValidations disablePrompts="1" count="5">
    <dataValidation type="list" allowBlank="1" showErrorMessage="1" sqref="AD3:AD53" xr:uid="{00000000-0002-0000-0100-000003000000}">
      <formula1>score_CA</formula1>
    </dataValidation>
    <dataValidation type="list" allowBlank="1" showInputMessage="1" showErrorMessage="1" sqref="A3:A53" xr:uid="{00000000-0002-0000-0100-000004000000}">
      <formula1>scoringel</formula1>
    </dataValidation>
    <dataValidation type="list" allowBlank="1" showInputMessage="1" showErrorMessage="1" sqref="F3:F134" xr:uid="{00000000-0002-0000-0100-000000000000}">
      <formula1>SpeciesType</formula1>
    </dataValidation>
    <dataValidation type="list" allowBlank="1" showInputMessage="1" showErrorMessage="1" sqref="A54:A70" xr:uid="{00000000-0002-0000-0100-000001000000}">
      <formula1>ScoringElement</formula1>
    </dataValidation>
    <dataValidation type="whole" allowBlank="1" showInputMessage="1" showErrorMessage="1" errorTitle="Error" error="Scores must be between 1 and 3" sqref="Q3:T53 H3:O53" xr:uid="{F885E604-8A83-40EA-BE51-4EDDE09FF8CB}">
      <formula1>1</formula1>
      <formula2>3</formula2>
    </dataValidation>
  </dataValidations>
  <pageMargins left="0.75" right="0.75" top="1" bottom="1" header="0.5" footer="0.5"/>
  <pageSetup paperSize="9" scale="39" orientation="portrait"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L345"/>
  <sheetViews>
    <sheetView zoomScaleNormal="100" workbookViewId="0">
      <selection sqref="A1:C1"/>
    </sheetView>
  </sheetViews>
  <sheetFormatPr defaultColWidth="0" defaultRowHeight="12.5" zeroHeight="1"/>
  <cols>
    <col min="1" max="1" width="7.6328125" style="8" customWidth="1"/>
    <col min="2" max="2" width="7.6328125" style="2" customWidth="1"/>
    <col min="3" max="3" width="12.6328125" style="2" customWidth="1"/>
    <col min="4" max="4" width="10.6328125" style="2" customWidth="1"/>
    <col min="5" max="8" width="14.6328125" style="6" customWidth="1"/>
    <col min="9" max="9" width="14.6328125" style="8" customWidth="1"/>
    <col min="10" max="10" width="14.6328125" style="1" customWidth="1"/>
    <col min="11" max="18" width="5.54296875" style="1" customWidth="1"/>
    <col min="19" max="19" width="7.81640625" style="1" customWidth="1"/>
    <col min="20" max="25" width="5.54296875" style="1" customWidth="1"/>
    <col min="26" max="28" width="5.54296875" style="3" customWidth="1"/>
    <col min="29" max="29" width="5.54296875" style="2" customWidth="1"/>
    <col min="30" max="30" width="9.6328125" style="2" customWidth="1"/>
    <col min="31" max="31" width="10.6328125" style="2" customWidth="1"/>
    <col min="32" max="32" width="3.26953125" style="2" customWidth="1"/>
    <col min="33" max="33" width="6.26953125" style="2" hidden="1" customWidth="1"/>
    <col min="34" max="34" width="9.1796875" style="2" hidden="1" customWidth="1"/>
    <col min="35" max="37" width="0" style="2" hidden="1" customWidth="1"/>
    <col min="38" max="38" width="0" hidden="1" customWidth="1"/>
    <col min="39" max="16384" width="9.1796875" style="2" hidden="1"/>
  </cols>
  <sheetData>
    <row r="1" spans="1:34" ht="13.5" customHeight="1">
      <c r="A1" s="169" t="s">
        <v>81</v>
      </c>
      <c r="B1" s="170"/>
      <c r="C1" s="170"/>
      <c r="D1" s="62" t="s">
        <v>36</v>
      </c>
      <c r="E1" s="171">
        <f>IF(D1="---",1,0)</f>
        <v>1</v>
      </c>
      <c r="F1" s="171"/>
      <c r="G1" s="171"/>
      <c r="H1" s="171"/>
      <c r="I1" s="171"/>
      <c r="J1" s="171"/>
      <c r="K1" s="161" t="s">
        <v>124</v>
      </c>
      <c r="L1" s="161"/>
      <c r="M1" s="161"/>
      <c r="N1" s="161"/>
      <c r="O1" s="161"/>
      <c r="P1" s="161"/>
      <c r="Q1" s="161"/>
      <c r="R1" s="161"/>
      <c r="S1" s="161"/>
      <c r="T1" s="162" t="s">
        <v>125</v>
      </c>
      <c r="U1" s="162"/>
      <c r="V1" s="162"/>
      <c r="W1" s="162"/>
      <c r="X1" s="162"/>
      <c r="Y1" s="164" t="s">
        <v>51</v>
      </c>
      <c r="Z1" s="164"/>
      <c r="AA1" s="164"/>
      <c r="AB1" s="164"/>
      <c r="AC1" s="164"/>
      <c r="AD1" s="167" t="s">
        <v>126</v>
      </c>
      <c r="AE1" s="168"/>
    </row>
    <row r="2" spans="1:34" ht="120" customHeight="1">
      <c r="A2" s="42" t="s">
        <v>52</v>
      </c>
      <c r="B2" s="36" t="s">
        <v>53</v>
      </c>
      <c r="C2" s="41" t="s">
        <v>82</v>
      </c>
      <c r="D2" s="41" t="s">
        <v>83</v>
      </c>
      <c r="E2" s="36" t="s">
        <v>121</v>
      </c>
      <c r="F2" s="36" t="s">
        <v>54</v>
      </c>
      <c r="G2" s="36" t="s">
        <v>55</v>
      </c>
      <c r="H2" s="36" t="s">
        <v>56</v>
      </c>
      <c r="I2" s="36" t="s">
        <v>57</v>
      </c>
      <c r="J2" s="36" t="s">
        <v>58</v>
      </c>
      <c r="K2" s="34" t="s">
        <v>59</v>
      </c>
      <c r="L2" s="34" t="s">
        <v>60</v>
      </c>
      <c r="M2" s="34" t="s">
        <v>61</v>
      </c>
      <c r="N2" s="34" t="s">
        <v>62</v>
      </c>
      <c r="O2" s="34" t="s">
        <v>63</v>
      </c>
      <c r="P2" s="34" t="s">
        <v>64</v>
      </c>
      <c r="Q2" s="34" t="s">
        <v>65</v>
      </c>
      <c r="R2" s="37" t="s">
        <v>66</v>
      </c>
      <c r="S2" s="83" t="s">
        <v>67</v>
      </c>
      <c r="T2" s="38" t="s">
        <v>68</v>
      </c>
      <c r="U2" s="35" t="s">
        <v>69</v>
      </c>
      <c r="V2" s="35" t="s">
        <v>70</v>
      </c>
      <c r="W2" s="39" t="s">
        <v>71</v>
      </c>
      <c r="X2" s="86" t="s">
        <v>72</v>
      </c>
      <c r="Y2" s="89" t="s">
        <v>50</v>
      </c>
      <c r="Z2" s="106" t="s">
        <v>73</v>
      </c>
      <c r="AA2" s="107" t="s">
        <v>74</v>
      </c>
      <c r="AB2" s="108" t="s">
        <v>75</v>
      </c>
      <c r="AC2" s="89" t="s">
        <v>76</v>
      </c>
      <c r="AD2" s="111" t="s">
        <v>133</v>
      </c>
      <c r="AE2" s="114" t="s">
        <v>78</v>
      </c>
      <c r="AF2" s="78"/>
      <c r="AH2" s="125" t="s">
        <v>128</v>
      </c>
    </row>
    <row r="3" spans="1:34" ht="9.75" customHeight="1">
      <c r="A3" s="57"/>
      <c r="B3" s="2" t="str">
        <f>IF(COUNTIF(A$3:A3,A3)=1,"First","")</f>
        <v/>
      </c>
      <c r="E3" s="2"/>
      <c r="F3" s="2"/>
      <c r="G3" s="2"/>
      <c r="H3" s="2"/>
      <c r="I3" s="2"/>
      <c r="J3" s="2"/>
      <c r="K3" s="24"/>
      <c r="L3" s="24"/>
      <c r="M3" s="24"/>
      <c r="N3" s="24"/>
      <c r="O3" s="24"/>
      <c r="P3" s="24"/>
      <c r="Q3" s="24"/>
      <c r="R3" s="24"/>
      <c r="S3" s="84" t="str">
        <f t="shared" ref="S3:S34" si="0">IF(AND(I3="Invertebrate",COUNT(K3:M3,P3:R3)&gt;5),AVERAGE(K3:M3,P3:R3),IF(AND(I3="Vertebrate",COUNT(K3:Q3)&gt;6),AVERAGE(K3:Q3),""))</f>
        <v/>
      </c>
      <c r="T3" s="24"/>
      <c r="U3" s="24"/>
      <c r="V3" s="24"/>
      <c r="W3" s="24"/>
      <c r="X3" s="87" t="str">
        <f t="shared" ref="X3:X34" si="1">IF(COUNT(T3:W3)&gt;3,((T3*U3*V3*W3)-1)/40+1,"")</f>
        <v/>
      </c>
      <c r="Y3" s="90" t="str">
        <f>IFERROR(IF(X3="","",(S3^2+X3^2)^0.5),"")</f>
        <v/>
      </c>
      <c r="Z3" s="1"/>
      <c r="AA3" s="118" t="str">
        <f>IFERROR(Z3/SUMIF($A$3:$A$53,A3,$Z$3:$Z$53),"")</f>
        <v/>
      </c>
      <c r="AB3" s="109" t="str">
        <f>IFERROR(Y3*AA3,"")</f>
        <v/>
      </c>
      <c r="AC3" s="90" t="str">
        <f>IF(Z3="","",SUMIF($A$3:$A$53,A3,$AB$3:$AB$53))</f>
        <v/>
      </c>
      <c r="AD3" s="1" t="str" cm="1">
        <f t="array" ref="AD3">IF(AH3="","",_xlfn.IFS(AH3=-1,"ETP/non-ETP",AH3=-2,"ETP/Type",AH3=-3,"Type",AH3=-4,"Group Error",AH3&lt;60,"High",AH3&lt;80,"Med",TRUE,"Low"))</f>
        <v/>
      </c>
      <c r="AE3" s="13" t="str" cm="1">
        <f t="array" ref="AE3">IF(AH3="","",_xlfn.IFS(AH3=-1,"ETP/non-ETP",AH3=-2,"ETP/Type",AH3=-3,"Type",AH3=-4,"Group Error",AH3&lt;60,"SG60 not met",AH3&lt;80,"SG60 met",AH3&lt;100,"SG80 met",TRUE,"SG100 met"))</f>
        <v/>
      </c>
      <c r="AF3" s="19"/>
      <c r="AH3" s="76" t="str" cm="1">
        <f t="array" ref="AH3">IFERROR(IF(NOT(ISNUMBER(A3)),"",_xlfn.IFS(AND(E3="",I3=""),-2,E3="",-1,I3="",-3,B3&lt;&gt;"First","",COUNTIFS($A$3:$A$53,A3,$E$3:$E$53,"&lt;&gt;",$E$3:$E$53,"&lt;&gt;"&amp;E3)&gt;0,-4,TRUE,ROUND(IF(E3="ETP",IF(Z3="",MIN(-11.965*Y3^2+32.28*Y3+78.259,100),MIN(-11.965*AC3^2+32.28*AC3+78.259,100)),IF(Z3="",MIN(-5.8*Y3^2+6.9*Y3+105,100),MIN(-5.8*AC3^2+6.9*AC3+105,100))),0))),"")</f>
        <v/>
      </c>
    </row>
    <row r="4" spans="1:34" ht="9.75" customHeight="1">
      <c r="A4" s="57"/>
      <c r="B4" s="2" t="str">
        <f>IF(COUNTIF($A$3:A4,A4)=1,"First","")</f>
        <v/>
      </c>
      <c r="E4" s="2"/>
      <c r="F4" s="2"/>
      <c r="G4" s="2"/>
      <c r="H4" s="2"/>
      <c r="I4" s="2"/>
      <c r="J4" s="8"/>
      <c r="K4" s="24"/>
      <c r="L4" s="24"/>
      <c r="M4" s="24"/>
      <c r="N4" s="24"/>
      <c r="O4" s="24"/>
      <c r="P4" s="24"/>
      <c r="Q4" s="24"/>
      <c r="R4" s="24"/>
      <c r="S4" s="84" t="str">
        <f t="shared" si="0"/>
        <v/>
      </c>
      <c r="T4" s="24"/>
      <c r="U4" s="24"/>
      <c r="V4" s="24"/>
      <c r="W4" s="24"/>
      <c r="X4" s="87" t="str">
        <f t="shared" si="1"/>
        <v/>
      </c>
      <c r="Y4" s="90" t="str">
        <f t="shared" ref="Y4:Y40" si="2">IFERROR(IF(X4="","",(S4^2+X4^2)^0.5),"")</f>
        <v/>
      </c>
      <c r="Z4" s="1"/>
      <c r="AA4" s="119" t="str">
        <f t="shared" ref="AA4:AA53" si="3">IFERROR(Z4/SUMIF($A$3:$A$53,A4,$Z$3:$Z$53),"")</f>
        <v/>
      </c>
      <c r="AB4" s="109" t="str">
        <f t="shared" ref="AB4:AB53" si="4">IFERROR(Y4*AA4,"")</f>
        <v/>
      </c>
      <c r="AC4" s="90" t="str">
        <f t="shared" ref="AC4:AC53" si="5">IF(Z4="","",SUMIF($A$3:$A$53,A4,$AB$3:$AB$53))</f>
        <v/>
      </c>
      <c r="AD4" s="1" t="str" cm="1">
        <f t="array" ref="AD4">IF(AH4="","",_xlfn.IFS(AH4=-1,"ETP/non-ETP",AH4=-2,"ETP/Type",AH4=-3,"Type",AH4=-4,"Group Error",AH4&lt;60,"High",AH4&lt;80,"Med",TRUE,"Low"))</f>
        <v/>
      </c>
      <c r="AE4" s="13" t="str" cm="1">
        <f t="array" ref="AE4">IF(AH4="","",_xlfn.IFS(AH4=-1,"ETP/non-ETP",AH4=-2,"ETP/Type",AH4=-3,"Type",AH4=-4,"Group Error",AH4&lt;60,"SG60 not met",AH4&lt;80,"SG60 met",AH4&lt;100,"SG80 met",TRUE,"SG100 met"))</f>
        <v/>
      </c>
      <c r="AF4" s="24"/>
      <c r="AG4" s="3"/>
      <c r="AH4" s="76" t="str" cm="1">
        <f t="array" ref="AH4">IFERROR(IF(NOT(ISNUMBER(A4)),"",_xlfn.IFS(AND(E4="",I4=""),-2,E4="",-1,I4="",-3,B4&lt;&gt;"First","",COUNTIFS($A$3:$A$53,A4,$E$3:$E$53,"&lt;&gt;",$E$3:$E$53,"&lt;&gt;"&amp;E4)&gt;0,-4,TRUE,ROUND(IF(E4="ETP",IF(Z4="",MIN(-11.965*Y4^2+32.28*Y4+78.259,100),MIN(-11.965*AC4^2+32.28*AC4+78.259,100)),IF(Z4="",MIN(-5.8*Y4^2+6.9*Y4+105,100),MIN(-5.8*AC4^2+6.9*AC4+105,100))),0))),"")</f>
        <v/>
      </c>
    </row>
    <row r="5" spans="1:34" ht="9.75" customHeight="1">
      <c r="A5" s="57"/>
      <c r="B5" s="2" t="str">
        <f>IF(COUNTIF($A$3:A5,A5)=1,"First","")</f>
        <v/>
      </c>
      <c r="E5" s="2"/>
      <c r="F5" s="2"/>
      <c r="G5" s="2"/>
      <c r="H5" s="2"/>
      <c r="I5" s="2"/>
      <c r="J5" s="8"/>
      <c r="K5" s="24"/>
      <c r="L5" s="24"/>
      <c r="M5" s="24"/>
      <c r="N5" s="24"/>
      <c r="O5" s="24"/>
      <c r="P5" s="24"/>
      <c r="Q5" s="24"/>
      <c r="R5" s="24"/>
      <c r="S5" s="84" t="str">
        <f t="shared" si="0"/>
        <v/>
      </c>
      <c r="T5" s="24"/>
      <c r="U5" s="24"/>
      <c r="V5" s="24"/>
      <c r="W5" s="24"/>
      <c r="X5" s="87" t="str">
        <f t="shared" si="1"/>
        <v/>
      </c>
      <c r="Y5" s="90" t="str">
        <f t="shared" si="2"/>
        <v/>
      </c>
      <c r="Z5" s="1"/>
      <c r="AA5" s="119" t="str">
        <f t="shared" si="3"/>
        <v/>
      </c>
      <c r="AB5" s="109" t="str">
        <f t="shared" si="4"/>
        <v/>
      </c>
      <c r="AC5" s="90" t="str">
        <f t="shared" si="5"/>
        <v/>
      </c>
      <c r="AD5" s="1" t="str" cm="1">
        <f t="array" ref="AD5">IF(AH5="","",_xlfn.IFS(AH5=-1,"ETP/non-ETP",AH5=-2,"ETP/Type",AH5=-3,"Type",AH5=-4,"Group Error",AH5&lt;60,"High",AH5&lt;80,"Med",TRUE,"Low"))</f>
        <v/>
      </c>
      <c r="AE5" s="13" t="str" cm="1">
        <f t="array" ref="AE5">IF(AH5="","",_xlfn.IFS(AH5=-1,"ETP/non-ETP",AH5=-2,"ETP/Type",AH5=-3,"Type",AH5=-4,"Group Error",AH5&lt;60,"SG60 not met",AH5&lt;80,"SG60 met",AH5&lt;100,"SG80 met",TRUE,"SG100 met"))</f>
        <v/>
      </c>
      <c r="AF5" s="24"/>
      <c r="AG5" s="3"/>
      <c r="AH5" s="76" t="str" cm="1">
        <f t="array" ref="AH5">IFERROR(IF(NOT(ISNUMBER(A5)),"",_xlfn.IFS(AND(E5="",I5=""),-2,E5="",-1,I5="",-3,B5&lt;&gt;"First","",COUNTIFS($A$3:$A$53,A5,$E$3:$E$53,"&lt;&gt;",$E$3:$E$53,"&lt;&gt;"&amp;E5)&gt;0,-4,TRUE,ROUND(IF(E5="ETP",IF(Z5="",MIN(-11.965*Y5^2+32.28*Y5+78.259,100),MIN(-11.965*AC5^2+32.28*AC5+78.259,100)),IF(Z5="",MIN(-5.8*Y5^2+6.9*Y5+105,100),MIN(-5.8*AC5^2+6.9*AC5+105,100))),0))),"")</f>
        <v/>
      </c>
    </row>
    <row r="6" spans="1:34" ht="9.75" customHeight="1">
      <c r="A6" s="57"/>
      <c r="B6" s="2" t="str">
        <f>IF(COUNTIF($A$3:A6,A6)=1,"First","")</f>
        <v/>
      </c>
      <c r="E6" s="2"/>
      <c r="F6" s="2"/>
      <c r="G6" s="2"/>
      <c r="H6" s="2"/>
      <c r="I6" s="2"/>
      <c r="J6" s="8"/>
      <c r="K6" s="24"/>
      <c r="L6" s="24"/>
      <c r="M6" s="24"/>
      <c r="N6" s="24"/>
      <c r="O6" s="24"/>
      <c r="P6" s="24"/>
      <c r="Q6" s="24"/>
      <c r="R6" s="24"/>
      <c r="S6" s="84" t="str">
        <f t="shared" si="0"/>
        <v/>
      </c>
      <c r="T6" s="24"/>
      <c r="U6" s="24"/>
      <c r="V6" s="24"/>
      <c r="W6" s="24"/>
      <c r="X6" s="87" t="str">
        <f t="shared" si="1"/>
        <v/>
      </c>
      <c r="Y6" s="90" t="str">
        <f t="shared" si="2"/>
        <v/>
      </c>
      <c r="Z6" s="1"/>
      <c r="AA6" s="119" t="str">
        <f t="shared" si="3"/>
        <v/>
      </c>
      <c r="AB6" s="109" t="str">
        <f t="shared" si="4"/>
        <v/>
      </c>
      <c r="AC6" s="90" t="str">
        <f t="shared" si="5"/>
        <v/>
      </c>
      <c r="AD6" s="1" t="str" cm="1">
        <f t="array" ref="AD6">IF(AH6="","",_xlfn.IFS(AH6=-1,"ETP/non-ETP",AH6=-2,"ETP/Type",AH6=-3,"Type",AH6=-4,"Group Error",AH6&lt;60,"High",AH6&lt;80,"Med",TRUE,"Low"))</f>
        <v/>
      </c>
      <c r="AE6" s="13" t="str" cm="1">
        <f t="array" ref="AE6">IF(AH6="","",_xlfn.IFS(AH6=-1,"ETP/non-ETP",AH6=-2,"ETP/Type",AH6=-3,"Type",AH6=-4,"Group Error",AH6&lt;60,"SG60 not met",AH6&lt;80,"SG60 met",AH6&lt;100,"SG80 met",TRUE,"SG100 met"))</f>
        <v/>
      </c>
      <c r="AF6" s="24"/>
      <c r="AG6" s="3"/>
      <c r="AH6" s="76" t="str" cm="1">
        <f t="array" ref="AH6">IFERROR(IF(NOT(ISNUMBER(A6)),"",_xlfn.IFS(AND(E6="",I6=""),-2,E6="",-1,I6="",-3,B6&lt;&gt;"First","",COUNTIFS($A$3:$A$53,A6,$E$3:$E$53,"&lt;&gt;",$E$3:$E$53,"&lt;&gt;"&amp;E6)&gt;0,-4,TRUE,ROUND(IF(E6="ETP",IF(Z6="",MIN(-11.965*Y6^2+32.28*Y6+78.259,100),MIN(-11.965*AC6^2+32.28*AC6+78.259,100)),IF(Z6="",MIN(-5.8*Y6^2+6.9*Y6+105,100),MIN(-5.8*AC6^2+6.9*AC6+105,100))),0))),"")</f>
        <v/>
      </c>
    </row>
    <row r="7" spans="1:34" ht="9.75" customHeight="1">
      <c r="A7" s="57"/>
      <c r="B7" s="2" t="str">
        <f>IF(COUNTIF($A$3:A7,A7)=1,"First","")</f>
        <v/>
      </c>
      <c r="E7" s="2"/>
      <c r="F7" s="2"/>
      <c r="G7" s="2"/>
      <c r="H7" s="2"/>
      <c r="I7" s="2"/>
      <c r="J7" s="8"/>
      <c r="K7" s="24"/>
      <c r="L7" s="24"/>
      <c r="M7" s="24"/>
      <c r="N7" s="24"/>
      <c r="O7" s="24"/>
      <c r="P7" s="24"/>
      <c r="Q7" s="24"/>
      <c r="R7" s="24"/>
      <c r="S7" s="84" t="str">
        <f t="shared" si="0"/>
        <v/>
      </c>
      <c r="T7" s="24"/>
      <c r="U7" s="24"/>
      <c r="V7" s="24"/>
      <c r="W7" s="24"/>
      <c r="X7" s="87" t="str">
        <f t="shared" si="1"/>
        <v/>
      </c>
      <c r="Y7" s="90" t="str">
        <f t="shared" si="2"/>
        <v/>
      </c>
      <c r="Z7" s="1"/>
      <c r="AA7" s="119" t="str">
        <f t="shared" si="3"/>
        <v/>
      </c>
      <c r="AB7" s="109" t="str">
        <f t="shared" si="4"/>
        <v/>
      </c>
      <c r="AC7" s="90" t="str">
        <f t="shared" si="5"/>
        <v/>
      </c>
      <c r="AD7" s="1" t="str" cm="1">
        <f t="array" ref="AD7">IF(AH7="","",_xlfn.IFS(AH7=-1,"ETP/non-ETP",AH7=-2,"ETP/Type",AH7=-3,"Type",AH7=-4,"Group Error",AH7&lt;60,"High",AH7&lt;80,"Med",TRUE,"Low"))</f>
        <v/>
      </c>
      <c r="AE7" s="13" t="str" cm="1">
        <f t="array" ref="AE7">IF(AH7="","",_xlfn.IFS(AH7=-1,"ETP/non-ETP",AH7=-2,"ETP/Type",AH7=-3,"Type",AH7=-4,"Group Error",AH7&lt;60,"SG60 not met",AH7&lt;80,"SG60 met",AH7&lt;100,"SG80 met",TRUE,"SG100 met"))</f>
        <v/>
      </c>
      <c r="AF7" s="24"/>
      <c r="AG7" s="3"/>
      <c r="AH7" s="76" t="str" cm="1">
        <f t="array" ref="AH7">IFERROR(IF(NOT(ISNUMBER(A7)),"",_xlfn.IFS(AND(E7="",I7=""),-2,E7="",-1,I7="",-3,B7&lt;&gt;"First","",COUNTIFS($A$3:$A$53,A7,$E$3:$E$53,"&lt;&gt;",$E$3:$E$53,"&lt;&gt;"&amp;E7)&gt;0,-4,TRUE,ROUND(IF(E7="ETP",IF(Z7="",MIN(-11.965*Y7^2+32.28*Y7+78.259,100),MIN(-11.965*AC7^2+32.28*AC7+78.259,100)),IF(Z7="",MIN(-5.8*Y7^2+6.9*Y7+105,100),MIN(-5.8*AC7^2+6.9*AC7+105,100))),0))),"")</f>
        <v/>
      </c>
    </row>
    <row r="8" spans="1:34" ht="9.75" customHeight="1">
      <c r="A8" s="57"/>
      <c r="B8" s="2" t="str">
        <f>IF(COUNTIF($A$3:A8,A8)=1,"First","")</f>
        <v/>
      </c>
      <c r="E8" s="2"/>
      <c r="F8" s="2"/>
      <c r="G8" s="2"/>
      <c r="H8" s="2"/>
      <c r="I8" s="2"/>
      <c r="J8" s="8"/>
      <c r="K8" s="24"/>
      <c r="L8" s="24"/>
      <c r="M8" s="24"/>
      <c r="N8" s="24"/>
      <c r="O8" s="24"/>
      <c r="P8" s="24"/>
      <c r="Q8" s="24"/>
      <c r="R8" s="24"/>
      <c r="S8" s="84" t="str">
        <f t="shared" si="0"/>
        <v/>
      </c>
      <c r="T8" s="24"/>
      <c r="U8" s="24"/>
      <c r="V8" s="24"/>
      <c r="W8" s="24"/>
      <c r="X8" s="87" t="str">
        <f t="shared" si="1"/>
        <v/>
      </c>
      <c r="Y8" s="90" t="str">
        <f t="shared" si="2"/>
        <v/>
      </c>
      <c r="Z8" s="1"/>
      <c r="AA8" s="119" t="str">
        <f t="shared" si="3"/>
        <v/>
      </c>
      <c r="AB8" s="109" t="str">
        <f t="shared" si="4"/>
        <v/>
      </c>
      <c r="AC8" s="90" t="str">
        <f t="shared" si="5"/>
        <v/>
      </c>
      <c r="AD8" s="1" t="str" cm="1">
        <f t="array" ref="AD8">IF(AH8="","",_xlfn.IFS(AH8=-1,"ETP/non-ETP",AH8=-2,"ETP/Type",AH8=-3,"Type",AH8=-4,"Group Error",AH8&lt;60,"High",AH8&lt;80,"Med",TRUE,"Low"))</f>
        <v/>
      </c>
      <c r="AE8" s="13" t="str" cm="1">
        <f t="array" ref="AE8">IF(AH8="","",_xlfn.IFS(AH8=-1,"ETP/non-ETP",AH8=-2,"ETP/Type",AH8=-3,"Type",AH8=-4,"Group Error",AH8&lt;60,"SG60 not met",AH8&lt;80,"SG60 met",AH8&lt;100,"SG80 met",TRUE,"SG100 met"))</f>
        <v/>
      </c>
      <c r="AF8" s="24"/>
      <c r="AG8" s="3"/>
      <c r="AH8" s="76" t="str" cm="1">
        <f t="array" ref="AH8">IFERROR(IF(NOT(ISNUMBER(A8)),"",_xlfn.IFS(AND(E8="",I8=""),-2,E8="",-1,I8="",-3,B8&lt;&gt;"First","",COUNTIFS($A$3:$A$53,A8,$E$3:$E$53,"&lt;&gt;",$E$3:$E$53,"&lt;&gt;"&amp;E8)&gt;0,-4,TRUE,ROUND(IF(E8="ETP",IF(Z8="",MIN(-11.965*Y8^2+32.28*Y8+78.259,100),MIN(-11.965*AC8^2+32.28*AC8+78.259,100)),IF(Z8="",MIN(-5.8*Y8^2+6.9*Y8+105,100),MIN(-5.8*AC8^2+6.9*AC8+105,100))),0))),"")</f>
        <v/>
      </c>
    </row>
    <row r="9" spans="1:34" ht="9.75" customHeight="1">
      <c r="A9" s="57"/>
      <c r="B9" s="2" t="str">
        <f>IF(COUNTIF($A$3:A9,A9)=1,"First","")</f>
        <v/>
      </c>
      <c r="E9" s="2"/>
      <c r="F9" s="2"/>
      <c r="G9" s="2"/>
      <c r="H9" s="2"/>
      <c r="I9" s="2"/>
      <c r="J9" s="8"/>
      <c r="K9" s="24"/>
      <c r="L9" s="24"/>
      <c r="M9" s="24"/>
      <c r="N9" s="24"/>
      <c r="O9" s="24"/>
      <c r="P9" s="24"/>
      <c r="Q9" s="24"/>
      <c r="R9" s="24"/>
      <c r="S9" s="84" t="str">
        <f t="shared" si="0"/>
        <v/>
      </c>
      <c r="T9" s="24"/>
      <c r="U9" s="24"/>
      <c r="V9" s="24"/>
      <c r="W9" s="24"/>
      <c r="X9" s="87" t="str">
        <f t="shared" si="1"/>
        <v/>
      </c>
      <c r="Y9" s="90" t="str">
        <f t="shared" si="2"/>
        <v/>
      </c>
      <c r="Z9" s="1"/>
      <c r="AA9" s="119" t="str">
        <f t="shared" si="3"/>
        <v/>
      </c>
      <c r="AB9" s="109" t="str">
        <f t="shared" si="4"/>
        <v/>
      </c>
      <c r="AC9" s="90" t="str">
        <f t="shared" si="5"/>
        <v/>
      </c>
      <c r="AD9" s="1" t="str" cm="1">
        <f t="array" ref="AD9">IF(AH9="","",_xlfn.IFS(AH9=-1,"ETP/non-ETP",AH9=-2,"ETP/Type",AH9=-3,"Type",AH9=-4,"Group Error",AH9&lt;60,"High",AH9&lt;80,"Med",TRUE,"Low"))</f>
        <v/>
      </c>
      <c r="AE9" s="13" t="str" cm="1">
        <f t="array" ref="AE9">IF(AH9="","",_xlfn.IFS(AH9=-1,"ETP/non-ETP",AH9=-2,"ETP/Type",AH9=-3,"Type",AH9=-4,"Group Error",AH9&lt;60,"SG60 not met",AH9&lt;80,"SG60 met",AH9&lt;100,"SG80 met",TRUE,"SG100 met"))</f>
        <v/>
      </c>
      <c r="AF9" s="24"/>
      <c r="AG9" s="3"/>
      <c r="AH9" s="76" t="str" cm="1">
        <f t="array" ref="AH9">IFERROR(IF(NOT(ISNUMBER(A9)),"",_xlfn.IFS(AND(E9="",I9=""),-2,E9="",-1,I9="",-3,B9&lt;&gt;"First","",COUNTIFS($A$3:$A$53,A9,$E$3:$E$53,"&lt;&gt;",$E$3:$E$53,"&lt;&gt;"&amp;E9)&gt;0,-4,TRUE,ROUND(IF(E9="ETP",IF(Z9="",MIN(-11.965*Y9^2+32.28*Y9+78.259,100),MIN(-11.965*AC9^2+32.28*AC9+78.259,100)),IF(Z9="",MIN(-5.8*Y9^2+6.9*Y9+105,100),MIN(-5.8*AC9^2+6.9*AC9+105,100))),0))),"")</f>
        <v/>
      </c>
    </row>
    <row r="10" spans="1:34" ht="9.75" customHeight="1">
      <c r="A10" s="57"/>
      <c r="B10" s="2" t="str">
        <f>IF(COUNTIF($A$3:A10,A10)=1,"First","")</f>
        <v/>
      </c>
      <c r="E10" s="2"/>
      <c r="F10" s="2"/>
      <c r="G10" s="2"/>
      <c r="H10" s="2"/>
      <c r="I10" s="2"/>
      <c r="J10" s="8"/>
      <c r="K10" s="24"/>
      <c r="L10" s="24"/>
      <c r="M10" s="24"/>
      <c r="N10" s="24"/>
      <c r="O10" s="24"/>
      <c r="P10" s="24"/>
      <c r="Q10" s="24"/>
      <c r="R10" s="24"/>
      <c r="S10" s="84" t="str">
        <f t="shared" si="0"/>
        <v/>
      </c>
      <c r="T10" s="24"/>
      <c r="U10" s="24"/>
      <c r="V10" s="24"/>
      <c r="W10" s="24"/>
      <c r="X10" s="87" t="str">
        <f t="shared" si="1"/>
        <v/>
      </c>
      <c r="Y10" s="90" t="str">
        <f t="shared" si="2"/>
        <v/>
      </c>
      <c r="Z10" s="1"/>
      <c r="AA10" s="119" t="str">
        <f t="shared" si="3"/>
        <v/>
      </c>
      <c r="AB10" s="109" t="str">
        <f t="shared" si="4"/>
        <v/>
      </c>
      <c r="AC10" s="90" t="str">
        <f t="shared" si="5"/>
        <v/>
      </c>
      <c r="AD10" s="1" t="str" cm="1">
        <f t="array" ref="AD10">IF(AH10="","",_xlfn.IFS(AH10=-1,"ETP/non-ETP",AH10=-2,"ETP/Type",AH10=-3,"Type",AH10=-4,"Group Error",AH10&lt;60,"High",AH10&lt;80,"Med",TRUE,"Low"))</f>
        <v/>
      </c>
      <c r="AE10" s="13" t="str" cm="1">
        <f t="array" ref="AE10">IF(AH10="","",_xlfn.IFS(AH10=-1,"ETP/non-ETP",AH10=-2,"ETP/Type",AH10=-3,"Type",AH10=-4,"Group Error",AH10&lt;60,"SG60 not met",AH10&lt;80,"SG60 met",AH10&lt;100,"SG80 met",TRUE,"SG100 met"))</f>
        <v/>
      </c>
      <c r="AF10" s="24"/>
      <c r="AG10" s="3"/>
      <c r="AH10" s="76" t="str" cm="1">
        <f t="array" ref="AH10">IFERROR(IF(NOT(ISNUMBER(A10)),"",_xlfn.IFS(AND(E10="",I10=""),-2,E10="",-1,I10="",-3,B10&lt;&gt;"First","",COUNTIFS($A$3:$A$53,A10,$E$3:$E$53,"&lt;&gt;",$E$3:$E$53,"&lt;&gt;"&amp;E10)&gt;0,-4,TRUE,ROUND(IF(E10="ETP",IF(Z10="",MIN(-11.965*Y10^2+32.28*Y10+78.259,100),MIN(-11.965*AC10^2+32.28*AC10+78.259,100)),IF(Z10="",MIN(-5.8*Y10^2+6.9*Y10+105,100),MIN(-5.8*AC10^2+6.9*AC10+105,100))),0))),"")</f>
        <v/>
      </c>
    </row>
    <row r="11" spans="1:34" ht="9.75" customHeight="1">
      <c r="A11" s="57"/>
      <c r="B11" s="2" t="str">
        <f>IF(COUNTIF($A$3:A11,A11)=1,"First","")</f>
        <v/>
      </c>
      <c r="E11" s="2"/>
      <c r="F11" s="2"/>
      <c r="G11" s="2"/>
      <c r="H11" s="2"/>
      <c r="I11" s="2"/>
      <c r="J11" s="8"/>
      <c r="K11" s="55"/>
      <c r="L11" s="55"/>
      <c r="M11" s="55"/>
      <c r="N11" s="55"/>
      <c r="O11" s="55"/>
      <c r="P11" s="55"/>
      <c r="Q11" s="55"/>
      <c r="R11" s="24"/>
      <c r="S11" s="84" t="str">
        <f t="shared" si="0"/>
        <v/>
      </c>
      <c r="T11" s="24"/>
      <c r="U11" s="24"/>
      <c r="V11" s="24"/>
      <c r="W11" s="24"/>
      <c r="X11" s="87" t="str">
        <f t="shared" si="1"/>
        <v/>
      </c>
      <c r="Y11" s="90" t="str">
        <f t="shared" si="2"/>
        <v/>
      </c>
      <c r="Z11" s="1"/>
      <c r="AA11" s="119" t="str">
        <f t="shared" si="3"/>
        <v/>
      </c>
      <c r="AB11" s="109" t="str">
        <f t="shared" si="4"/>
        <v/>
      </c>
      <c r="AC11" s="90" t="str">
        <f t="shared" si="5"/>
        <v/>
      </c>
      <c r="AD11" s="1" t="str" cm="1">
        <f t="array" ref="AD11">IF(AH11="","",_xlfn.IFS(AH11=-1,"ETP/non-ETP",AH11=-2,"ETP/Type",AH11=-3,"Type",AH11=-4,"Group Error",AH11&lt;60,"High",AH11&lt;80,"Med",TRUE,"Low"))</f>
        <v/>
      </c>
      <c r="AE11" s="13" t="str" cm="1">
        <f t="array" ref="AE11">IF(AH11="","",_xlfn.IFS(AH11=-1,"ETP/non-ETP",AH11=-2,"ETP/Type",AH11=-3,"Type",AH11=-4,"Group Error",AH11&lt;60,"SG60 not met",AH11&lt;80,"SG60 met",AH11&lt;100,"SG80 met",TRUE,"SG100 met"))</f>
        <v/>
      </c>
      <c r="AF11" s="24"/>
      <c r="AG11" s="3"/>
      <c r="AH11" s="76" t="str" cm="1">
        <f t="array" ref="AH11">IFERROR(IF(NOT(ISNUMBER(A11)),"",_xlfn.IFS(AND(E11="",I11=""),-2,E11="",-1,I11="",-3,B11&lt;&gt;"First","",COUNTIFS($A$3:$A$53,A11,$E$3:$E$53,"&lt;&gt;",$E$3:$E$53,"&lt;&gt;"&amp;E11)&gt;0,-4,TRUE,ROUND(IF(E11="ETP",IF(Z11="",MIN(-11.965*Y11^2+32.28*Y11+78.259,100),MIN(-11.965*AC11^2+32.28*AC11+78.259,100)),IF(Z11="",MIN(-5.8*Y11^2+6.9*Y11+105,100),MIN(-5.8*AC11^2+6.9*AC11+105,100))),0))),"")</f>
        <v/>
      </c>
    </row>
    <row r="12" spans="1:34" ht="9.75" customHeight="1">
      <c r="A12" s="57"/>
      <c r="B12" s="2" t="str">
        <f>IF(COUNTIF($A$3:A12,A12)=1,"First","")</f>
        <v/>
      </c>
      <c r="E12" s="2"/>
      <c r="F12" s="2"/>
      <c r="G12" s="2"/>
      <c r="H12" s="2"/>
      <c r="I12" s="2"/>
      <c r="J12" s="2"/>
      <c r="K12" s="24"/>
      <c r="L12" s="24"/>
      <c r="M12" s="24"/>
      <c r="N12" s="24"/>
      <c r="O12" s="24"/>
      <c r="P12" s="24"/>
      <c r="Q12" s="24"/>
      <c r="R12" s="24"/>
      <c r="S12" s="84" t="str">
        <f t="shared" si="0"/>
        <v/>
      </c>
      <c r="T12" s="24"/>
      <c r="U12" s="24"/>
      <c r="V12" s="24"/>
      <c r="W12" s="24"/>
      <c r="X12" s="87" t="str">
        <f t="shared" si="1"/>
        <v/>
      </c>
      <c r="Y12" s="90" t="str">
        <f t="shared" si="2"/>
        <v/>
      </c>
      <c r="AA12" s="119" t="str">
        <f t="shared" si="3"/>
        <v/>
      </c>
      <c r="AB12" s="109" t="str">
        <f t="shared" si="4"/>
        <v/>
      </c>
      <c r="AC12" s="90" t="str">
        <f t="shared" si="5"/>
        <v/>
      </c>
      <c r="AD12" s="1" t="str" cm="1">
        <f t="array" ref="AD12">IF(AH12="","",_xlfn.IFS(AH12=-1,"ETP/non-ETP",AH12=-2,"ETP/Type",AH12=-3,"Type",AH12=-4,"Group Error",AH12&lt;60,"High",AH12&lt;80,"Med",TRUE,"Low"))</f>
        <v/>
      </c>
      <c r="AE12" s="13" t="str" cm="1">
        <f t="array" ref="AE12">IF(AH12="","",_xlfn.IFS(AH12=-1,"ETP/non-ETP",AH12=-2,"ETP/Type",AH12=-3,"Type",AH12=-4,"Group Error",AH12&lt;60,"SG60 not met",AH12&lt;80,"SG60 met",AH12&lt;100,"SG80 met",TRUE,"SG100 met"))</f>
        <v/>
      </c>
      <c r="AF12" s="77"/>
      <c r="AG12" s="4"/>
      <c r="AH12" s="76" t="str" cm="1">
        <f t="array" ref="AH12">IFERROR(IF(NOT(ISNUMBER(A12)),"",_xlfn.IFS(AND(E12="",I12=""),-2,E12="",-1,I12="",-3,B12&lt;&gt;"First","",COUNTIFS($A$3:$A$53,A12,$E$3:$E$53,"&lt;&gt;",$E$3:$E$53,"&lt;&gt;"&amp;E12)&gt;0,-4,TRUE,ROUND(IF(E12="ETP",IF(Z12="",MIN(-11.965*Y12^2+32.28*Y12+78.259,100),MIN(-11.965*AC12^2+32.28*AC12+78.259,100)),IF(Z12="",MIN(-5.8*Y12^2+6.9*Y12+105,100),MIN(-5.8*AC12^2+6.9*AC12+105,100))),0))),"")</f>
        <v/>
      </c>
    </row>
    <row r="13" spans="1:34" ht="9.75" customHeight="1">
      <c r="A13" s="57"/>
      <c r="B13" s="2" t="str">
        <f>IF(COUNTIF($A$3:A13,A13)=1,"First","")</f>
        <v/>
      </c>
      <c r="E13" s="2"/>
      <c r="F13" s="2"/>
      <c r="G13" s="2"/>
      <c r="H13" s="2"/>
      <c r="I13" s="2"/>
      <c r="J13" s="2"/>
      <c r="K13" s="24"/>
      <c r="L13" s="24"/>
      <c r="M13" s="24"/>
      <c r="N13" s="24"/>
      <c r="O13" s="24"/>
      <c r="P13" s="24"/>
      <c r="Q13" s="24"/>
      <c r="R13" s="24"/>
      <c r="S13" s="84" t="str">
        <f t="shared" si="0"/>
        <v/>
      </c>
      <c r="T13" s="24"/>
      <c r="U13" s="24"/>
      <c r="V13" s="24"/>
      <c r="W13" s="24"/>
      <c r="X13" s="87" t="str">
        <f t="shared" si="1"/>
        <v/>
      </c>
      <c r="Y13" s="90" t="str">
        <f t="shared" si="2"/>
        <v/>
      </c>
      <c r="AA13" s="119" t="str">
        <f t="shared" si="3"/>
        <v/>
      </c>
      <c r="AB13" s="109" t="str">
        <f t="shared" si="4"/>
        <v/>
      </c>
      <c r="AC13" s="90" t="str">
        <f t="shared" si="5"/>
        <v/>
      </c>
      <c r="AD13" s="1" t="str" cm="1">
        <f t="array" ref="AD13">IF(AH13="","",_xlfn.IFS(AH13=-1,"ETP/non-ETP",AH13=-2,"ETP/Type",AH13=-3,"Type",AH13=-4,"Group Error",AH13&lt;60,"High",AH13&lt;80,"Med",TRUE,"Low"))</f>
        <v/>
      </c>
      <c r="AE13" s="13" t="str" cm="1">
        <f t="array" ref="AE13">IF(AH13="","",_xlfn.IFS(AH13=-1,"ETP/non-ETP",AH13=-2,"ETP/Type",AH13=-3,"Type",AH13=-4,"Group Error",AH13&lt;60,"SG60 not met",AH13&lt;80,"SG60 met",AH13&lt;100,"SG80 met",TRUE,"SG100 met"))</f>
        <v/>
      </c>
      <c r="AF13" s="77"/>
      <c r="AG13" s="4"/>
      <c r="AH13" s="76" t="str" cm="1">
        <f t="array" ref="AH13">IFERROR(IF(NOT(ISNUMBER(A13)),"",_xlfn.IFS(AND(E13="",I13=""),-2,E13="",-1,I13="",-3,B13&lt;&gt;"First","",COUNTIFS($A$3:$A$53,A13,$E$3:$E$53,"&lt;&gt;",$E$3:$E$53,"&lt;&gt;"&amp;E13)&gt;0,-4,TRUE,ROUND(IF(E13="ETP",IF(Z13="",MIN(-11.965*Y13^2+32.28*Y13+78.259,100),MIN(-11.965*AC13^2+32.28*AC13+78.259,100)),IF(Z13="",MIN(-5.8*Y13^2+6.9*Y13+105,100),MIN(-5.8*AC13^2+6.9*AC13+105,100))),0))),"")</f>
        <v/>
      </c>
    </row>
    <row r="14" spans="1:34" ht="9.75" customHeight="1">
      <c r="A14" s="57"/>
      <c r="B14" s="2" t="str">
        <f>IF(COUNTIF($A$3:A14,A14)=1,"First","")</f>
        <v/>
      </c>
      <c r="E14" s="2"/>
      <c r="F14" s="2"/>
      <c r="G14" s="2"/>
      <c r="H14" s="2"/>
      <c r="I14" s="2"/>
      <c r="J14" s="2"/>
      <c r="K14" s="24"/>
      <c r="L14" s="24"/>
      <c r="M14" s="24"/>
      <c r="N14" s="24"/>
      <c r="O14" s="24"/>
      <c r="P14" s="24"/>
      <c r="Q14" s="24"/>
      <c r="R14" s="24"/>
      <c r="S14" s="84" t="str">
        <f t="shared" si="0"/>
        <v/>
      </c>
      <c r="T14" s="24"/>
      <c r="U14" s="24"/>
      <c r="V14" s="24"/>
      <c r="W14" s="24"/>
      <c r="X14" s="87" t="str">
        <f t="shared" si="1"/>
        <v/>
      </c>
      <c r="Y14" s="90" t="str">
        <f t="shared" si="2"/>
        <v/>
      </c>
      <c r="AA14" s="119" t="str">
        <f t="shared" si="3"/>
        <v/>
      </c>
      <c r="AB14" s="109" t="str">
        <f t="shared" si="4"/>
        <v/>
      </c>
      <c r="AC14" s="90" t="str">
        <f t="shared" si="5"/>
        <v/>
      </c>
      <c r="AD14" s="1" t="str" cm="1">
        <f t="array" ref="AD14">IF(AH14="","",_xlfn.IFS(AH14=-1,"ETP/non-ETP",AH14=-2,"ETP/Type",AH14=-3,"Type",AH14=-4,"Group Error",AH14&lt;60,"High",AH14&lt;80,"Med",TRUE,"Low"))</f>
        <v/>
      </c>
      <c r="AE14" s="13" t="str" cm="1">
        <f t="array" ref="AE14">IF(AH14="","",_xlfn.IFS(AH14=-1,"ETP/non-ETP",AH14=-2,"ETP/Type",AH14=-3,"Type",AH14=-4,"Group Error",AH14&lt;60,"SG60 not met",AH14&lt;80,"SG60 met",AH14&lt;100,"SG80 met",TRUE,"SG100 met"))</f>
        <v/>
      </c>
      <c r="AF14" s="77"/>
      <c r="AG14" s="4"/>
      <c r="AH14" s="76" t="str" cm="1">
        <f t="array" ref="AH14">IFERROR(IF(NOT(ISNUMBER(A14)),"",_xlfn.IFS(AND(E14="",I14=""),-2,E14="",-1,I14="",-3,B14&lt;&gt;"First","",COUNTIFS($A$3:$A$53,A14,$E$3:$E$53,"&lt;&gt;",$E$3:$E$53,"&lt;&gt;"&amp;E14)&gt;0,-4,TRUE,ROUND(IF(E14="ETP",IF(Z14="",MIN(-11.965*Y14^2+32.28*Y14+78.259,100),MIN(-11.965*AC14^2+32.28*AC14+78.259,100)),IF(Z14="",MIN(-5.8*Y14^2+6.9*Y14+105,100),MIN(-5.8*AC14^2+6.9*AC14+105,100))),0))),"")</f>
        <v/>
      </c>
    </row>
    <row r="15" spans="1:34" ht="9.75" customHeight="1">
      <c r="A15" s="57"/>
      <c r="B15" s="2" t="str">
        <f>IF(COUNTIF($A$3:A15,A15)=1,"First","")</f>
        <v/>
      </c>
      <c r="E15" s="2"/>
      <c r="F15" s="2"/>
      <c r="G15" s="2"/>
      <c r="H15" s="2"/>
      <c r="I15" s="2"/>
      <c r="J15" s="2"/>
      <c r="K15" s="24"/>
      <c r="L15" s="24"/>
      <c r="M15" s="24"/>
      <c r="N15" s="24"/>
      <c r="O15" s="24"/>
      <c r="P15" s="24"/>
      <c r="Q15" s="24"/>
      <c r="R15" s="24"/>
      <c r="S15" s="84" t="str">
        <f t="shared" si="0"/>
        <v/>
      </c>
      <c r="T15" s="24"/>
      <c r="U15" s="24"/>
      <c r="V15" s="24"/>
      <c r="W15" s="24"/>
      <c r="X15" s="87" t="str">
        <f t="shared" si="1"/>
        <v/>
      </c>
      <c r="Y15" s="90" t="str">
        <f t="shared" si="2"/>
        <v/>
      </c>
      <c r="AA15" s="119" t="str">
        <f t="shared" si="3"/>
        <v/>
      </c>
      <c r="AB15" s="109" t="str">
        <f t="shared" si="4"/>
        <v/>
      </c>
      <c r="AC15" s="90" t="str">
        <f t="shared" si="5"/>
        <v/>
      </c>
      <c r="AD15" s="1" t="str" cm="1">
        <f t="array" ref="AD15">IF(AH15="","",_xlfn.IFS(AH15=-1,"ETP/non-ETP",AH15=-2,"ETP/Type",AH15=-3,"Type",AH15=-4,"Group Error",AH15&lt;60,"High",AH15&lt;80,"Med",TRUE,"Low"))</f>
        <v/>
      </c>
      <c r="AE15" s="13" t="str" cm="1">
        <f t="array" ref="AE15">IF(AH15="","",_xlfn.IFS(AH15=-1,"ETP/non-ETP",AH15=-2,"ETP/Type",AH15=-3,"Type",AH15=-4,"Group Error",AH15&lt;60,"SG60 not met",AH15&lt;80,"SG60 met",AH15&lt;100,"SG80 met",TRUE,"SG100 met"))</f>
        <v/>
      </c>
      <c r="AF15" s="77"/>
      <c r="AG15" s="4"/>
      <c r="AH15" s="76" t="str" cm="1">
        <f t="array" ref="AH15">IFERROR(IF(NOT(ISNUMBER(A15)),"",_xlfn.IFS(AND(E15="",I15=""),-2,E15="",-1,I15="",-3,B15&lt;&gt;"First","",COUNTIFS($A$3:$A$53,A15,$E$3:$E$53,"&lt;&gt;",$E$3:$E$53,"&lt;&gt;"&amp;E15)&gt;0,-4,TRUE,ROUND(IF(E15="ETP",IF(Z15="",MIN(-11.965*Y15^2+32.28*Y15+78.259,100),MIN(-11.965*AC15^2+32.28*AC15+78.259,100)),IF(Z15="",MIN(-5.8*Y15^2+6.9*Y15+105,100),MIN(-5.8*AC15^2+6.9*AC15+105,100))),0))),"")</f>
        <v/>
      </c>
    </row>
    <row r="16" spans="1:34" ht="9.75" customHeight="1">
      <c r="A16" s="57"/>
      <c r="B16" s="2" t="str">
        <f>IF(COUNTIF($A$3:A16,A16)=1,"First","")</f>
        <v/>
      </c>
      <c r="E16" s="2"/>
      <c r="F16" s="2"/>
      <c r="G16" s="2"/>
      <c r="H16" s="2"/>
      <c r="I16" s="2"/>
      <c r="J16" s="2"/>
      <c r="K16" s="24"/>
      <c r="L16" s="24"/>
      <c r="M16" s="24"/>
      <c r="N16" s="24"/>
      <c r="O16" s="24"/>
      <c r="P16" s="24"/>
      <c r="Q16" s="24"/>
      <c r="R16" s="24"/>
      <c r="S16" s="84" t="str">
        <f t="shared" si="0"/>
        <v/>
      </c>
      <c r="T16" s="24"/>
      <c r="U16" s="24"/>
      <c r="V16" s="24"/>
      <c r="W16" s="24"/>
      <c r="X16" s="87" t="str">
        <f t="shared" si="1"/>
        <v/>
      </c>
      <c r="Y16" s="90" t="str">
        <f t="shared" si="2"/>
        <v/>
      </c>
      <c r="AA16" s="119" t="str">
        <f t="shared" si="3"/>
        <v/>
      </c>
      <c r="AB16" s="109" t="str">
        <f t="shared" si="4"/>
        <v/>
      </c>
      <c r="AC16" s="90" t="str">
        <f t="shared" si="5"/>
        <v/>
      </c>
      <c r="AD16" s="1" t="str" cm="1">
        <f t="array" ref="AD16">IF(AH16="","",_xlfn.IFS(AH16=-1,"ETP/non-ETP",AH16=-2,"ETP/Type",AH16=-3,"Type",AH16=-4,"Group Error",AH16&lt;60,"High",AH16&lt;80,"Med",TRUE,"Low"))</f>
        <v/>
      </c>
      <c r="AE16" s="13" t="str" cm="1">
        <f t="array" ref="AE16">IF(AH16="","",_xlfn.IFS(AH16=-1,"ETP/non-ETP",AH16=-2,"ETP/Type",AH16=-3,"Type",AH16=-4,"Group Error",AH16&lt;60,"SG60 not met",AH16&lt;80,"SG60 met",AH16&lt;100,"SG80 met",TRUE,"SG100 met"))</f>
        <v/>
      </c>
      <c r="AF16" s="77"/>
      <c r="AG16" s="4"/>
      <c r="AH16" s="76" t="str" cm="1">
        <f t="array" ref="AH16">IFERROR(IF(NOT(ISNUMBER(A16)),"",_xlfn.IFS(AND(E16="",I16=""),-2,E16="",-1,I16="",-3,B16&lt;&gt;"First","",COUNTIFS($A$3:$A$53,A16,$E$3:$E$53,"&lt;&gt;",$E$3:$E$53,"&lt;&gt;"&amp;E16)&gt;0,-4,TRUE,ROUND(IF(E16="ETP",IF(Z16="",MIN(-11.965*Y16^2+32.28*Y16+78.259,100),MIN(-11.965*AC16^2+32.28*AC16+78.259,100)),IF(Z16="",MIN(-5.8*Y16^2+6.9*Y16+105,100),MIN(-5.8*AC16^2+6.9*AC16+105,100))),0))),"")</f>
        <v/>
      </c>
    </row>
    <row r="17" spans="1:34" ht="9.75" customHeight="1">
      <c r="A17" s="57"/>
      <c r="B17" s="2" t="str">
        <f>IF(COUNTIF($A$3:A17,A17)=1,"First","")</f>
        <v/>
      </c>
      <c r="E17" s="2"/>
      <c r="F17" s="2"/>
      <c r="G17" s="2"/>
      <c r="H17" s="2"/>
      <c r="I17" s="2"/>
      <c r="J17" s="2"/>
      <c r="K17" s="24"/>
      <c r="L17" s="24"/>
      <c r="M17" s="24"/>
      <c r="N17" s="24"/>
      <c r="O17" s="24"/>
      <c r="P17" s="24"/>
      <c r="Q17" s="24"/>
      <c r="R17" s="24"/>
      <c r="S17" s="84" t="str">
        <f t="shared" si="0"/>
        <v/>
      </c>
      <c r="T17" s="24"/>
      <c r="U17" s="24"/>
      <c r="V17" s="24"/>
      <c r="W17" s="24"/>
      <c r="X17" s="87" t="str">
        <f t="shared" si="1"/>
        <v/>
      </c>
      <c r="Y17" s="90" t="str">
        <f t="shared" si="2"/>
        <v/>
      </c>
      <c r="AA17" s="119" t="str">
        <f t="shared" si="3"/>
        <v/>
      </c>
      <c r="AB17" s="109" t="str">
        <f t="shared" si="4"/>
        <v/>
      </c>
      <c r="AC17" s="90" t="str">
        <f t="shared" si="5"/>
        <v/>
      </c>
      <c r="AD17" s="1" t="str" cm="1">
        <f t="array" ref="AD17">IF(AH17="","",_xlfn.IFS(AH17=-1,"ETP/non-ETP",AH17=-2,"ETP/Type",AH17=-3,"Type",AH17=-4,"Group Error",AH17&lt;60,"High",AH17&lt;80,"Med",TRUE,"Low"))</f>
        <v/>
      </c>
      <c r="AE17" s="13" t="str" cm="1">
        <f t="array" ref="AE17">IF(AH17="","",_xlfn.IFS(AH17=-1,"ETP/non-ETP",AH17=-2,"ETP/Type",AH17=-3,"Type",AH17=-4,"Group Error",AH17&lt;60,"SG60 not met",AH17&lt;80,"SG60 met",AH17&lt;100,"SG80 met",TRUE,"SG100 met"))</f>
        <v/>
      </c>
      <c r="AF17" s="77"/>
      <c r="AG17" s="4"/>
      <c r="AH17" s="76" t="str" cm="1">
        <f t="array" ref="AH17">IFERROR(IF(NOT(ISNUMBER(A17)),"",_xlfn.IFS(AND(E17="",I17=""),-2,E17="",-1,I17="",-3,B17&lt;&gt;"First","",COUNTIFS($A$3:$A$53,A17,$E$3:$E$53,"&lt;&gt;",$E$3:$E$53,"&lt;&gt;"&amp;E17)&gt;0,-4,TRUE,ROUND(IF(E17="ETP",IF(Z17="",MIN(-11.965*Y17^2+32.28*Y17+78.259,100),MIN(-11.965*AC17^2+32.28*AC17+78.259,100)),IF(Z17="",MIN(-5.8*Y17^2+6.9*Y17+105,100),MIN(-5.8*AC17^2+6.9*AC17+105,100))),0))),"")</f>
        <v/>
      </c>
    </row>
    <row r="18" spans="1:34" ht="9.75" customHeight="1">
      <c r="A18" s="57"/>
      <c r="B18" s="2" t="str">
        <f>IF(COUNTIF($A$3:A18,A18)=1,"First","")</f>
        <v/>
      </c>
      <c r="E18" s="2"/>
      <c r="F18" s="2"/>
      <c r="G18" s="2"/>
      <c r="H18" s="2"/>
      <c r="I18" s="2"/>
      <c r="J18" s="2"/>
      <c r="K18" s="24"/>
      <c r="L18" s="24"/>
      <c r="M18" s="24"/>
      <c r="N18" s="24"/>
      <c r="O18" s="24"/>
      <c r="P18" s="24"/>
      <c r="Q18" s="24"/>
      <c r="R18" s="24"/>
      <c r="S18" s="84" t="str">
        <f t="shared" si="0"/>
        <v/>
      </c>
      <c r="T18" s="24"/>
      <c r="U18" s="24"/>
      <c r="V18" s="24"/>
      <c r="W18" s="24"/>
      <c r="X18" s="87" t="str">
        <f t="shared" si="1"/>
        <v/>
      </c>
      <c r="Y18" s="90" t="str">
        <f t="shared" si="2"/>
        <v/>
      </c>
      <c r="AA18" s="119" t="str">
        <f t="shared" si="3"/>
        <v/>
      </c>
      <c r="AB18" s="109" t="str">
        <f t="shared" si="4"/>
        <v/>
      </c>
      <c r="AC18" s="90" t="str">
        <f t="shared" si="5"/>
        <v/>
      </c>
      <c r="AD18" s="1" t="str" cm="1">
        <f t="array" ref="AD18">IF(AH18="","",_xlfn.IFS(AH18=-1,"ETP/non-ETP",AH18=-2,"ETP/Type",AH18=-3,"Type",AH18=-4,"Group Error",AH18&lt;60,"High",AH18&lt;80,"Med",TRUE,"Low"))</f>
        <v/>
      </c>
      <c r="AE18" s="13" t="str" cm="1">
        <f t="array" ref="AE18">IF(AH18="","",_xlfn.IFS(AH18=-1,"ETP/non-ETP",AH18=-2,"ETP/Type",AH18=-3,"Type",AH18=-4,"Group Error",AH18&lt;60,"SG60 not met",AH18&lt;80,"SG60 met",AH18&lt;100,"SG80 met",TRUE,"SG100 met"))</f>
        <v/>
      </c>
      <c r="AF18" s="77"/>
      <c r="AG18" s="4"/>
      <c r="AH18" s="76" t="str" cm="1">
        <f t="array" ref="AH18">IFERROR(IF(NOT(ISNUMBER(A18)),"",_xlfn.IFS(AND(E18="",I18=""),-2,E18="",-1,I18="",-3,B18&lt;&gt;"First","",COUNTIFS($A$3:$A$53,A18,$E$3:$E$53,"&lt;&gt;",$E$3:$E$53,"&lt;&gt;"&amp;E18)&gt;0,-4,TRUE,ROUND(IF(E18="ETP",IF(Z18="",MIN(-11.965*Y18^2+32.28*Y18+78.259,100),MIN(-11.965*AC18^2+32.28*AC18+78.259,100)),IF(Z18="",MIN(-5.8*Y18^2+6.9*Y18+105,100),MIN(-5.8*AC18^2+6.9*AC18+105,100))),0))),"")</f>
        <v/>
      </c>
    </row>
    <row r="19" spans="1:34" ht="9.75" customHeight="1">
      <c r="A19" s="57"/>
      <c r="B19" s="2" t="str">
        <f>IF(COUNTIF($A$3:A19,A19)=1,"First","")</f>
        <v/>
      </c>
      <c r="E19" s="2"/>
      <c r="F19" s="2"/>
      <c r="G19" s="2"/>
      <c r="H19" s="2"/>
      <c r="I19" s="2"/>
      <c r="J19" s="2"/>
      <c r="K19" s="24"/>
      <c r="L19" s="24"/>
      <c r="M19" s="24"/>
      <c r="N19" s="24"/>
      <c r="O19" s="24"/>
      <c r="P19" s="24"/>
      <c r="Q19" s="24"/>
      <c r="R19" s="24"/>
      <c r="S19" s="84" t="str">
        <f t="shared" si="0"/>
        <v/>
      </c>
      <c r="T19" s="24"/>
      <c r="U19" s="24"/>
      <c r="V19" s="24"/>
      <c r="W19" s="24"/>
      <c r="X19" s="87" t="str">
        <f t="shared" si="1"/>
        <v/>
      </c>
      <c r="Y19" s="90" t="str">
        <f t="shared" si="2"/>
        <v/>
      </c>
      <c r="AA19" s="119" t="str">
        <f t="shared" si="3"/>
        <v/>
      </c>
      <c r="AB19" s="109" t="str">
        <f t="shared" si="4"/>
        <v/>
      </c>
      <c r="AC19" s="90" t="str">
        <f t="shared" si="5"/>
        <v/>
      </c>
      <c r="AD19" s="1" t="str" cm="1">
        <f t="array" ref="AD19">IF(AH19="","",_xlfn.IFS(AH19=-1,"ETP/non-ETP",AH19=-2,"ETP/Type",AH19=-3,"Type",AH19=-4,"Group Error",AH19&lt;60,"High",AH19&lt;80,"Med",TRUE,"Low"))</f>
        <v/>
      </c>
      <c r="AE19" s="13" t="str" cm="1">
        <f t="array" ref="AE19">IF(AH19="","",_xlfn.IFS(AH19=-1,"ETP/non-ETP",AH19=-2,"ETP/Type",AH19=-3,"Type",AH19=-4,"Group Error",AH19&lt;60,"SG60 not met",AH19&lt;80,"SG60 met",AH19&lt;100,"SG80 met",TRUE,"SG100 met"))</f>
        <v/>
      </c>
      <c r="AF19" s="77"/>
      <c r="AG19" s="4"/>
      <c r="AH19" s="76" t="str" cm="1">
        <f t="array" ref="AH19">IFERROR(IF(NOT(ISNUMBER(A19)),"",_xlfn.IFS(AND(E19="",I19=""),-2,E19="",-1,I19="",-3,B19&lt;&gt;"First","",COUNTIFS($A$3:$A$53,A19,$E$3:$E$53,"&lt;&gt;",$E$3:$E$53,"&lt;&gt;"&amp;E19)&gt;0,-4,TRUE,ROUND(IF(E19="ETP",IF(Z19="",MIN(-11.965*Y19^2+32.28*Y19+78.259,100),MIN(-11.965*AC19^2+32.28*AC19+78.259,100)),IF(Z19="",MIN(-5.8*Y19^2+6.9*Y19+105,100),MIN(-5.8*AC19^2+6.9*AC19+105,100))),0))),"")</f>
        <v/>
      </c>
    </row>
    <row r="20" spans="1:34" ht="9.75" customHeight="1">
      <c r="A20" s="57"/>
      <c r="B20" s="2" t="str">
        <f>IF(COUNTIF($A$3:A20,A20)=1,"First","")</f>
        <v/>
      </c>
      <c r="E20" s="2"/>
      <c r="F20" s="2"/>
      <c r="G20" s="2"/>
      <c r="H20" s="2"/>
      <c r="I20" s="2"/>
      <c r="J20" s="2"/>
      <c r="K20" s="24"/>
      <c r="L20" s="24"/>
      <c r="M20" s="24"/>
      <c r="N20" s="24"/>
      <c r="O20" s="24"/>
      <c r="P20" s="24"/>
      <c r="Q20" s="24"/>
      <c r="R20" s="24"/>
      <c r="S20" s="84" t="str">
        <f t="shared" si="0"/>
        <v/>
      </c>
      <c r="T20" s="24"/>
      <c r="U20" s="24"/>
      <c r="V20" s="24"/>
      <c r="W20" s="24"/>
      <c r="X20" s="87" t="str">
        <f t="shared" si="1"/>
        <v/>
      </c>
      <c r="Y20" s="90" t="str">
        <f t="shared" si="2"/>
        <v/>
      </c>
      <c r="AA20" s="119" t="str">
        <f t="shared" si="3"/>
        <v/>
      </c>
      <c r="AB20" s="109" t="str">
        <f t="shared" si="4"/>
        <v/>
      </c>
      <c r="AC20" s="90" t="str">
        <f t="shared" si="5"/>
        <v/>
      </c>
      <c r="AD20" s="1" t="str" cm="1">
        <f t="array" ref="AD20">IF(AH20="","",_xlfn.IFS(AH20=-1,"ETP/non-ETP",AH20=-2,"ETP/Type",AH20=-3,"Type",AH20=-4,"Group Error",AH20&lt;60,"High",AH20&lt;80,"Med",TRUE,"Low"))</f>
        <v/>
      </c>
      <c r="AE20" s="13" t="str" cm="1">
        <f t="array" ref="AE20">IF(AH20="","",_xlfn.IFS(AH20=-1,"ETP/non-ETP",AH20=-2,"ETP/Type",AH20=-3,"Type",AH20=-4,"Group Error",AH20&lt;60,"SG60 not met",AH20&lt;80,"SG60 met",AH20&lt;100,"SG80 met",TRUE,"SG100 met"))</f>
        <v/>
      </c>
      <c r="AF20" s="77"/>
      <c r="AG20" s="4"/>
      <c r="AH20" s="76" t="str" cm="1">
        <f t="array" ref="AH20">IFERROR(IF(NOT(ISNUMBER(A20)),"",_xlfn.IFS(AND(E20="",I20=""),-2,E20="",-1,I20="",-3,B20&lt;&gt;"First","",COUNTIFS($A$3:$A$53,A20,$E$3:$E$53,"&lt;&gt;",$E$3:$E$53,"&lt;&gt;"&amp;E20)&gt;0,-4,TRUE,ROUND(IF(E20="ETP",IF(Z20="",MIN(-11.965*Y20^2+32.28*Y20+78.259,100),MIN(-11.965*AC20^2+32.28*AC20+78.259,100)),IF(Z20="",MIN(-5.8*Y20^2+6.9*Y20+105,100),MIN(-5.8*AC20^2+6.9*AC20+105,100))),0))),"")</f>
        <v/>
      </c>
    </row>
    <row r="21" spans="1:34" ht="9.75" customHeight="1">
      <c r="A21" s="57"/>
      <c r="B21" s="2" t="str">
        <f>IF(COUNTIF($A$3:A21,A21)=1,"First","")</f>
        <v/>
      </c>
      <c r="E21" s="2"/>
      <c r="F21" s="2"/>
      <c r="G21" s="2"/>
      <c r="H21" s="2"/>
      <c r="I21" s="2"/>
      <c r="J21" s="2"/>
      <c r="K21" s="24"/>
      <c r="L21" s="24"/>
      <c r="M21" s="24"/>
      <c r="N21" s="24"/>
      <c r="O21" s="24"/>
      <c r="P21" s="24"/>
      <c r="Q21" s="24"/>
      <c r="R21" s="24"/>
      <c r="S21" s="84" t="str">
        <f t="shared" si="0"/>
        <v/>
      </c>
      <c r="T21" s="24"/>
      <c r="U21" s="24"/>
      <c r="V21" s="24"/>
      <c r="W21" s="24"/>
      <c r="X21" s="87" t="str">
        <f t="shared" si="1"/>
        <v/>
      </c>
      <c r="Y21" s="90" t="str">
        <f t="shared" si="2"/>
        <v/>
      </c>
      <c r="AA21" s="119" t="str">
        <f t="shared" si="3"/>
        <v/>
      </c>
      <c r="AB21" s="109" t="str">
        <f t="shared" si="4"/>
        <v/>
      </c>
      <c r="AC21" s="90" t="str">
        <f t="shared" si="5"/>
        <v/>
      </c>
      <c r="AD21" s="1" t="str" cm="1">
        <f t="array" ref="AD21">IF(AH21="","",_xlfn.IFS(AH21=-1,"ETP/non-ETP",AH21=-2,"ETP/Type",AH21=-3,"Type",AH21=-4,"Group Error",AH21&lt;60,"High",AH21&lt;80,"Med",TRUE,"Low"))</f>
        <v/>
      </c>
      <c r="AE21" s="13" t="str" cm="1">
        <f t="array" ref="AE21">IF(AH21="","",_xlfn.IFS(AH21=-1,"ETP/non-ETP",AH21=-2,"ETP/Type",AH21=-3,"Type",AH21=-4,"Group Error",AH21&lt;60,"SG60 not met",AH21&lt;80,"SG60 met",AH21&lt;100,"SG80 met",TRUE,"SG100 met"))</f>
        <v/>
      </c>
      <c r="AF21" s="77"/>
      <c r="AG21" s="4"/>
      <c r="AH21" s="76" t="str" cm="1">
        <f t="array" ref="AH21">IFERROR(IF(NOT(ISNUMBER(A21)),"",_xlfn.IFS(AND(E21="",I21=""),-2,E21="",-1,I21="",-3,B21&lt;&gt;"First","",COUNTIFS($A$3:$A$53,A21,$E$3:$E$53,"&lt;&gt;",$E$3:$E$53,"&lt;&gt;"&amp;E21)&gt;0,-4,TRUE,ROUND(IF(E21="ETP",IF(Z21="",MIN(-11.965*Y21^2+32.28*Y21+78.259,100),MIN(-11.965*AC21^2+32.28*AC21+78.259,100)),IF(Z21="",MIN(-5.8*Y21^2+6.9*Y21+105,100),MIN(-5.8*AC21^2+6.9*AC21+105,100))),0))),"")</f>
        <v/>
      </c>
    </row>
    <row r="22" spans="1:34" ht="9.75" customHeight="1">
      <c r="A22" s="57"/>
      <c r="B22" s="2" t="str">
        <f>IF(COUNTIF($A$3:A22,A22)=1,"First","")</f>
        <v/>
      </c>
      <c r="E22" s="2"/>
      <c r="F22" s="2"/>
      <c r="G22" s="2"/>
      <c r="H22" s="2"/>
      <c r="I22" s="2"/>
      <c r="J22" s="2"/>
      <c r="K22" s="24"/>
      <c r="L22" s="24"/>
      <c r="M22" s="24"/>
      <c r="N22" s="24"/>
      <c r="O22" s="24"/>
      <c r="P22" s="24"/>
      <c r="Q22" s="24"/>
      <c r="R22" s="24"/>
      <c r="S22" s="84" t="str">
        <f t="shared" si="0"/>
        <v/>
      </c>
      <c r="T22" s="24"/>
      <c r="U22" s="24"/>
      <c r="V22" s="24"/>
      <c r="W22" s="24"/>
      <c r="X22" s="87" t="str">
        <f t="shared" si="1"/>
        <v/>
      </c>
      <c r="Y22" s="90" t="str">
        <f t="shared" si="2"/>
        <v/>
      </c>
      <c r="AA22" s="119" t="str">
        <f t="shared" si="3"/>
        <v/>
      </c>
      <c r="AB22" s="109" t="str">
        <f t="shared" si="4"/>
        <v/>
      </c>
      <c r="AC22" s="90" t="str">
        <f t="shared" si="5"/>
        <v/>
      </c>
      <c r="AD22" s="1" t="str" cm="1">
        <f t="array" ref="AD22">IF(AH22="","",_xlfn.IFS(AH22=-1,"ETP/non-ETP",AH22=-2,"ETP/Type",AH22=-3,"Type",AH22=-4,"Group Error",AH22&lt;60,"High",AH22&lt;80,"Med",TRUE,"Low"))</f>
        <v/>
      </c>
      <c r="AE22" s="13" t="str" cm="1">
        <f t="array" ref="AE22">IF(AH22="","",_xlfn.IFS(AH22=-1,"ETP/non-ETP",AH22=-2,"ETP/Type",AH22=-3,"Type",AH22=-4,"Group Error",AH22&lt;60,"SG60 not met",AH22&lt;80,"SG60 met",AH22&lt;100,"SG80 met",TRUE,"SG100 met"))</f>
        <v/>
      </c>
      <c r="AF22" s="77"/>
      <c r="AG22" s="4"/>
      <c r="AH22" s="76" t="str" cm="1">
        <f t="array" ref="AH22">IFERROR(IF(NOT(ISNUMBER(A22)),"",_xlfn.IFS(AND(E22="",I22=""),-2,E22="",-1,I22="",-3,B22&lt;&gt;"First","",COUNTIFS($A$3:$A$53,A22,$E$3:$E$53,"&lt;&gt;",$E$3:$E$53,"&lt;&gt;"&amp;E22)&gt;0,-4,TRUE,ROUND(IF(E22="ETP",IF(Z22="",MIN(-11.965*Y22^2+32.28*Y22+78.259,100),MIN(-11.965*AC22^2+32.28*AC22+78.259,100)),IF(Z22="",MIN(-5.8*Y22^2+6.9*Y22+105,100),MIN(-5.8*AC22^2+6.9*AC22+105,100))),0))),"")</f>
        <v/>
      </c>
    </row>
    <row r="23" spans="1:34" ht="9.75" customHeight="1">
      <c r="A23" s="57"/>
      <c r="B23" s="2" t="str">
        <f>IF(COUNTIF($A$3:A23,A23)=1,"First","")</f>
        <v/>
      </c>
      <c r="E23" s="2"/>
      <c r="F23" s="2"/>
      <c r="G23" s="2"/>
      <c r="H23" s="2"/>
      <c r="I23" s="2"/>
      <c r="J23" s="2"/>
      <c r="K23" s="24"/>
      <c r="L23" s="24"/>
      <c r="M23" s="24"/>
      <c r="N23" s="24"/>
      <c r="O23" s="24"/>
      <c r="P23" s="24"/>
      <c r="Q23" s="24"/>
      <c r="R23" s="24"/>
      <c r="S23" s="84" t="str">
        <f t="shared" si="0"/>
        <v/>
      </c>
      <c r="T23" s="24"/>
      <c r="U23" s="24"/>
      <c r="V23" s="24"/>
      <c r="W23" s="24"/>
      <c r="X23" s="87" t="str">
        <f t="shared" si="1"/>
        <v/>
      </c>
      <c r="Y23" s="90" t="str">
        <f t="shared" si="2"/>
        <v/>
      </c>
      <c r="AA23" s="119" t="str">
        <f t="shared" si="3"/>
        <v/>
      </c>
      <c r="AB23" s="109" t="str">
        <f t="shared" si="4"/>
        <v/>
      </c>
      <c r="AC23" s="90" t="str">
        <f t="shared" si="5"/>
        <v/>
      </c>
      <c r="AD23" s="1" t="str" cm="1">
        <f t="array" ref="AD23">IF(AH23="","",_xlfn.IFS(AH23=-1,"ETP/non-ETP",AH23=-2,"ETP/Type",AH23=-3,"Type",AH23=-4,"Group Error",AH23&lt;60,"High",AH23&lt;80,"Med",TRUE,"Low"))</f>
        <v/>
      </c>
      <c r="AE23" s="13" t="str" cm="1">
        <f t="array" ref="AE23">IF(AH23="","",_xlfn.IFS(AH23=-1,"ETP/non-ETP",AH23=-2,"ETP/Type",AH23=-3,"Type",AH23=-4,"Group Error",AH23&lt;60,"SG60 not met",AH23&lt;80,"SG60 met",AH23&lt;100,"SG80 met",TRUE,"SG100 met"))</f>
        <v/>
      </c>
      <c r="AF23" s="77"/>
      <c r="AG23" s="4"/>
      <c r="AH23" s="76" t="str" cm="1">
        <f t="array" ref="AH23">IFERROR(IF(NOT(ISNUMBER(A23)),"",_xlfn.IFS(AND(E23="",I23=""),-2,E23="",-1,I23="",-3,B23&lt;&gt;"First","",COUNTIFS($A$3:$A$53,A23,$E$3:$E$53,"&lt;&gt;",$E$3:$E$53,"&lt;&gt;"&amp;E23)&gt;0,-4,TRUE,ROUND(IF(E23="ETP",IF(Z23="",MIN(-11.965*Y23^2+32.28*Y23+78.259,100),MIN(-11.965*AC23^2+32.28*AC23+78.259,100)),IF(Z23="",MIN(-5.8*Y23^2+6.9*Y23+105,100),MIN(-5.8*AC23^2+6.9*AC23+105,100))),0))),"")</f>
        <v/>
      </c>
    </row>
    <row r="24" spans="1:34" ht="9.75" customHeight="1">
      <c r="A24" s="57"/>
      <c r="B24" s="2" t="str">
        <f>IF(COUNTIF($A$3:A24,A24)=1,"First","")</f>
        <v/>
      </c>
      <c r="E24" s="2"/>
      <c r="F24" s="2"/>
      <c r="G24" s="2"/>
      <c r="H24" s="2"/>
      <c r="I24" s="2"/>
      <c r="J24" s="2"/>
      <c r="K24" s="24"/>
      <c r="L24" s="24"/>
      <c r="M24" s="24"/>
      <c r="N24" s="24"/>
      <c r="O24" s="24"/>
      <c r="P24" s="24"/>
      <c r="Q24" s="24"/>
      <c r="R24" s="24"/>
      <c r="S24" s="84" t="str">
        <f t="shared" si="0"/>
        <v/>
      </c>
      <c r="T24" s="24"/>
      <c r="U24" s="24"/>
      <c r="V24" s="24"/>
      <c r="W24" s="24"/>
      <c r="X24" s="87" t="str">
        <f t="shared" si="1"/>
        <v/>
      </c>
      <c r="Y24" s="90" t="str">
        <f t="shared" si="2"/>
        <v/>
      </c>
      <c r="AA24" s="119" t="str">
        <f t="shared" si="3"/>
        <v/>
      </c>
      <c r="AB24" s="109" t="str">
        <f t="shared" si="4"/>
        <v/>
      </c>
      <c r="AC24" s="90" t="str">
        <f t="shared" si="5"/>
        <v/>
      </c>
      <c r="AD24" s="1" t="str" cm="1">
        <f t="array" ref="AD24">IF(AH24="","",_xlfn.IFS(AH24=-1,"ETP/non-ETP",AH24=-2,"ETP/Type",AH24=-3,"Type",AH24=-4,"Group Error",AH24&lt;60,"High",AH24&lt;80,"Med",TRUE,"Low"))</f>
        <v/>
      </c>
      <c r="AE24" s="13" t="str" cm="1">
        <f t="array" ref="AE24">IF(AH24="","",_xlfn.IFS(AH24=-1,"ETP/non-ETP",AH24=-2,"ETP/Type",AH24=-3,"Type",AH24=-4,"Group Error",AH24&lt;60,"SG60 not met",AH24&lt;80,"SG60 met",AH24&lt;100,"SG80 met",TRUE,"SG100 met"))</f>
        <v/>
      </c>
      <c r="AF24" s="77"/>
      <c r="AG24" s="4"/>
      <c r="AH24" s="76" t="str" cm="1">
        <f t="array" ref="AH24">IFERROR(IF(NOT(ISNUMBER(A24)),"",_xlfn.IFS(AND(E24="",I24=""),-2,E24="",-1,I24="",-3,B24&lt;&gt;"First","",COUNTIFS($A$3:$A$53,A24,$E$3:$E$53,"&lt;&gt;",$E$3:$E$53,"&lt;&gt;"&amp;E24)&gt;0,-4,TRUE,ROUND(IF(E24="ETP",IF(Z24="",MIN(-11.965*Y24^2+32.28*Y24+78.259,100),MIN(-11.965*AC24^2+32.28*AC24+78.259,100)),IF(Z24="",MIN(-5.8*Y24^2+6.9*Y24+105,100),MIN(-5.8*AC24^2+6.9*AC24+105,100))),0))),"")</f>
        <v/>
      </c>
    </row>
    <row r="25" spans="1:34" ht="9.75" customHeight="1">
      <c r="A25" s="57"/>
      <c r="B25" s="2" t="str">
        <f>IF(COUNTIF($A$3:A25,A25)=1,"First","")</f>
        <v/>
      </c>
      <c r="E25" s="2"/>
      <c r="F25" s="2"/>
      <c r="G25" s="2"/>
      <c r="H25" s="2"/>
      <c r="I25" s="2"/>
      <c r="J25" s="2"/>
      <c r="K25" s="24"/>
      <c r="L25" s="24"/>
      <c r="M25" s="24"/>
      <c r="N25" s="24"/>
      <c r="O25" s="24"/>
      <c r="P25" s="24"/>
      <c r="Q25" s="24"/>
      <c r="R25" s="24"/>
      <c r="S25" s="84" t="str">
        <f t="shared" si="0"/>
        <v/>
      </c>
      <c r="T25" s="24"/>
      <c r="U25" s="24"/>
      <c r="V25" s="24"/>
      <c r="W25" s="24"/>
      <c r="X25" s="87" t="str">
        <f t="shared" si="1"/>
        <v/>
      </c>
      <c r="Y25" s="90" t="str">
        <f t="shared" si="2"/>
        <v/>
      </c>
      <c r="AA25" s="119" t="str">
        <f t="shared" si="3"/>
        <v/>
      </c>
      <c r="AB25" s="109" t="str">
        <f t="shared" si="4"/>
        <v/>
      </c>
      <c r="AC25" s="90" t="str">
        <f t="shared" si="5"/>
        <v/>
      </c>
      <c r="AD25" s="1" t="str" cm="1">
        <f t="array" ref="AD25">IF(AH25="","",_xlfn.IFS(AH25=-1,"ETP/non-ETP",AH25=-2,"ETP/Type",AH25=-3,"Type",AH25=-4,"Group Error",AH25&lt;60,"High",AH25&lt;80,"Med",TRUE,"Low"))</f>
        <v/>
      </c>
      <c r="AE25" s="13" t="str" cm="1">
        <f t="array" ref="AE25">IF(AH25="","",_xlfn.IFS(AH25=-1,"ETP/non-ETP",AH25=-2,"ETP/Type",AH25=-3,"Type",AH25=-4,"Group Error",AH25&lt;60,"SG60 not met",AH25&lt;80,"SG60 met",AH25&lt;100,"SG80 met",TRUE,"SG100 met"))</f>
        <v/>
      </c>
      <c r="AF25" s="77"/>
      <c r="AG25" s="4"/>
      <c r="AH25" s="76" t="str" cm="1">
        <f t="array" ref="AH25">IFERROR(IF(NOT(ISNUMBER(A25)),"",_xlfn.IFS(AND(E25="",I25=""),-2,E25="",-1,I25="",-3,B25&lt;&gt;"First","",COUNTIFS($A$3:$A$53,A25,$E$3:$E$53,"&lt;&gt;",$E$3:$E$53,"&lt;&gt;"&amp;E25)&gt;0,-4,TRUE,ROUND(IF(E25="ETP",IF(Z25="",MIN(-11.965*Y25^2+32.28*Y25+78.259,100),MIN(-11.965*AC25^2+32.28*AC25+78.259,100)),IF(Z25="",MIN(-5.8*Y25^2+6.9*Y25+105,100),MIN(-5.8*AC25^2+6.9*AC25+105,100))),0))),"")</f>
        <v/>
      </c>
    </row>
    <row r="26" spans="1:34" ht="9.75" customHeight="1">
      <c r="A26" s="57"/>
      <c r="B26" s="2" t="str">
        <f>IF(COUNTIF($A$3:A26,A26)=1,"First","")</f>
        <v/>
      </c>
      <c r="E26" s="2"/>
      <c r="F26" s="2"/>
      <c r="G26" s="2"/>
      <c r="H26" s="2"/>
      <c r="I26" s="2"/>
      <c r="J26" s="2"/>
      <c r="K26" s="24"/>
      <c r="L26" s="24"/>
      <c r="M26" s="24"/>
      <c r="N26" s="24"/>
      <c r="O26" s="24"/>
      <c r="P26" s="24"/>
      <c r="Q26" s="24"/>
      <c r="R26" s="24"/>
      <c r="S26" s="84" t="str">
        <f t="shared" si="0"/>
        <v/>
      </c>
      <c r="T26" s="24"/>
      <c r="U26" s="24"/>
      <c r="V26" s="24"/>
      <c r="W26" s="24"/>
      <c r="X26" s="87" t="str">
        <f t="shared" si="1"/>
        <v/>
      </c>
      <c r="Y26" s="90" t="str">
        <f t="shared" si="2"/>
        <v/>
      </c>
      <c r="AA26" s="119" t="str">
        <f t="shared" si="3"/>
        <v/>
      </c>
      <c r="AB26" s="109" t="str">
        <f t="shared" si="4"/>
        <v/>
      </c>
      <c r="AC26" s="90" t="str">
        <f t="shared" si="5"/>
        <v/>
      </c>
      <c r="AD26" s="1" t="str" cm="1">
        <f t="array" ref="AD26">IF(AH26="","",_xlfn.IFS(AH26=-1,"ETP/non-ETP",AH26=-2,"ETP/Type",AH26=-3,"Type",AH26=-4,"Group Error",AH26&lt;60,"High",AH26&lt;80,"Med",TRUE,"Low"))</f>
        <v/>
      </c>
      <c r="AE26" s="13" t="str" cm="1">
        <f t="array" ref="AE26">IF(AH26="","",_xlfn.IFS(AH26=-1,"ETP/non-ETP",AH26=-2,"ETP/Type",AH26=-3,"Type",AH26=-4,"Group Error",AH26&lt;60,"SG60 not met",AH26&lt;80,"SG60 met",AH26&lt;100,"SG80 met",TRUE,"SG100 met"))</f>
        <v/>
      </c>
      <c r="AF26" s="77"/>
      <c r="AG26" s="4"/>
      <c r="AH26" s="76" t="str" cm="1">
        <f t="array" ref="AH26">IFERROR(IF(NOT(ISNUMBER(A26)),"",_xlfn.IFS(AND(E26="",I26=""),-2,E26="",-1,I26="",-3,B26&lt;&gt;"First","",COUNTIFS($A$3:$A$53,A26,$E$3:$E$53,"&lt;&gt;",$E$3:$E$53,"&lt;&gt;"&amp;E26)&gt;0,-4,TRUE,ROUND(IF(E26="ETP",IF(Z26="",MIN(-11.965*Y26^2+32.28*Y26+78.259,100),MIN(-11.965*AC26^2+32.28*AC26+78.259,100)),IF(Z26="",MIN(-5.8*Y26^2+6.9*Y26+105,100),MIN(-5.8*AC26^2+6.9*AC26+105,100))),0))),"")</f>
        <v/>
      </c>
    </row>
    <row r="27" spans="1:34" ht="9.75" customHeight="1">
      <c r="A27" s="57"/>
      <c r="B27" s="2" t="str">
        <f>IF(COUNTIF($A$3:A27,A27)=1,"First","")</f>
        <v/>
      </c>
      <c r="E27" s="2"/>
      <c r="F27" s="2"/>
      <c r="G27" s="2"/>
      <c r="H27" s="2"/>
      <c r="I27" s="2"/>
      <c r="J27" s="2"/>
      <c r="K27" s="24"/>
      <c r="L27" s="24"/>
      <c r="M27" s="24"/>
      <c r="N27" s="24"/>
      <c r="O27" s="24"/>
      <c r="P27" s="24"/>
      <c r="Q27" s="24"/>
      <c r="R27" s="24"/>
      <c r="S27" s="84" t="str">
        <f t="shared" si="0"/>
        <v/>
      </c>
      <c r="T27" s="24"/>
      <c r="U27" s="24"/>
      <c r="V27" s="24"/>
      <c r="W27" s="24"/>
      <c r="X27" s="87" t="str">
        <f t="shared" si="1"/>
        <v/>
      </c>
      <c r="Y27" s="90" t="str">
        <f t="shared" si="2"/>
        <v/>
      </c>
      <c r="AA27" s="119" t="str">
        <f t="shared" si="3"/>
        <v/>
      </c>
      <c r="AB27" s="109" t="str">
        <f t="shared" si="4"/>
        <v/>
      </c>
      <c r="AC27" s="90" t="str">
        <f t="shared" si="5"/>
        <v/>
      </c>
      <c r="AD27" s="1" t="str" cm="1">
        <f t="array" ref="AD27">IF(AH27="","",_xlfn.IFS(AH27=-1,"ETP/non-ETP",AH27=-2,"ETP/Type",AH27=-3,"Type",AH27=-4,"Group Error",AH27&lt;60,"High",AH27&lt;80,"Med",TRUE,"Low"))</f>
        <v/>
      </c>
      <c r="AE27" s="13" t="str" cm="1">
        <f t="array" ref="AE27">IF(AH27="","",_xlfn.IFS(AH27=-1,"ETP/non-ETP",AH27=-2,"ETP/Type",AH27=-3,"Type",AH27=-4,"Group Error",AH27&lt;60,"SG60 not met",AH27&lt;80,"SG60 met",AH27&lt;100,"SG80 met",TRUE,"SG100 met"))</f>
        <v/>
      </c>
      <c r="AF27" s="77"/>
      <c r="AG27" s="4"/>
      <c r="AH27" s="76" t="str" cm="1">
        <f t="array" ref="AH27">IFERROR(IF(NOT(ISNUMBER(A27)),"",_xlfn.IFS(AND(E27="",I27=""),-2,E27="",-1,I27="",-3,B27&lt;&gt;"First","",COUNTIFS($A$3:$A$53,A27,$E$3:$E$53,"&lt;&gt;",$E$3:$E$53,"&lt;&gt;"&amp;E27)&gt;0,-4,TRUE,ROUND(IF(E27="ETP",IF(Z27="",MIN(-11.965*Y27^2+32.28*Y27+78.259,100),MIN(-11.965*AC27^2+32.28*AC27+78.259,100)),IF(Z27="",MIN(-5.8*Y27^2+6.9*Y27+105,100),MIN(-5.8*AC27^2+6.9*AC27+105,100))),0))),"")</f>
        <v/>
      </c>
    </row>
    <row r="28" spans="1:34" ht="9.75" customHeight="1">
      <c r="A28" s="57"/>
      <c r="B28" s="2" t="str">
        <f>IF(COUNTIF($A$3:A28,A28)=1,"First","")</f>
        <v/>
      </c>
      <c r="E28" s="2"/>
      <c r="F28" s="2"/>
      <c r="G28" s="2"/>
      <c r="H28" s="2"/>
      <c r="I28" s="2"/>
      <c r="J28" s="2"/>
      <c r="K28" s="24"/>
      <c r="L28" s="24"/>
      <c r="M28" s="24"/>
      <c r="N28" s="24"/>
      <c r="O28" s="24"/>
      <c r="P28" s="24"/>
      <c r="Q28" s="24"/>
      <c r="R28" s="24"/>
      <c r="S28" s="84" t="str">
        <f t="shared" si="0"/>
        <v/>
      </c>
      <c r="T28" s="24"/>
      <c r="U28" s="24"/>
      <c r="V28" s="24"/>
      <c r="W28" s="24"/>
      <c r="X28" s="87" t="str">
        <f t="shared" si="1"/>
        <v/>
      </c>
      <c r="Y28" s="90" t="str">
        <f t="shared" si="2"/>
        <v/>
      </c>
      <c r="AA28" s="119" t="str">
        <f t="shared" si="3"/>
        <v/>
      </c>
      <c r="AB28" s="109" t="str">
        <f t="shared" si="4"/>
        <v/>
      </c>
      <c r="AC28" s="90" t="str">
        <f t="shared" si="5"/>
        <v/>
      </c>
      <c r="AD28" s="1" t="str" cm="1">
        <f t="array" ref="AD28">IF(AH28="","",_xlfn.IFS(AH28=-1,"ETP/non-ETP",AH28=-2,"ETP/Type",AH28=-3,"Type",AH28=-4,"Group Error",AH28&lt;60,"High",AH28&lt;80,"Med",TRUE,"Low"))</f>
        <v/>
      </c>
      <c r="AE28" s="13" t="str" cm="1">
        <f t="array" ref="AE28">IF(AH28="","",_xlfn.IFS(AH28=-1,"ETP/non-ETP",AH28=-2,"ETP/Type",AH28=-3,"Type",AH28=-4,"Group Error",AH28&lt;60,"SG60 not met",AH28&lt;80,"SG60 met",AH28&lt;100,"SG80 met",TRUE,"SG100 met"))</f>
        <v/>
      </c>
      <c r="AF28" s="77"/>
      <c r="AG28" s="4"/>
      <c r="AH28" s="76" t="str" cm="1">
        <f t="array" ref="AH28">IFERROR(IF(NOT(ISNUMBER(A28)),"",_xlfn.IFS(AND(E28="",I28=""),-2,E28="",-1,I28="",-3,B28&lt;&gt;"First","",COUNTIFS($A$3:$A$53,A28,$E$3:$E$53,"&lt;&gt;",$E$3:$E$53,"&lt;&gt;"&amp;E28)&gt;0,-4,TRUE,ROUND(IF(E28="ETP",IF(Z28="",MIN(-11.965*Y28^2+32.28*Y28+78.259,100),MIN(-11.965*AC28^2+32.28*AC28+78.259,100)),IF(Z28="",MIN(-5.8*Y28^2+6.9*Y28+105,100),MIN(-5.8*AC28^2+6.9*AC28+105,100))),0))),"")</f>
        <v/>
      </c>
    </row>
    <row r="29" spans="1:34" ht="9.75" customHeight="1">
      <c r="A29" s="57"/>
      <c r="B29" s="2" t="str">
        <f>IF(COUNTIF($A$3:A29,A29)=1,"First","")</f>
        <v/>
      </c>
      <c r="E29" s="2"/>
      <c r="F29" s="2"/>
      <c r="G29" s="2"/>
      <c r="H29" s="2"/>
      <c r="I29" s="2"/>
      <c r="J29" s="2"/>
      <c r="K29" s="24"/>
      <c r="L29" s="24"/>
      <c r="M29" s="24"/>
      <c r="N29" s="24"/>
      <c r="O29" s="24"/>
      <c r="P29" s="24"/>
      <c r="Q29" s="24"/>
      <c r="R29" s="24"/>
      <c r="S29" s="84" t="str">
        <f t="shared" si="0"/>
        <v/>
      </c>
      <c r="T29" s="24"/>
      <c r="U29" s="24"/>
      <c r="V29" s="24"/>
      <c r="W29" s="24"/>
      <c r="X29" s="87" t="str">
        <f t="shared" si="1"/>
        <v/>
      </c>
      <c r="Y29" s="90" t="str">
        <f t="shared" si="2"/>
        <v/>
      </c>
      <c r="AA29" s="119" t="str">
        <f t="shared" si="3"/>
        <v/>
      </c>
      <c r="AB29" s="109" t="str">
        <f t="shared" si="4"/>
        <v/>
      </c>
      <c r="AC29" s="90" t="str">
        <f t="shared" si="5"/>
        <v/>
      </c>
      <c r="AD29" s="1" t="str" cm="1">
        <f t="array" ref="AD29">IF(AH29="","",_xlfn.IFS(AH29=-1,"ETP/non-ETP",AH29=-2,"ETP/Type",AH29=-3,"Type",AH29=-4,"Group Error",AH29&lt;60,"High",AH29&lt;80,"Med",TRUE,"Low"))</f>
        <v/>
      </c>
      <c r="AE29" s="13" t="str" cm="1">
        <f t="array" ref="AE29">IF(AH29="","",_xlfn.IFS(AH29=-1,"ETP/non-ETP",AH29=-2,"ETP/Type",AH29=-3,"Type",AH29=-4,"Group Error",AH29&lt;60,"SG60 not met",AH29&lt;80,"SG60 met",AH29&lt;100,"SG80 met",TRUE,"SG100 met"))</f>
        <v/>
      </c>
      <c r="AF29" s="77"/>
      <c r="AG29" s="4"/>
      <c r="AH29" s="76" t="str" cm="1">
        <f t="array" ref="AH29">IFERROR(IF(NOT(ISNUMBER(A29)),"",_xlfn.IFS(AND(E29="",I29=""),-2,E29="",-1,I29="",-3,B29&lt;&gt;"First","",COUNTIFS($A$3:$A$53,A29,$E$3:$E$53,"&lt;&gt;",$E$3:$E$53,"&lt;&gt;"&amp;E29)&gt;0,-4,TRUE,ROUND(IF(E29="ETP",IF(Z29="",MIN(-11.965*Y29^2+32.28*Y29+78.259,100),MIN(-11.965*AC29^2+32.28*AC29+78.259,100)),IF(Z29="",MIN(-5.8*Y29^2+6.9*Y29+105,100),MIN(-5.8*AC29^2+6.9*AC29+105,100))),0))),"")</f>
        <v/>
      </c>
    </row>
    <row r="30" spans="1:34" ht="9.75" customHeight="1">
      <c r="A30" s="57"/>
      <c r="B30" s="2" t="str">
        <f>IF(COUNTIF($A$3:A30,A30)=1,"First","")</f>
        <v/>
      </c>
      <c r="E30" s="2"/>
      <c r="F30" s="2"/>
      <c r="G30" s="2"/>
      <c r="H30" s="2"/>
      <c r="I30" s="2"/>
      <c r="J30" s="2"/>
      <c r="K30" s="24"/>
      <c r="L30" s="24"/>
      <c r="M30" s="24"/>
      <c r="N30" s="24"/>
      <c r="O30" s="24"/>
      <c r="P30" s="24"/>
      <c r="Q30" s="24"/>
      <c r="R30" s="24"/>
      <c r="S30" s="84" t="str">
        <f t="shared" si="0"/>
        <v/>
      </c>
      <c r="T30" s="24"/>
      <c r="U30" s="24"/>
      <c r="V30" s="24"/>
      <c r="W30" s="24"/>
      <c r="X30" s="87" t="str">
        <f t="shared" si="1"/>
        <v/>
      </c>
      <c r="Y30" s="90" t="str">
        <f t="shared" si="2"/>
        <v/>
      </c>
      <c r="AA30" s="119" t="str">
        <f t="shared" si="3"/>
        <v/>
      </c>
      <c r="AB30" s="109" t="str">
        <f t="shared" si="4"/>
        <v/>
      </c>
      <c r="AC30" s="90" t="str">
        <f t="shared" si="5"/>
        <v/>
      </c>
      <c r="AD30" s="1" t="str" cm="1">
        <f t="array" ref="AD30">IF(AH30="","",_xlfn.IFS(AH30=-1,"ETP/non-ETP",AH30=-2,"ETP/Type",AH30=-3,"Type",AH30=-4,"Group Error",AH30&lt;60,"High",AH30&lt;80,"Med",TRUE,"Low"))</f>
        <v/>
      </c>
      <c r="AE30" s="13" t="str" cm="1">
        <f t="array" ref="AE30">IF(AH30="","",_xlfn.IFS(AH30=-1,"ETP/non-ETP",AH30=-2,"ETP/Type",AH30=-3,"Type",AH30=-4,"Group Error",AH30&lt;60,"SG60 not met",AH30&lt;80,"SG60 met",AH30&lt;100,"SG80 met",TRUE,"SG100 met"))</f>
        <v/>
      </c>
      <c r="AF30" s="77"/>
      <c r="AG30" s="4"/>
      <c r="AH30" s="76" t="str" cm="1">
        <f t="array" ref="AH30">IFERROR(IF(NOT(ISNUMBER(A30)),"",_xlfn.IFS(AND(E30="",I30=""),-2,E30="",-1,I30="",-3,B30&lt;&gt;"First","",COUNTIFS($A$3:$A$53,A30,$E$3:$E$53,"&lt;&gt;",$E$3:$E$53,"&lt;&gt;"&amp;E30)&gt;0,-4,TRUE,ROUND(IF(E30="ETP",IF(Z30="",MIN(-11.965*Y30^2+32.28*Y30+78.259,100),MIN(-11.965*AC30^2+32.28*AC30+78.259,100)),IF(Z30="",MIN(-5.8*Y30^2+6.9*Y30+105,100),MIN(-5.8*AC30^2+6.9*AC30+105,100))),0))),"")</f>
        <v/>
      </c>
    </row>
    <row r="31" spans="1:34" ht="9.75" customHeight="1">
      <c r="A31" s="57"/>
      <c r="B31" s="2" t="str">
        <f>IF(COUNTIF($A$3:A31,A31)=1,"First","")</f>
        <v/>
      </c>
      <c r="E31" s="2"/>
      <c r="F31" s="2"/>
      <c r="G31" s="2"/>
      <c r="H31" s="2"/>
      <c r="I31" s="2"/>
      <c r="J31" s="2"/>
      <c r="K31" s="24"/>
      <c r="L31" s="24"/>
      <c r="M31" s="24"/>
      <c r="N31" s="24"/>
      <c r="O31" s="24"/>
      <c r="P31" s="24"/>
      <c r="Q31" s="24"/>
      <c r="R31" s="24"/>
      <c r="S31" s="84" t="str">
        <f t="shared" si="0"/>
        <v/>
      </c>
      <c r="T31" s="24"/>
      <c r="U31" s="24"/>
      <c r="V31" s="24"/>
      <c r="W31" s="24"/>
      <c r="X31" s="87" t="str">
        <f t="shared" si="1"/>
        <v/>
      </c>
      <c r="Y31" s="90" t="str">
        <f t="shared" si="2"/>
        <v/>
      </c>
      <c r="AA31" s="119" t="str">
        <f t="shared" si="3"/>
        <v/>
      </c>
      <c r="AB31" s="109" t="str">
        <f t="shared" si="4"/>
        <v/>
      </c>
      <c r="AC31" s="90" t="str">
        <f t="shared" si="5"/>
        <v/>
      </c>
      <c r="AD31" s="1" t="str" cm="1">
        <f t="array" ref="AD31">IF(AH31="","",_xlfn.IFS(AH31=-1,"ETP/non-ETP",AH31=-2,"ETP/Type",AH31=-3,"Type",AH31=-4,"Group Error",AH31&lt;60,"High",AH31&lt;80,"Med",TRUE,"Low"))</f>
        <v/>
      </c>
      <c r="AE31" s="13" t="str" cm="1">
        <f t="array" ref="AE31">IF(AH31="","",_xlfn.IFS(AH31=-1,"ETP/non-ETP",AH31=-2,"ETP/Type",AH31=-3,"Type",AH31=-4,"Group Error",AH31&lt;60,"SG60 not met",AH31&lt;80,"SG60 met",AH31&lt;100,"SG80 met",TRUE,"SG100 met"))</f>
        <v/>
      </c>
      <c r="AF31" s="77"/>
      <c r="AG31" s="4"/>
      <c r="AH31" s="76" t="str" cm="1">
        <f t="array" ref="AH31">IFERROR(IF(NOT(ISNUMBER(A31)),"",_xlfn.IFS(AND(E31="",I31=""),-2,E31="",-1,I31="",-3,B31&lt;&gt;"First","",COUNTIFS($A$3:$A$53,A31,$E$3:$E$53,"&lt;&gt;",$E$3:$E$53,"&lt;&gt;"&amp;E31)&gt;0,-4,TRUE,ROUND(IF(E31="ETP",IF(Z31="",MIN(-11.965*Y31^2+32.28*Y31+78.259,100),MIN(-11.965*AC31^2+32.28*AC31+78.259,100)),IF(Z31="",MIN(-5.8*Y31^2+6.9*Y31+105,100),MIN(-5.8*AC31^2+6.9*AC31+105,100))),0))),"")</f>
        <v/>
      </c>
    </row>
    <row r="32" spans="1:34" ht="9.75" customHeight="1">
      <c r="A32" s="57"/>
      <c r="B32" s="2" t="str">
        <f>IF(COUNTIF($A$3:A32,A32)=1,"First","")</f>
        <v/>
      </c>
      <c r="E32" s="2"/>
      <c r="F32" s="2"/>
      <c r="G32" s="2"/>
      <c r="H32" s="2"/>
      <c r="I32" s="2"/>
      <c r="J32" s="2"/>
      <c r="K32" s="24"/>
      <c r="L32" s="24"/>
      <c r="M32" s="24"/>
      <c r="N32" s="24"/>
      <c r="O32" s="24"/>
      <c r="P32" s="24"/>
      <c r="Q32" s="24"/>
      <c r="R32" s="24"/>
      <c r="S32" s="84" t="str">
        <f t="shared" si="0"/>
        <v/>
      </c>
      <c r="T32" s="24"/>
      <c r="U32" s="24"/>
      <c r="V32" s="24"/>
      <c r="W32" s="24"/>
      <c r="X32" s="87" t="str">
        <f t="shared" si="1"/>
        <v/>
      </c>
      <c r="Y32" s="90" t="str">
        <f t="shared" si="2"/>
        <v/>
      </c>
      <c r="AA32" s="119" t="str">
        <f t="shared" si="3"/>
        <v/>
      </c>
      <c r="AB32" s="109" t="str">
        <f t="shared" si="4"/>
        <v/>
      </c>
      <c r="AC32" s="90" t="str">
        <f t="shared" si="5"/>
        <v/>
      </c>
      <c r="AD32" s="1" t="str" cm="1">
        <f t="array" ref="AD32">IF(AH32="","",_xlfn.IFS(AH32=-1,"ETP/non-ETP",AH32=-2,"ETP/Type",AH32=-3,"Type",AH32=-4,"Group Error",AH32&lt;60,"High",AH32&lt;80,"Med",TRUE,"Low"))</f>
        <v/>
      </c>
      <c r="AE32" s="13" t="str" cm="1">
        <f t="array" ref="AE32">IF(AH32="","",_xlfn.IFS(AH32=-1,"ETP/non-ETP",AH32=-2,"ETP/Type",AH32=-3,"Type",AH32=-4,"Group Error",AH32&lt;60,"SG60 not met",AH32&lt;80,"SG60 met",AH32&lt;100,"SG80 met",TRUE,"SG100 met"))</f>
        <v/>
      </c>
      <c r="AF32" s="77"/>
      <c r="AG32" s="4"/>
      <c r="AH32" s="76" t="str" cm="1">
        <f t="array" ref="AH32">IFERROR(IF(NOT(ISNUMBER(A32)),"",_xlfn.IFS(AND(E32="",I32=""),-2,E32="",-1,I32="",-3,B32&lt;&gt;"First","",COUNTIFS($A$3:$A$53,A32,$E$3:$E$53,"&lt;&gt;",$E$3:$E$53,"&lt;&gt;"&amp;E32)&gt;0,-4,TRUE,ROUND(IF(E32="ETP",IF(Z32="",MIN(-11.965*Y32^2+32.28*Y32+78.259,100),MIN(-11.965*AC32^2+32.28*AC32+78.259,100)),IF(Z32="",MIN(-5.8*Y32^2+6.9*Y32+105,100),MIN(-5.8*AC32^2+6.9*AC32+105,100))),0))),"")</f>
        <v/>
      </c>
    </row>
    <row r="33" spans="1:34" ht="9.75" customHeight="1">
      <c r="A33" s="57"/>
      <c r="B33" s="2" t="str">
        <f>IF(COUNTIF($A$3:A33,A33)=1,"First","")</f>
        <v/>
      </c>
      <c r="E33" s="2"/>
      <c r="F33" s="2"/>
      <c r="G33" s="2"/>
      <c r="H33" s="2"/>
      <c r="I33" s="2"/>
      <c r="J33" s="2"/>
      <c r="K33" s="24"/>
      <c r="L33" s="24"/>
      <c r="M33" s="24"/>
      <c r="N33" s="24"/>
      <c r="O33" s="24"/>
      <c r="P33" s="24"/>
      <c r="Q33" s="24"/>
      <c r="R33" s="24"/>
      <c r="S33" s="84" t="str">
        <f t="shared" si="0"/>
        <v/>
      </c>
      <c r="T33" s="24"/>
      <c r="U33" s="24"/>
      <c r="V33" s="24"/>
      <c r="W33" s="24"/>
      <c r="X33" s="87" t="str">
        <f t="shared" si="1"/>
        <v/>
      </c>
      <c r="Y33" s="90" t="str">
        <f t="shared" si="2"/>
        <v/>
      </c>
      <c r="AA33" s="119" t="str">
        <f t="shared" si="3"/>
        <v/>
      </c>
      <c r="AB33" s="109" t="str">
        <f t="shared" si="4"/>
        <v/>
      </c>
      <c r="AC33" s="90" t="str">
        <f t="shared" si="5"/>
        <v/>
      </c>
      <c r="AD33" s="1" t="str" cm="1">
        <f t="array" ref="AD33">IF(AH33="","",_xlfn.IFS(AH33=-1,"ETP/non-ETP",AH33=-2,"ETP/Type",AH33=-3,"Type",AH33=-4,"Group Error",AH33&lt;60,"High",AH33&lt;80,"Med",TRUE,"Low"))</f>
        <v/>
      </c>
      <c r="AE33" s="13" t="str" cm="1">
        <f t="array" ref="AE33">IF(AH33="","",_xlfn.IFS(AH33=-1,"ETP/non-ETP",AH33=-2,"ETP/Type",AH33=-3,"Type",AH33=-4,"Group Error",AH33&lt;60,"SG60 not met",AH33&lt;80,"SG60 met",AH33&lt;100,"SG80 met",TRUE,"SG100 met"))</f>
        <v/>
      </c>
      <c r="AF33" s="77"/>
      <c r="AG33" s="4"/>
      <c r="AH33" s="76" t="str" cm="1">
        <f t="array" ref="AH33">IFERROR(IF(NOT(ISNUMBER(A33)),"",_xlfn.IFS(AND(E33="",I33=""),-2,E33="",-1,I33="",-3,B33&lt;&gt;"First","",COUNTIFS($A$3:$A$53,A33,$E$3:$E$53,"&lt;&gt;",$E$3:$E$53,"&lt;&gt;"&amp;E33)&gt;0,-4,TRUE,ROUND(IF(E33="ETP",IF(Z33="",MIN(-11.965*Y33^2+32.28*Y33+78.259,100),MIN(-11.965*AC33^2+32.28*AC33+78.259,100)),IF(Z33="",MIN(-5.8*Y33^2+6.9*Y33+105,100),MIN(-5.8*AC33^2+6.9*AC33+105,100))),0))),"")</f>
        <v/>
      </c>
    </row>
    <row r="34" spans="1:34" ht="9.75" customHeight="1">
      <c r="A34" s="57"/>
      <c r="B34" s="2" t="str">
        <f>IF(COUNTIF($A$3:A34,A34)=1,"First","")</f>
        <v/>
      </c>
      <c r="E34" s="2"/>
      <c r="F34" s="2"/>
      <c r="G34" s="2"/>
      <c r="H34" s="2"/>
      <c r="I34" s="2"/>
      <c r="J34" s="2"/>
      <c r="K34" s="24"/>
      <c r="L34" s="24"/>
      <c r="M34" s="24"/>
      <c r="N34" s="24"/>
      <c r="O34" s="24"/>
      <c r="P34" s="24"/>
      <c r="Q34" s="24"/>
      <c r="R34" s="24"/>
      <c r="S34" s="84" t="str">
        <f t="shared" si="0"/>
        <v/>
      </c>
      <c r="T34" s="24"/>
      <c r="U34" s="24"/>
      <c r="V34" s="24"/>
      <c r="W34" s="24"/>
      <c r="X34" s="87" t="str">
        <f t="shared" si="1"/>
        <v/>
      </c>
      <c r="Y34" s="90" t="str">
        <f t="shared" si="2"/>
        <v/>
      </c>
      <c r="AA34" s="119" t="str">
        <f t="shared" si="3"/>
        <v/>
      </c>
      <c r="AB34" s="109" t="str">
        <f t="shared" si="4"/>
        <v/>
      </c>
      <c r="AC34" s="90" t="str">
        <f t="shared" si="5"/>
        <v/>
      </c>
      <c r="AD34" s="1" t="str" cm="1">
        <f t="array" ref="AD34">IF(AH34="","",_xlfn.IFS(AH34=-1,"ETP/non-ETP",AH34=-2,"ETP/Type",AH34=-3,"Type",AH34=-4,"Group Error",AH34&lt;60,"High",AH34&lt;80,"Med",TRUE,"Low"))</f>
        <v/>
      </c>
      <c r="AE34" s="13" t="str" cm="1">
        <f t="array" ref="AE34">IF(AH34="","",_xlfn.IFS(AH34=-1,"ETP/non-ETP",AH34=-2,"ETP/Type",AH34=-3,"Type",AH34=-4,"Group Error",AH34&lt;60,"SG60 not met",AH34&lt;80,"SG60 met",AH34&lt;100,"SG80 met",TRUE,"SG100 met"))</f>
        <v/>
      </c>
      <c r="AF34" s="77"/>
      <c r="AG34" s="4"/>
      <c r="AH34" s="76" t="str" cm="1">
        <f t="array" ref="AH34">IFERROR(IF(NOT(ISNUMBER(A34)),"",_xlfn.IFS(AND(E34="",I34=""),-2,E34="",-1,I34="",-3,B34&lt;&gt;"First","",COUNTIFS($A$3:$A$53,A34,$E$3:$E$53,"&lt;&gt;",$E$3:$E$53,"&lt;&gt;"&amp;E34)&gt;0,-4,TRUE,ROUND(IF(E34="ETP",IF(Z34="",MIN(-11.965*Y34^2+32.28*Y34+78.259,100),MIN(-11.965*AC34^2+32.28*AC34+78.259,100)),IF(Z34="",MIN(-5.8*Y34^2+6.9*Y34+105,100),MIN(-5.8*AC34^2+6.9*AC34+105,100))),0))),"")</f>
        <v/>
      </c>
    </row>
    <row r="35" spans="1:34" ht="9.75" customHeight="1">
      <c r="A35" s="57"/>
      <c r="B35" s="2" t="str">
        <f>IF(COUNTIF($A$3:A35,A35)=1,"First","")</f>
        <v/>
      </c>
      <c r="E35" s="2"/>
      <c r="F35" s="2"/>
      <c r="G35" s="2"/>
      <c r="H35" s="2"/>
      <c r="I35" s="2"/>
      <c r="J35" s="2"/>
      <c r="K35" s="24"/>
      <c r="L35" s="24"/>
      <c r="M35" s="24"/>
      <c r="N35" s="24"/>
      <c r="O35" s="24"/>
      <c r="P35" s="24"/>
      <c r="Q35" s="24"/>
      <c r="R35" s="24"/>
      <c r="S35" s="84" t="str">
        <f t="shared" ref="S35:S53" si="6">IF(AND(I35="Invertebrate",COUNT(K35:M35,P35:R35)&gt;5),AVERAGE(K35:M35,P35:R35),IF(AND(I35="Vertebrate",COUNT(K35:Q35)&gt;6),AVERAGE(K35:Q35),""))</f>
        <v/>
      </c>
      <c r="T35" s="24"/>
      <c r="U35" s="24"/>
      <c r="V35" s="24"/>
      <c r="W35" s="24"/>
      <c r="X35" s="87" t="str">
        <f t="shared" ref="X35:X53" si="7">IF(COUNT(T35:W35)&gt;3,((T35*U35*V35*W35)-1)/40+1,"")</f>
        <v/>
      </c>
      <c r="Y35" s="90" t="str">
        <f t="shared" si="2"/>
        <v/>
      </c>
      <c r="AA35" s="119" t="str">
        <f t="shared" si="3"/>
        <v/>
      </c>
      <c r="AB35" s="109" t="str">
        <f t="shared" si="4"/>
        <v/>
      </c>
      <c r="AC35" s="90" t="str">
        <f t="shared" si="5"/>
        <v/>
      </c>
      <c r="AD35" s="1" t="str" cm="1">
        <f t="array" ref="AD35">IF(AH35="","",_xlfn.IFS(AH35=-1,"ETP/non-ETP",AH35=-2,"ETP/Type",AH35=-3,"Type",AH35=-4,"Group Error",AH35&lt;60,"High",AH35&lt;80,"Med",TRUE,"Low"))</f>
        <v/>
      </c>
      <c r="AE35" s="13" t="str" cm="1">
        <f t="array" ref="AE35">IF(AH35="","",_xlfn.IFS(AH35=-1,"ETP/non-ETP",AH35=-2,"ETP/Type",AH35=-3,"Type",AH35=-4,"Group Error",AH35&lt;60,"SG60 not met",AH35&lt;80,"SG60 met",AH35&lt;100,"SG80 met",TRUE,"SG100 met"))</f>
        <v/>
      </c>
      <c r="AF35" s="77"/>
      <c r="AG35" s="4"/>
      <c r="AH35" s="76" t="str" cm="1">
        <f t="array" ref="AH35">IFERROR(IF(NOT(ISNUMBER(A35)),"",_xlfn.IFS(AND(E35="",I35=""),-2,E35="",-1,I35="",-3,B35&lt;&gt;"First","",COUNTIFS($A$3:$A$53,A35,$E$3:$E$53,"&lt;&gt;",$E$3:$E$53,"&lt;&gt;"&amp;E35)&gt;0,-4,TRUE,ROUND(IF(E35="ETP",IF(Z35="",MIN(-11.965*Y35^2+32.28*Y35+78.259,100),MIN(-11.965*AC35^2+32.28*AC35+78.259,100)),IF(Z35="",MIN(-5.8*Y35^2+6.9*Y35+105,100),MIN(-5.8*AC35^2+6.9*AC35+105,100))),0))),"")</f>
        <v/>
      </c>
    </row>
    <row r="36" spans="1:34" ht="9.75" customHeight="1">
      <c r="A36" s="57"/>
      <c r="B36" s="2" t="str">
        <f>IF(COUNTIF($A$3:A36,A36)=1,"First","")</f>
        <v/>
      </c>
      <c r="E36" s="2"/>
      <c r="F36" s="2"/>
      <c r="G36" s="2"/>
      <c r="H36" s="2"/>
      <c r="I36" s="2"/>
      <c r="J36" s="2"/>
      <c r="K36" s="24"/>
      <c r="L36" s="24"/>
      <c r="M36" s="24"/>
      <c r="N36" s="24"/>
      <c r="O36" s="24"/>
      <c r="P36" s="24"/>
      <c r="Q36" s="24"/>
      <c r="R36" s="24"/>
      <c r="S36" s="84" t="str">
        <f t="shared" si="6"/>
        <v/>
      </c>
      <c r="T36" s="24"/>
      <c r="U36" s="24"/>
      <c r="V36" s="24"/>
      <c r="W36" s="24"/>
      <c r="X36" s="87" t="str">
        <f t="shared" si="7"/>
        <v/>
      </c>
      <c r="Y36" s="90" t="str">
        <f t="shared" si="2"/>
        <v/>
      </c>
      <c r="AA36" s="119" t="str">
        <f t="shared" si="3"/>
        <v/>
      </c>
      <c r="AB36" s="109" t="str">
        <f t="shared" si="4"/>
        <v/>
      </c>
      <c r="AC36" s="90" t="str">
        <f t="shared" si="5"/>
        <v/>
      </c>
      <c r="AD36" s="1" t="str" cm="1">
        <f t="array" ref="AD36">IF(AH36="","",_xlfn.IFS(AH36=-1,"ETP/non-ETP",AH36=-2,"ETP/Type",AH36=-3,"Type",AH36=-4,"Group Error",AH36&lt;60,"High",AH36&lt;80,"Med",TRUE,"Low"))</f>
        <v/>
      </c>
      <c r="AE36" s="13" t="str" cm="1">
        <f t="array" ref="AE36">IF(AH36="","",_xlfn.IFS(AH36=-1,"ETP/non-ETP",AH36=-2,"ETP/Type",AH36=-3,"Type",AH36=-4,"Group Error",AH36&lt;60,"SG60 not met",AH36&lt;80,"SG60 met",AH36&lt;100,"SG80 met",TRUE,"SG100 met"))</f>
        <v/>
      </c>
      <c r="AF36" s="77"/>
      <c r="AG36" s="4"/>
      <c r="AH36" s="76" t="str" cm="1">
        <f t="array" ref="AH36">IFERROR(IF(NOT(ISNUMBER(A36)),"",_xlfn.IFS(AND(E36="",I36=""),-2,E36="",-1,I36="",-3,B36&lt;&gt;"First","",COUNTIFS($A$3:$A$53,A36,$E$3:$E$53,"&lt;&gt;",$E$3:$E$53,"&lt;&gt;"&amp;E36)&gt;0,-4,TRUE,ROUND(IF(E36="ETP",IF(Z36="",MIN(-11.965*Y36^2+32.28*Y36+78.259,100),MIN(-11.965*AC36^2+32.28*AC36+78.259,100)),IF(Z36="",MIN(-5.8*Y36^2+6.9*Y36+105,100),MIN(-5.8*AC36^2+6.9*AC36+105,100))),0))),"")</f>
        <v/>
      </c>
    </row>
    <row r="37" spans="1:34" ht="9.75" customHeight="1">
      <c r="A37" s="57"/>
      <c r="B37" s="2" t="str">
        <f>IF(COUNTIF($A$3:A37,A37)=1,"First","")</f>
        <v/>
      </c>
      <c r="E37" s="2"/>
      <c r="F37" s="2"/>
      <c r="G37" s="2"/>
      <c r="H37" s="2"/>
      <c r="I37" s="2"/>
      <c r="J37" s="2"/>
      <c r="K37" s="24"/>
      <c r="L37" s="24"/>
      <c r="M37" s="24"/>
      <c r="N37" s="24"/>
      <c r="O37" s="24"/>
      <c r="P37" s="24"/>
      <c r="Q37" s="24"/>
      <c r="R37" s="24"/>
      <c r="S37" s="84" t="str">
        <f t="shared" si="6"/>
        <v/>
      </c>
      <c r="T37" s="24"/>
      <c r="U37" s="24"/>
      <c r="V37" s="24"/>
      <c r="W37" s="24"/>
      <c r="X37" s="87" t="str">
        <f t="shared" si="7"/>
        <v/>
      </c>
      <c r="Y37" s="90" t="str">
        <f t="shared" si="2"/>
        <v/>
      </c>
      <c r="AA37" s="119" t="str">
        <f t="shared" si="3"/>
        <v/>
      </c>
      <c r="AB37" s="109" t="str">
        <f t="shared" si="4"/>
        <v/>
      </c>
      <c r="AC37" s="90" t="str">
        <f t="shared" si="5"/>
        <v/>
      </c>
      <c r="AD37" s="1" t="str" cm="1">
        <f t="array" ref="AD37">IF(AH37="","",_xlfn.IFS(AH37=-1,"ETP/non-ETP",AH37=-2,"ETP/Type",AH37=-3,"Type",AH37=-4,"Group Error",AH37&lt;60,"High",AH37&lt;80,"Med",TRUE,"Low"))</f>
        <v/>
      </c>
      <c r="AE37" s="13" t="str" cm="1">
        <f t="array" ref="AE37">IF(AH37="","",_xlfn.IFS(AH37=-1,"ETP/non-ETP",AH37=-2,"ETP/Type",AH37=-3,"Type",AH37=-4,"Group Error",AH37&lt;60,"SG60 not met",AH37&lt;80,"SG60 met",AH37&lt;100,"SG80 met",TRUE,"SG100 met"))</f>
        <v/>
      </c>
      <c r="AF37" s="77"/>
      <c r="AG37" s="4"/>
      <c r="AH37" s="76" t="str" cm="1">
        <f t="array" ref="AH37">IFERROR(IF(NOT(ISNUMBER(A37)),"",_xlfn.IFS(AND(E37="",I37=""),-2,E37="",-1,I37="",-3,B37&lt;&gt;"First","",COUNTIFS($A$3:$A$53,A37,$E$3:$E$53,"&lt;&gt;",$E$3:$E$53,"&lt;&gt;"&amp;E37)&gt;0,-4,TRUE,ROUND(IF(E37="ETP",IF(Z37="",MIN(-11.965*Y37^2+32.28*Y37+78.259,100),MIN(-11.965*AC37^2+32.28*AC37+78.259,100)),IF(Z37="",MIN(-5.8*Y37^2+6.9*Y37+105,100),MIN(-5.8*AC37^2+6.9*AC37+105,100))),0))),"")</f>
        <v/>
      </c>
    </row>
    <row r="38" spans="1:34" ht="9.75" customHeight="1">
      <c r="A38" s="57"/>
      <c r="B38" s="2" t="str">
        <f>IF(COUNTIF($A$3:A38,A38)=1,"First","")</f>
        <v/>
      </c>
      <c r="E38" s="2"/>
      <c r="F38" s="2"/>
      <c r="G38" s="2"/>
      <c r="H38" s="2"/>
      <c r="I38" s="2"/>
      <c r="J38" s="2"/>
      <c r="K38" s="24"/>
      <c r="L38" s="24"/>
      <c r="M38" s="24"/>
      <c r="N38" s="24"/>
      <c r="O38" s="24"/>
      <c r="P38" s="24"/>
      <c r="Q38" s="24"/>
      <c r="R38" s="24"/>
      <c r="S38" s="84" t="str">
        <f t="shared" si="6"/>
        <v/>
      </c>
      <c r="T38" s="24"/>
      <c r="U38" s="24"/>
      <c r="V38" s="24"/>
      <c r="W38" s="24"/>
      <c r="X38" s="87" t="str">
        <f t="shared" si="7"/>
        <v/>
      </c>
      <c r="Y38" s="90" t="str">
        <f t="shared" si="2"/>
        <v/>
      </c>
      <c r="AA38" s="119" t="str">
        <f t="shared" si="3"/>
        <v/>
      </c>
      <c r="AB38" s="109" t="str">
        <f t="shared" si="4"/>
        <v/>
      </c>
      <c r="AC38" s="90" t="str">
        <f t="shared" si="5"/>
        <v/>
      </c>
      <c r="AD38" s="1" t="str" cm="1">
        <f t="array" ref="AD38">IF(AH38="","",_xlfn.IFS(AH38=-1,"ETP/non-ETP",AH38=-2,"ETP/Type",AH38=-3,"Type",AH38=-4,"Group Error",AH38&lt;60,"High",AH38&lt;80,"Med",TRUE,"Low"))</f>
        <v/>
      </c>
      <c r="AE38" s="13" t="str" cm="1">
        <f t="array" ref="AE38">IF(AH38="","",_xlfn.IFS(AH38=-1,"ETP/non-ETP",AH38=-2,"ETP/Type",AH38=-3,"Type",AH38=-4,"Group Error",AH38&lt;60,"SG60 not met",AH38&lt;80,"SG60 met",AH38&lt;100,"SG80 met",TRUE,"SG100 met"))</f>
        <v/>
      </c>
      <c r="AF38" s="77"/>
      <c r="AG38" s="4"/>
      <c r="AH38" s="76" t="str" cm="1">
        <f t="array" ref="AH38">IFERROR(IF(NOT(ISNUMBER(A38)),"",_xlfn.IFS(AND(E38="",I38=""),-2,E38="",-1,I38="",-3,B38&lt;&gt;"First","",COUNTIFS($A$3:$A$53,A38,$E$3:$E$53,"&lt;&gt;",$E$3:$E$53,"&lt;&gt;"&amp;E38)&gt;0,-4,TRUE,ROUND(IF(E38="ETP",IF(Z38="",MIN(-11.965*Y38^2+32.28*Y38+78.259,100),MIN(-11.965*AC38^2+32.28*AC38+78.259,100)),IF(Z38="",MIN(-5.8*Y38^2+6.9*Y38+105,100),MIN(-5.8*AC38^2+6.9*AC38+105,100))),0))),"")</f>
        <v/>
      </c>
    </row>
    <row r="39" spans="1:34" ht="9.75" customHeight="1">
      <c r="A39" s="57"/>
      <c r="B39" s="2" t="str">
        <f>IF(COUNTIF($A$3:A39,A39)=1,"First","")</f>
        <v/>
      </c>
      <c r="E39" s="2"/>
      <c r="F39" s="2"/>
      <c r="G39" s="2"/>
      <c r="H39" s="2"/>
      <c r="I39" s="2"/>
      <c r="J39" s="2"/>
      <c r="K39" s="24"/>
      <c r="L39" s="24"/>
      <c r="M39" s="24"/>
      <c r="N39" s="24"/>
      <c r="O39" s="24"/>
      <c r="P39" s="24"/>
      <c r="Q39" s="24"/>
      <c r="R39" s="24"/>
      <c r="S39" s="84" t="str">
        <f t="shared" si="6"/>
        <v/>
      </c>
      <c r="T39" s="24"/>
      <c r="U39" s="24"/>
      <c r="V39" s="24"/>
      <c r="W39" s="24"/>
      <c r="X39" s="87" t="str">
        <f t="shared" si="7"/>
        <v/>
      </c>
      <c r="Y39" s="90" t="str">
        <f t="shared" si="2"/>
        <v/>
      </c>
      <c r="AA39" s="119" t="str">
        <f t="shared" si="3"/>
        <v/>
      </c>
      <c r="AB39" s="109" t="str">
        <f t="shared" si="4"/>
        <v/>
      </c>
      <c r="AC39" s="90" t="str">
        <f t="shared" si="5"/>
        <v/>
      </c>
      <c r="AD39" s="1" t="str" cm="1">
        <f t="array" ref="AD39">IF(AH39="","",_xlfn.IFS(AH39=-1,"ETP/non-ETP",AH39=-2,"ETP/Type",AH39=-3,"Type",AH39=-4,"Group Error",AH39&lt;60,"High",AH39&lt;80,"Med",TRUE,"Low"))</f>
        <v/>
      </c>
      <c r="AE39" s="13" t="str" cm="1">
        <f t="array" ref="AE39">IF(AH39="","",_xlfn.IFS(AH39=-1,"ETP/non-ETP",AH39=-2,"ETP/Type",AH39=-3,"Type",AH39=-4,"Group Error",AH39&lt;60,"SG60 not met",AH39&lt;80,"SG60 met",AH39&lt;100,"SG80 met",TRUE,"SG100 met"))</f>
        <v/>
      </c>
      <c r="AF39" s="77"/>
      <c r="AG39" s="4"/>
      <c r="AH39" s="76" t="str" cm="1">
        <f t="array" ref="AH39">IFERROR(IF(NOT(ISNUMBER(A39)),"",_xlfn.IFS(AND(E39="",I39=""),-2,E39="",-1,I39="",-3,B39&lt;&gt;"First","",COUNTIFS($A$3:$A$53,A39,$E$3:$E$53,"&lt;&gt;",$E$3:$E$53,"&lt;&gt;"&amp;E39)&gt;0,-4,TRUE,ROUND(IF(E39="ETP",IF(Z39="",MIN(-11.965*Y39^2+32.28*Y39+78.259,100),MIN(-11.965*AC39^2+32.28*AC39+78.259,100)),IF(Z39="",MIN(-5.8*Y39^2+6.9*Y39+105,100),MIN(-5.8*AC39^2+6.9*AC39+105,100))),0))),"")</f>
        <v/>
      </c>
    </row>
    <row r="40" spans="1:34" ht="9.75" customHeight="1">
      <c r="A40" s="57"/>
      <c r="B40" s="2" t="str">
        <f>IF(COUNTIF($A$3:A40,A40)=1,"First","")</f>
        <v/>
      </c>
      <c r="E40" s="2"/>
      <c r="F40" s="2"/>
      <c r="G40" s="2"/>
      <c r="H40" s="2"/>
      <c r="I40" s="2"/>
      <c r="J40" s="2"/>
      <c r="K40" s="24"/>
      <c r="L40" s="24"/>
      <c r="M40" s="24"/>
      <c r="N40" s="24"/>
      <c r="O40" s="24"/>
      <c r="P40" s="24"/>
      <c r="Q40" s="24"/>
      <c r="R40" s="24"/>
      <c r="S40" s="84" t="str">
        <f t="shared" si="6"/>
        <v/>
      </c>
      <c r="T40" s="24"/>
      <c r="U40" s="24"/>
      <c r="V40" s="24"/>
      <c r="W40" s="24"/>
      <c r="X40" s="87" t="str">
        <f t="shared" si="7"/>
        <v/>
      </c>
      <c r="Y40" s="90" t="str">
        <f t="shared" si="2"/>
        <v/>
      </c>
      <c r="AA40" s="119" t="str">
        <f t="shared" si="3"/>
        <v/>
      </c>
      <c r="AB40" s="109" t="str">
        <f t="shared" si="4"/>
        <v/>
      </c>
      <c r="AC40" s="90" t="str">
        <f t="shared" si="5"/>
        <v/>
      </c>
      <c r="AD40" s="1" t="str" cm="1">
        <f t="array" ref="AD40">IF(AH40="","",_xlfn.IFS(AH40=-1,"ETP/non-ETP",AH40=-2,"ETP/Type",AH40=-3,"Type",AH40=-4,"Group Error",AH40&lt;60,"High",AH40&lt;80,"Med",TRUE,"Low"))</f>
        <v/>
      </c>
      <c r="AE40" s="13" t="str" cm="1">
        <f t="array" ref="AE40">IF(AH40="","",_xlfn.IFS(AH40=-1,"ETP/non-ETP",AH40=-2,"ETP/Type",AH40=-3,"Type",AH40=-4,"Group Error",AH40&lt;60,"SG60 not met",AH40&lt;80,"SG60 met",AH40&lt;100,"SG80 met",TRUE,"SG100 met"))</f>
        <v/>
      </c>
      <c r="AF40" s="77"/>
      <c r="AG40" s="4"/>
      <c r="AH40" s="76" t="str" cm="1">
        <f t="array" ref="AH40">IFERROR(IF(NOT(ISNUMBER(A40)),"",_xlfn.IFS(AND(E40="",I40=""),-2,E40="",-1,I40="",-3,B40&lt;&gt;"First","",COUNTIFS($A$3:$A$53,A40,$E$3:$E$53,"&lt;&gt;",$E$3:$E$53,"&lt;&gt;"&amp;E40)&gt;0,-4,TRUE,ROUND(IF(E40="ETP",IF(Z40="",MIN(-11.965*Y40^2+32.28*Y40+78.259,100),MIN(-11.965*AC40^2+32.28*AC40+78.259,100)),IF(Z40="",MIN(-5.8*Y40^2+6.9*Y40+105,100),MIN(-5.8*AC40^2+6.9*AC40+105,100))),0))),"")</f>
        <v/>
      </c>
    </row>
    <row r="41" spans="1:34" ht="9.75" customHeight="1">
      <c r="A41" s="57"/>
      <c r="B41" s="2" t="str">
        <f>IF(COUNTIF($A$3:A41,A41)=1,"First","")</f>
        <v/>
      </c>
      <c r="E41" s="2"/>
      <c r="F41" s="2"/>
      <c r="G41" s="2"/>
      <c r="H41" s="2"/>
      <c r="I41" s="2"/>
      <c r="J41" s="2"/>
      <c r="K41" s="24"/>
      <c r="L41" s="24"/>
      <c r="M41" s="24"/>
      <c r="N41" s="24"/>
      <c r="O41" s="24"/>
      <c r="P41" s="24"/>
      <c r="Q41" s="24"/>
      <c r="R41" s="24"/>
      <c r="S41" s="84" t="str">
        <f t="shared" si="6"/>
        <v/>
      </c>
      <c r="T41" s="24"/>
      <c r="U41" s="24"/>
      <c r="V41" s="24"/>
      <c r="W41" s="24"/>
      <c r="X41" s="87" t="str">
        <f t="shared" si="7"/>
        <v/>
      </c>
      <c r="Y41" s="90" t="str">
        <f t="shared" ref="Y41:Y53" si="8">IFERROR(IF(X41="","",(S41^2+X41^2)^0.5),"")</f>
        <v/>
      </c>
      <c r="AA41" s="119" t="str">
        <f t="shared" si="3"/>
        <v/>
      </c>
      <c r="AB41" s="109" t="str">
        <f t="shared" si="4"/>
        <v/>
      </c>
      <c r="AC41" s="90" t="str">
        <f t="shared" si="5"/>
        <v/>
      </c>
      <c r="AD41" s="1" t="str" cm="1">
        <f t="array" ref="AD41">IF(AH41="","",_xlfn.IFS(AH41=-1,"ETP/non-ETP",AH41=-2,"ETP/Type",AH41=-3,"Type",AH41=-4,"Group Error",AH41&lt;60,"High",AH41&lt;80,"Med",TRUE,"Low"))</f>
        <v/>
      </c>
      <c r="AE41" s="13" t="str" cm="1">
        <f t="array" ref="AE41">IF(AH41="","",_xlfn.IFS(AH41=-1,"ETP/non-ETP",AH41=-2,"ETP/Type",AH41=-3,"Type",AH41=-4,"Group Error",AH41&lt;60,"SG60 not met",AH41&lt;80,"SG60 met",AH41&lt;100,"SG80 met",TRUE,"SG100 met"))</f>
        <v/>
      </c>
      <c r="AF41" s="24"/>
      <c r="AG41" s="3"/>
      <c r="AH41" s="76" t="str" cm="1">
        <f t="array" ref="AH41">IFERROR(IF(NOT(ISNUMBER(A41)),"",_xlfn.IFS(AND(E41="",I41=""),-2,E41="",-1,I41="",-3,B41&lt;&gt;"First","",COUNTIFS($A$3:$A$53,A41,$E$3:$E$53,"&lt;&gt;",$E$3:$E$53,"&lt;&gt;"&amp;E41)&gt;0,-4,TRUE,ROUND(IF(E41="ETP",IF(Z41="",MIN(-11.965*Y41^2+32.28*Y41+78.259,100),MIN(-11.965*AC41^2+32.28*AC41+78.259,100)),IF(Z41="",MIN(-5.8*Y41^2+6.9*Y41+105,100),MIN(-5.8*AC41^2+6.9*AC41+105,100))),0))),"")</f>
        <v/>
      </c>
    </row>
    <row r="42" spans="1:34" ht="9.75" customHeight="1">
      <c r="A42" s="57"/>
      <c r="B42" s="2" t="str">
        <f>IF(COUNTIF($A$3:A42,A42)=1,"First","")</f>
        <v/>
      </c>
      <c r="E42" s="2"/>
      <c r="F42" s="2"/>
      <c r="G42" s="2"/>
      <c r="H42" s="2"/>
      <c r="I42" s="2"/>
      <c r="J42" s="2"/>
      <c r="K42" s="24"/>
      <c r="L42" s="24"/>
      <c r="M42" s="24"/>
      <c r="N42" s="24"/>
      <c r="O42" s="24"/>
      <c r="P42" s="24"/>
      <c r="Q42" s="24"/>
      <c r="R42" s="24"/>
      <c r="S42" s="84" t="str">
        <f t="shared" si="6"/>
        <v/>
      </c>
      <c r="T42" s="24"/>
      <c r="U42" s="24"/>
      <c r="V42" s="24"/>
      <c r="W42" s="24"/>
      <c r="X42" s="87" t="str">
        <f t="shared" si="7"/>
        <v/>
      </c>
      <c r="Y42" s="90" t="str">
        <f t="shared" si="8"/>
        <v/>
      </c>
      <c r="AA42" s="119" t="str">
        <f t="shared" si="3"/>
        <v/>
      </c>
      <c r="AB42" s="109" t="str">
        <f t="shared" si="4"/>
        <v/>
      </c>
      <c r="AC42" s="90" t="str">
        <f t="shared" si="5"/>
        <v/>
      </c>
      <c r="AD42" s="1" t="str" cm="1">
        <f t="array" ref="AD42">IF(AH42="","",_xlfn.IFS(AH42=-1,"ETP/non-ETP",AH42=-2,"ETP/Type",AH42=-3,"Type",AH42=-4,"Group Error",AH42&lt;60,"High",AH42&lt;80,"Med",TRUE,"Low"))</f>
        <v/>
      </c>
      <c r="AE42" s="13" t="str" cm="1">
        <f t="array" ref="AE42">IF(AH42="","",_xlfn.IFS(AH42=-1,"ETP/non-ETP",AH42=-2,"ETP/Type",AH42=-3,"Type",AH42=-4,"Group Error",AH42&lt;60,"SG60 not met",AH42&lt;80,"SG60 met",AH42&lt;100,"SG80 met",TRUE,"SG100 met"))</f>
        <v/>
      </c>
      <c r="AF42" s="24"/>
      <c r="AG42" s="3"/>
      <c r="AH42" s="76" t="str" cm="1">
        <f t="array" ref="AH42">IFERROR(IF(NOT(ISNUMBER(A42)),"",_xlfn.IFS(AND(E42="",I42=""),-2,E42="",-1,I42="",-3,B42&lt;&gt;"First","",COUNTIFS($A$3:$A$53,A42,$E$3:$E$53,"&lt;&gt;",$E$3:$E$53,"&lt;&gt;"&amp;E42)&gt;0,-4,TRUE,ROUND(IF(E42="ETP",IF(Z42="",MIN(-11.965*Y42^2+32.28*Y42+78.259,100),MIN(-11.965*AC42^2+32.28*AC42+78.259,100)),IF(Z42="",MIN(-5.8*Y42^2+6.9*Y42+105,100),MIN(-5.8*AC42^2+6.9*AC42+105,100))),0))),"")</f>
        <v/>
      </c>
    </row>
    <row r="43" spans="1:34" ht="9.75" customHeight="1">
      <c r="A43" s="57"/>
      <c r="B43" s="2" t="str">
        <f>IF(COUNTIF($A$3:A43,A43)=1,"First","")</f>
        <v/>
      </c>
      <c r="E43" s="2"/>
      <c r="F43" s="2"/>
      <c r="G43" s="2"/>
      <c r="H43" s="2"/>
      <c r="I43" s="2"/>
      <c r="J43" s="2"/>
      <c r="K43" s="24"/>
      <c r="L43" s="24"/>
      <c r="M43" s="24"/>
      <c r="N43" s="24"/>
      <c r="O43" s="24"/>
      <c r="P43" s="24"/>
      <c r="Q43" s="24"/>
      <c r="R43" s="24"/>
      <c r="S43" s="84" t="str">
        <f t="shared" si="6"/>
        <v/>
      </c>
      <c r="T43" s="24"/>
      <c r="U43" s="24"/>
      <c r="V43" s="24"/>
      <c r="W43" s="24"/>
      <c r="X43" s="87" t="str">
        <f t="shared" si="7"/>
        <v/>
      </c>
      <c r="Y43" s="90" t="str">
        <f t="shared" si="8"/>
        <v/>
      </c>
      <c r="AA43" s="119" t="str">
        <f t="shared" si="3"/>
        <v/>
      </c>
      <c r="AB43" s="109" t="str">
        <f t="shared" si="4"/>
        <v/>
      </c>
      <c r="AC43" s="90" t="str">
        <f t="shared" si="5"/>
        <v/>
      </c>
      <c r="AD43" s="1" t="str" cm="1">
        <f t="array" ref="AD43">IF(AH43="","",_xlfn.IFS(AH43=-1,"ETP/non-ETP",AH43=-2,"ETP/Type",AH43=-3,"Type",AH43=-4,"Group Error",AH43&lt;60,"High",AH43&lt;80,"Med",TRUE,"Low"))</f>
        <v/>
      </c>
      <c r="AE43" s="13" t="str" cm="1">
        <f t="array" ref="AE43">IF(AH43="","",_xlfn.IFS(AH43=-1,"ETP/non-ETP",AH43=-2,"ETP/Type",AH43=-3,"Type",AH43=-4,"Group Error",AH43&lt;60,"SG60 not met",AH43&lt;80,"SG60 met",AH43&lt;100,"SG80 met",TRUE,"SG100 met"))</f>
        <v/>
      </c>
      <c r="AF43" s="19"/>
      <c r="AH43" s="76" t="str" cm="1">
        <f t="array" ref="AH43">IFERROR(IF(NOT(ISNUMBER(A43)),"",_xlfn.IFS(AND(E43="",I43=""),-2,E43="",-1,I43="",-3,B43&lt;&gt;"First","",COUNTIFS($A$3:$A$53,A43,$E$3:$E$53,"&lt;&gt;",$E$3:$E$53,"&lt;&gt;"&amp;E43)&gt;0,-4,TRUE,ROUND(IF(E43="ETP",IF(Z43="",MIN(-11.965*Y43^2+32.28*Y43+78.259,100),MIN(-11.965*AC43^2+32.28*AC43+78.259,100)),IF(Z43="",MIN(-5.8*Y43^2+6.9*Y43+105,100),MIN(-5.8*AC43^2+6.9*AC43+105,100))),0))),"")</f>
        <v/>
      </c>
    </row>
    <row r="44" spans="1:34" ht="9.75" customHeight="1">
      <c r="A44" s="57"/>
      <c r="B44" s="2" t="str">
        <f>IF(COUNTIF($A$3:A44,A44)=1,"First","")</f>
        <v/>
      </c>
      <c r="E44" s="2"/>
      <c r="F44" s="2"/>
      <c r="G44" s="2"/>
      <c r="H44" s="2"/>
      <c r="I44" s="2"/>
      <c r="J44" s="2"/>
      <c r="K44" s="24"/>
      <c r="L44" s="24"/>
      <c r="M44" s="24"/>
      <c r="N44" s="24"/>
      <c r="O44" s="24"/>
      <c r="P44" s="24"/>
      <c r="Q44" s="24"/>
      <c r="R44" s="24"/>
      <c r="S44" s="84" t="str">
        <f t="shared" si="6"/>
        <v/>
      </c>
      <c r="T44" s="24"/>
      <c r="U44" s="24"/>
      <c r="V44" s="24"/>
      <c r="W44" s="24"/>
      <c r="X44" s="87" t="str">
        <f t="shared" si="7"/>
        <v/>
      </c>
      <c r="Y44" s="90" t="str">
        <f t="shared" si="8"/>
        <v/>
      </c>
      <c r="AA44" s="119" t="str">
        <f t="shared" si="3"/>
        <v/>
      </c>
      <c r="AB44" s="109" t="str">
        <f t="shared" si="4"/>
        <v/>
      </c>
      <c r="AC44" s="90" t="str">
        <f t="shared" si="5"/>
        <v/>
      </c>
      <c r="AD44" s="1" t="str" cm="1">
        <f t="array" ref="AD44">IF(AH44="","",_xlfn.IFS(AH44=-1,"ETP/non-ETP",AH44=-2,"ETP/Type",AH44=-3,"Type",AH44=-4,"Group Error",AH44&lt;60,"High",AH44&lt;80,"Med",TRUE,"Low"))</f>
        <v/>
      </c>
      <c r="AE44" s="13" t="str" cm="1">
        <f t="array" ref="AE44">IF(AH44="","",_xlfn.IFS(AH44=-1,"ETP/non-ETP",AH44=-2,"ETP/Type",AH44=-3,"Type",AH44=-4,"Group Error",AH44&lt;60,"SG60 not met",AH44&lt;80,"SG60 met",AH44&lt;100,"SG80 met",TRUE,"SG100 met"))</f>
        <v/>
      </c>
      <c r="AF44" s="19"/>
      <c r="AH44" s="76" t="str" cm="1">
        <f t="array" ref="AH44">IFERROR(IF(NOT(ISNUMBER(A44)),"",_xlfn.IFS(AND(E44="",I44=""),-2,E44="",-1,I44="",-3,B44&lt;&gt;"First","",COUNTIFS($A$3:$A$53,A44,$E$3:$E$53,"&lt;&gt;",$E$3:$E$53,"&lt;&gt;"&amp;E44)&gt;0,-4,TRUE,ROUND(IF(E44="ETP",IF(Z44="",MIN(-11.965*Y44^2+32.28*Y44+78.259,100),MIN(-11.965*AC44^2+32.28*AC44+78.259,100)),IF(Z44="",MIN(-5.8*Y44^2+6.9*Y44+105,100),MIN(-5.8*AC44^2+6.9*AC44+105,100))),0))),"")</f>
        <v/>
      </c>
    </row>
    <row r="45" spans="1:34" s="1" customFormat="1" ht="9.75" customHeight="1">
      <c r="A45" s="57"/>
      <c r="B45" s="2" t="str">
        <f>IF(COUNTIF($A$3:A45,A45)=1,"First","")</f>
        <v/>
      </c>
      <c r="C45" s="2"/>
      <c r="D45" s="2"/>
      <c r="E45" s="2"/>
      <c r="F45" s="2"/>
      <c r="G45" s="2"/>
      <c r="H45" s="2"/>
      <c r="I45" s="2"/>
      <c r="J45" s="2"/>
      <c r="K45" s="24"/>
      <c r="L45" s="24"/>
      <c r="M45" s="24"/>
      <c r="N45" s="24"/>
      <c r="O45" s="24"/>
      <c r="P45" s="24"/>
      <c r="Q45" s="24"/>
      <c r="R45" s="24"/>
      <c r="S45" s="84" t="str">
        <f t="shared" si="6"/>
        <v/>
      </c>
      <c r="T45" s="24"/>
      <c r="U45" s="24"/>
      <c r="V45" s="24"/>
      <c r="W45" s="24"/>
      <c r="X45" s="87" t="str">
        <f t="shared" si="7"/>
        <v/>
      </c>
      <c r="Y45" s="90" t="str">
        <f t="shared" si="8"/>
        <v/>
      </c>
      <c r="Z45" s="3"/>
      <c r="AA45" s="119" t="str">
        <f t="shared" si="3"/>
        <v/>
      </c>
      <c r="AB45" s="109" t="str">
        <f t="shared" si="4"/>
        <v/>
      </c>
      <c r="AC45" s="90" t="str">
        <f t="shared" si="5"/>
        <v/>
      </c>
      <c r="AD45" s="1" t="str" cm="1">
        <f t="array" ref="AD45">IF(AH45="","",_xlfn.IFS(AH45=-1,"ETP/non-ETP",AH45=-2,"ETP/Type",AH45=-3,"Type",AH45=-4,"Group Error",AH45&lt;60,"High",AH45&lt;80,"Med",TRUE,"Low"))</f>
        <v/>
      </c>
      <c r="AE45" s="13" t="str" cm="1">
        <f t="array" ref="AE45">IF(AH45="","",_xlfn.IFS(AH45=-1,"ETP/non-ETP",AH45=-2,"ETP/Type",AH45=-3,"Type",AH45=-4,"Group Error",AH45&lt;60,"SG60 not met",AH45&lt;80,"SG60 met",AH45&lt;100,"SG80 met",TRUE,"SG100 met"))</f>
        <v/>
      </c>
      <c r="AF45" s="19"/>
      <c r="AG45" s="2"/>
      <c r="AH45" s="76" t="str" cm="1">
        <f t="array" ref="AH45">IFERROR(IF(NOT(ISNUMBER(A45)),"",_xlfn.IFS(AND(E45="",I45=""),-2,E45="",-1,I45="",-3,B45&lt;&gt;"First","",COUNTIFS($A$3:$A$53,A45,$E$3:$E$53,"&lt;&gt;",$E$3:$E$53,"&lt;&gt;"&amp;E45)&gt;0,-4,TRUE,ROUND(IF(E45="ETP",IF(Z45="",MIN(-11.965*Y45^2+32.28*Y45+78.259,100),MIN(-11.965*AC45^2+32.28*AC45+78.259,100)),IF(Z45="",MIN(-5.8*Y45^2+6.9*Y45+105,100),MIN(-5.8*AC45^2+6.9*AC45+105,100))),0))),"")</f>
        <v/>
      </c>
    </row>
    <row r="46" spans="1:34" s="1" customFormat="1" ht="9.75" customHeight="1">
      <c r="A46" s="57"/>
      <c r="B46" s="2" t="str">
        <f>IF(COUNTIF($A$3:A46,A46)=1,"First","")</f>
        <v/>
      </c>
      <c r="C46" s="2"/>
      <c r="D46" s="2"/>
      <c r="E46" s="2"/>
      <c r="F46" s="2"/>
      <c r="G46" s="2"/>
      <c r="H46" s="2"/>
      <c r="I46" s="2"/>
      <c r="J46" s="2"/>
      <c r="K46" s="24"/>
      <c r="L46" s="24"/>
      <c r="M46" s="24"/>
      <c r="N46" s="24"/>
      <c r="O46" s="24"/>
      <c r="P46" s="24"/>
      <c r="Q46" s="24"/>
      <c r="R46" s="24"/>
      <c r="S46" s="84" t="str">
        <f t="shared" si="6"/>
        <v/>
      </c>
      <c r="T46" s="24"/>
      <c r="U46" s="24"/>
      <c r="V46" s="24"/>
      <c r="W46" s="24"/>
      <c r="X46" s="87" t="str">
        <f t="shared" si="7"/>
        <v/>
      </c>
      <c r="Y46" s="90" t="str">
        <f t="shared" si="8"/>
        <v/>
      </c>
      <c r="Z46" s="3"/>
      <c r="AA46" s="119" t="str">
        <f t="shared" si="3"/>
        <v/>
      </c>
      <c r="AB46" s="109" t="str">
        <f t="shared" si="4"/>
        <v/>
      </c>
      <c r="AC46" s="90" t="str">
        <f t="shared" si="5"/>
        <v/>
      </c>
      <c r="AD46" s="1" t="str" cm="1">
        <f t="array" ref="AD46">IF(AH46="","",_xlfn.IFS(AH46=-1,"ETP/non-ETP",AH46=-2,"ETP/Type",AH46=-3,"Type",AH46=-4,"Group Error",AH46&lt;60,"High",AH46&lt;80,"Med",TRUE,"Low"))</f>
        <v/>
      </c>
      <c r="AE46" s="13" t="str" cm="1">
        <f t="array" ref="AE46">IF(AH46="","",_xlfn.IFS(AH46=-1,"ETP/non-ETP",AH46=-2,"ETP/Type",AH46=-3,"Type",AH46=-4,"Group Error",AH46&lt;60,"SG60 not met",AH46&lt;80,"SG60 met",AH46&lt;100,"SG80 met",TRUE,"SG100 met"))</f>
        <v/>
      </c>
      <c r="AF46" s="19"/>
      <c r="AG46" s="2"/>
      <c r="AH46" s="76" t="str" cm="1">
        <f t="array" ref="AH46">IFERROR(IF(NOT(ISNUMBER(A46)),"",_xlfn.IFS(AND(E46="",I46=""),-2,E46="",-1,I46="",-3,B46&lt;&gt;"First","",COUNTIFS($A$3:$A$53,A46,$E$3:$E$53,"&lt;&gt;",$E$3:$E$53,"&lt;&gt;"&amp;E46)&gt;0,-4,TRUE,ROUND(IF(E46="ETP",IF(Z46="",MIN(-11.965*Y46^2+32.28*Y46+78.259,100),MIN(-11.965*AC46^2+32.28*AC46+78.259,100)),IF(Z46="",MIN(-5.8*Y46^2+6.9*Y46+105,100),MIN(-5.8*AC46^2+6.9*AC46+105,100))),0))),"")</f>
        <v/>
      </c>
    </row>
    <row r="47" spans="1:34" s="1" customFormat="1" ht="9.75" customHeight="1">
      <c r="A47" s="57"/>
      <c r="B47" s="2" t="str">
        <f>IF(COUNTIF($A$3:A47,A47)=1,"First","")</f>
        <v/>
      </c>
      <c r="C47" s="2"/>
      <c r="D47" s="2"/>
      <c r="E47" s="2"/>
      <c r="F47" s="2"/>
      <c r="G47" s="2"/>
      <c r="H47" s="2"/>
      <c r="I47" s="2"/>
      <c r="J47" s="2"/>
      <c r="K47" s="24"/>
      <c r="L47" s="24"/>
      <c r="M47" s="24"/>
      <c r="N47" s="24"/>
      <c r="O47" s="24"/>
      <c r="P47" s="24"/>
      <c r="Q47" s="24"/>
      <c r="R47" s="24"/>
      <c r="S47" s="84" t="str">
        <f t="shared" si="6"/>
        <v/>
      </c>
      <c r="T47" s="24"/>
      <c r="U47" s="24"/>
      <c r="V47" s="24"/>
      <c r="W47" s="24"/>
      <c r="X47" s="87" t="str">
        <f t="shared" si="7"/>
        <v/>
      </c>
      <c r="Y47" s="90" t="str">
        <f t="shared" si="8"/>
        <v/>
      </c>
      <c r="Z47" s="3"/>
      <c r="AA47" s="119" t="str">
        <f t="shared" si="3"/>
        <v/>
      </c>
      <c r="AB47" s="109" t="str">
        <f t="shared" si="4"/>
        <v/>
      </c>
      <c r="AC47" s="90" t="str">
        <f t="shared" si="5"/>
        <v/>
      </c>
      <c r="AD47" s="1" t="str" cm="1">
        <f t="array" ref="AD47">IF(AH47="","",_xlfn.IFS(AH47=-1,"ETP/non-ETP",AH47=-2,"ETP/Type",AH47=-3,"Type",AH47=-4,"Group Error",AH47&lt;60,"High",AH47&lt;80,"Med",TRUE,"Low"))</f>
        <v/>
      </c>
      <c r="AE47" s="13" t="str" cm="1">
        <f t="array" ref="AE47">IF(AH47="","",_xlfn.IFS(AH47=-1,"ETP/non-ETP",AH47=-2,"ETP/Type",AH47=-3,"Type",AH47=-4,"Group Error",AH47&lt;60,"SG60 not met",AH47&lt;80,"SG60 met",AH47&lt;100,"SG80 met",TRUE,"SG100 met"))</f>
        <v/>
      </c>
      <c r="AF47" s="19"/>
      <c r="AG47" s="2"/>
      <c r="AH47" s="76" t="str" cm="1">
        <f t="array" ref="AH47">IFERROR(IF(NOT(ISNUMBER(A47)),"",_xlfn.IFS(AND(E47="",I47=""),-2,E47="",-1,I47="",-3,B47&lt;&gt;"First","",COUNTIFS($A$3:$A$53,A47,$E$3:$E$53,"&lt;&gt;",$E$3:$E$53,"&lt;&gt;"&amp;E47)&gt;0,-4,TRUE,ROUND(IF(E47="ETP",IF(Z47="",MIN(-11.965*Y47^2+32.28*Y47+78.259,100),MIN(-11.965*AC47^2+32.28*AC47+78.259,100)),IF(Z47="",MIN(-5.8*Y47^2+6.9*Y47+105,100),MIN(-5.8*AC47^2+6.9*AC47+105,100))),0))),"")</f>
        <v/>
      </c>
    </row>
    <row r="48" spans="1:34" s="1" customFormat="1" ht="9.75" customHeight="1">
      <c r="A48" s="57"/>
      <c r="B48" s="2" t="str">
        <f>IF(COUNTIF($A$3:A48,A48)=1,"First","")</f>
        <v/>
      </c>
      <c r="C48" s="2"/>
      <c r="D48" s="2"/>
      <c r="E48" s="2"/>
      <c r="F48" s="2"/>
      <c r="G48" s="2"/>
      <c r="H48" s="2"/>
      <c r="I48" s="2"/>
      <c r="J48" s="2"/>
      <c r="K48" s="24"/>
      <c r="L48" s="24"/>
      <c r="M48" s="24"/>
      <c r="N48" s="24"/>
      <c r="O48" s="24"/>
      <c r="P48" s="24"/>
      <c r="Q48" s="24"/>
      <c r="R48" s="24"/>
      <c r="S48" s="84" t="str">
        <f t="shared" si="6"/>
        <v/>
      </c>
      <c r="T48" s="24"/>
      <c r="U48" s="24"/>
      <c r="V48" s="24"/>
      <c r="W48" s="24"/>
      <c r="X48" s="87" t="str">
        <f t="shared" si="7"/>
        <v/>
      </c>
      <c r="Y48" s="90" t="str">
        <f t="shared" si="8"/>
        <v/>
      </c>
      <c r="Z48" s="3"/>
      <c r="AA48" s="119" t="str">
        <f t="shared" si="3"/>
        <v/>
      </c>
      <c r="AB48" s="109" t="str">
        <f t="shared" si="4"/>
        <v/>
      </c>
      <c r="AC48" s="90" t="str">
        <f t="shared" si="5"/>
        <v/>
      </c>
      <c r="AD48" s="1" t="str" cm="1">
        <f t="array" ref="AD48">IF(AH48="","",_xlfn.IFS(AH48=-1,"ETP/non-ETP",AH48=-2,"ETP/Type",AH48=-3,"Type",AH48=-4,"Group Error",AH48&lt;60,"High",AH48&lt;80,"Med",TRUE,"Low"))</f>
        <v/>
      </c>
      <c r="AE48" s="13" t="str" cm="1">
        <f t="array" ref="AE48">IF(AH48="","",_xlfn.IFS(AH48=-1,"ETP/non-ETP",AH48=-2,"ETP/Type",AH48=-3,"Type",AH48=-4,"Group Error",AH48&lt;60,"SG60 not met",AH48&lt;80,"SG60 met",AH48&lt;100,"SG80 met",TRUE,"SG100 met"))</f>
        <v/>
      </c>
      <c r="AF48" s="19"/>
      <c r="AG48" s="2"/>
      <c r="AH48" s="76" t="str" cm="1">
        <f t="array" ref="AH48">IFERROR(IF(NOT(ISNUMBER(A48)),"",_xlfn.IFS(AND(E48="",I48=""),-2,E48="",-1,I48="",-3,B48&lt;&gt;"First","",COUNTIFS($A$3:$A$53,A48,$E$3:$E$53,"&lt;&gt;",$E$3:$E$53,"&lt;&gt;"&amp;E48)&gt;0,-4,TRUE,ROUND(IF(E48="ETP",IF(Z48="",MIN(-11.965*Y48^2+32.28*Y48+78.259,100),MIN(-11.965*AC48^2+32.28*AC48+78.259,100)),IF(Z48="",MIN(-5.8*Y48^2+6.9*Y48+105,100),MIN(-5.8*AC48^2+6.9*AC48+105,100))),0))),"")</f>
        <v/>
      </c>
    </row>
    <row r="49" spans="1:34" s="1" customFormat="1" ht="9.75" customHeight="1">
      <c r="A49" s="57"/>
      <c r="B49" s="2" t="str">
        <f>IF(COUNTIF($A$3:A49,A49)=1,"First","")</f>
        <v/>
      </c>
      <c r="C49" s="2"/>
      <c r="D49" s="2"/>
      <c r="E49" s="2"/>
      <c r="F49" s="2"/>
      <c r="G49" s="2"/>
      <c r="H49" s="2"/>
      <c r="I49" s="2"/>
      <c r="J49" s="2"/>
      <c r="K49" s="24"/>
      <c r="L49" s="24"/>
      <c r="M49" s="24"/>
      <c r="N49" s="24"/>
      <c r="O49" s="24"/>
      <c r="P49" s="24"/>
      <c r="Q49" s="24"/>
      <c r="R49" s="24"/>
      <c r="S49" s="84" t="str">
        <f t="shared" si="6"/>
        <v/>
      </c>
      <c r="T49" s="24"/>
      <c r="U49" s="24"/>
      <c r="V49" s="24"/>
      <c r="W49" s="24"/>
      <c r="X49" s="87" t="str">
        <f t="shared" si="7"/>
        <v/>
      </c>
      <c r="Y49" s="90" t="str">
        <f t="shared" si="8"/>
        <v/>
      </c>
      <c r="Z49" s="3"/>
      <c r="AA49" s="119" t="str">
        <f t="shared" si="3"/>
        <v/>
      </c>
      <c r="AB49" s="109" t="str">
        <f t="shared" si="4"/>
        <v/>
      </c>
      <c r="AC49" s="90" t="str">
        <f t="shared" si="5"/>
        <v/>
      </c>
      <c r="AD49" s="1" t="str" cm="1">
        <f t="array" ref="AD49">IF(AH49="","",_xlfn.IFS(AH49=-1,"ETP/non-ETP",AH49=-2,"ETP/Type",AH49=-3,"Type",AH49=-4,"Group Error",AH49&lt;60,"High",AH49&lt;80,"Med",TRUE,"Low"))</f>
        <v/>
      </c>
      <c r="AE49" s="13" t="str" cm="1">
        <f t="array" ref="AE49">IF(AH49="","",_xlfn.IFS(AH49=-1,"ETP/non-ETP",AH49=-2,"ETP/Type",AH49=-3,"Type",AH49=-4,"Group Error",AH49&lt;60,"SG60 not met",AH49&lt;80,"SG60 met",AH49&lt;100,"SG80 met",TRUE,"SG100 met"))</f>
        <v/>
      </c>
      <c r="AF49" s="19"/>
      <c r="AG49" s="2"/>
      <c r="AH49" s="76" t="str" cm="1">
        <f t="array" ref="AH49">IFERROR(IF(NOT(ISNUMBER(A49)),"",_xlfn.IFS(AND(E49="",I49=""),-2,E49="",-1,I49="",-3,B49&lt;&gt;"First","",COUNTIFS($A$3:$A$53,A49,$E$3:$E$53,"&lt;&gt;",$E$3:$E$53,"&lt;&gt;"&amp;E49)&gt;0,-4,TRUE,ROUND(IF(E49="ETP",IF(Z49="",MIN(-11.965*Y49^2+32.28*Y49+78.259,100),MIN(-11.965*AC49^2+32.28*AC49+78.259,100)),IF(Z49="",MIN(-5.8*Y49^2+6.9*Y49+105,100),MIN(-5.8*AC49^2+6.9*AC49+105,100))),0))),"")</f>
        <v/>
      </c>
    </row>
    <row r="50" spans="1:34" s="1" customFormat="1" ht="9.5" customHeight="1">
      <c r="A50" s="57"/>
      <c r="B50" s="2" t="str">
        <f>IF(COUNTIF($A$3:A50,A50)=1,"First","")</f>
        <v/>
      </c>
      <c r="C50" s="2"/>
      <c r="D50" s="2"/>
      <c r="E50" s="2"/>
      <c r="F50" s="2"/>
      <c r="G50" s="2"/>
      <c r="H50" s="2"/>
      <c r="I50" s="2"/>
      <c r="J50" s="2"/>
      <c r="K50" s="24"/>
      <c r="L50" s="24"/>
      <c r="M50" s="24"/>
      <c r="N50" s="24"/>
      <c r="O50" s="24"/>
      <c r="P50" s="24"/>
      <c r="Q50" s="24"/>
      <c r="R50" s="24"/>
      <c r="S50" s="84" t="str">
        <f t="shared" si="6"/>
        <v/>
      </c>
      <c r="T50" s="24"/>
      <c r="U50" s="24"/>
      <c r="V50" s="24"/>
      <c r="W50" s="24"/>
      <c r="X50" s="87" t="str">
        <f t="shared" si="7"/>
        <v/>
      </c>
      <c r="Y50" s="90" t="str">
        <f t="shared" si="8"/>
        <v/>
      </c>
      <c r="Z50" s="3"/>
      <c r="AA50" s="119" t="str">
        <f t="shared" si="3"/>
        <v/>
      </c>
      <c r="AB50" s="109" t="str">
        <f t="shared" si="4"/>
        <v/>
      </c>
      <c r="AC50" s="90" t="str">
        <f t="shared" si="5"/>
        <v/>
      </c>
      <c r="AD50" s="1" t="str" cm="1">
        <f t="array" ref="AD50">IF(AH50="","",_xlfn.IFS(AH50=-1,"ETP/non-ETP",AH50=-2,"ETP/Type",AH50=-3,"Type",AH50=-4,"Group Error",AH50&lt;60,"High",AH50&lt;80,"Med",TRUE,"Low"))</f>
        <v/>
      </c>
      <c r="AE50" s="13" t="str" cm="1">
        <f t="array" ref="AE50">IF(AH50="","",_xlfn.IFS(AH50=-1,"ETP/non-ETP",AH50=-2,"ETP/Type",AH50=-3,"Type",AH50=-4,"Group Error",AH50&lt;60,"SG60 not met",AH50&lt;80,"SG60 met",AH50&lt;100,"SG80 met",TRUE,"SG100 met"))</f>
        <v/>
      </c>
      <c r="AF50" s="19"/>
      <c r="AG50" s="2"/>
      <c r="AH50" s="76" t="str" cm="1">
        <f t="array" ref="AH50">IFERROR(IF(NOT(ISNUMBER(A50)),"",_xlfn.IFS(AND(E50="",I50=""),-2,E50="",-1,I50="",-3,B50&lt;&gt;"First","",COUNTIFS($A$3:$A$53,A50,$E$3:$E$53,"&lt;&gt;",$E$3:$E$53,"&lt;&gt;"&amp;E50)&gt;0,-4,TRUE,ROUND(IF(E50="ETP",IF(Z50="",MIN(-11.965*Y50^2+32.28*Y50+78.259,100),MIN(-11.965*AC50^2+32.28*AC50+78.259,100)),IF(Z50="",MIN(-5.8*Y50^2+6.9*Y50+105,100),MIN(-5.8*AC50^2+6.9*AC50+105,100))),0))),"")</f>
        <v/>
      </c>
    </row>
    <row r="51" spans="1:34" s="1" customFormat="1" ht="9.75" customHeight="1">
      <c r="A51" s="57"/>
      <c r="B51" s="2" t="str">
        <f>IF(COUNTIF($A$3:A51,A51)=1,"First","")</f>
        <v/>
      </c>
      <c r="C51" s="2"/>
      <c r="D51" s="2"/>
      <c r="E51" s="2"/>
      <c r="F51" s="2"/>
      <c r="G51" s="2"/>
      <c r="H51" s="2"/>
      <c r="I51" s="2"/>
      <c r="J51" s="2"/>
      <c r="K51" s="24"/>
      <c r="L51" s="24"/>
      <c r="M51" s="24"/>
      <c r="N51" s="24"/>
      <c r="O51" s="24"/>
      <c r="P51" s="24"/>
      <c r="Q51" s="24"/>
      <c r="R51" s="24"/>
      <c r="S51" s="84" t="str">
        <f t="shared" si="6"/>
        <v/>
      </c>
      <c r="T51" s="24"/>
      <c r="U51" s="24"/>
      <c r="V51" s="24"/>
      <c r="W51" s="24"/>
      <c r="X51" s="87" t="str">
        <f t="shared" si="7"/>
        <v/>
      </c>
      <c r="Y51" s="90" t="str">
        <f t="shared" si="8"/>
        <v/>
      </c>
      <c r="Z51" s="3"/>
      <c r="AA51" s="119" t="str">
        <f t="shared" si="3"/>
        <v/>
      </c>
      <c r="AB51" s="109" t="str">
        <f t="shared" si="4"/>
        <v/>
      </c>
      <c r="AC51" s="90" t="str">
        <f t="shared" si="5"/>
        <v/>
      </c>
      <c r="AD51" s="1" t="str" cm="1">
        <f t="array" ref="AD51">IF(AH51="","",_xlfn.IFS(AH51=-1,"ETP/non-ETP",AH51=-2,"ETP/Type",AH51=-3,"Type",AH51=-4,"Group Error",AH51&lt;60,"High",AH51&lt;80,"Med",TRUE,"Low"))</f>
        <v/>
      </c>
      <c r="AE51" s="13" t="str" cm="1">
        <f t="array" ref="AE51">IF(AH51="","",_xlfn.IFS(AH51=-1,"ETP/non-ETP",AH51=-2,"ETP/Type",AH51=-3,"Type",AH51=-4,"Group Error",AH51&lt;60,"SG60 not met",AH51&lt;80,"SG60 met",AH51&lt;100,"SG80 met",TRUE,"SG100 met"))</f>
        <v/>
      </c>
      <c r="AF51" s="19"/>
      <c r="AG51" s="2"/>
      <c r="AH51" s="76" t="str" cm="1">
        <f t="array" ref="AH51">IFERROR(IF(NOT(ISNUMBER(A51)),"",_xlfn.IFS(AND(E51="",I51=""),-2,E51="",-1,I51="",-3,B51&lt;&gt;"First","",COUNTIFS($A$3:$A$53,A51,$E$3:$E$53,"&lt;&gt;",$E$3:$E$53,"&lt;&gt;"&amp;E51)&gt;0,-4,TRUE,ROUND(IF(E51="ETP",IF(Z51="",MIN(-11.965*Y51^2+32.28*Y51+78.259,100),MIN(-11.965*AC51^2+32.28*AC51+78.259,100)),IF(Z51="",MIN(-5.8*Y51^2+6.9*Y51+105,100),MIN(-5.8*AC51^2+6.9*AC51+105,100))),0))),"")</f>
        <v/>
      </c>
    </row>
    <row r="52" spans="1:34" s="1" customFormat="1" ht="9.5" customHeight="1">
      <c r="A52" s="57"/>
      <c r="B52" s="2" t="str">
        <f>IF(COUNTIF($A$3:A52,A52)=1,"First","")</f>
        <v/>
      </c>
      <c r="C52" s="2"/>
      <c r="D52" s="2"/>
      <c r="E52" s="2"/>
      <c r="F52" s="2"/>
      <c r="G52" s="2"/>
      <c r="H52" s="2"/>
      <c r="I52" s="2"/>
      <c r="J52" s="2"/>
      <c r="K52" s="24"/>
      <c r="L52" s="24"/>
      <c r="M52" s="24"/>
      <c r="N52" s="24"/>
      <c r="O52" s="24"/>
      <c r="P52" s="24"/>
      <c r="Q52" s="24"/>
      <c r="R52" s="24"/>
      <c r="S52" s="84" t="str">
        <f t="shared" si="6"/>
        <v/>
      </c>
      <c r="T52" s="24"/>
      <c r="U52" s="24"/>
      <c r="V52" s="24"/>
      <c r="W52" s="24"/>
      <c r="X52" s="87" t="str">
        <f t="shared" si="7"/>
        <v/>
      </c>
      <c r="Y52" s="90" t="str">
        <f t="shared" si="8"/>
        <v/>
      </c>
      <c r="Z52" s="3"/>
      <c r="AA52" s="119" t="str">
        <f t="shared" si="3"/>
        <v/>
      </c>
      <c r="AB52" s="109" t="str">
        <f t="shared" si="4"/>
        <v/>
      </c>
      <c r="AC52" s="90" t="str">
        <f t="shared" si="5"/>
        <v/>
      </c>
      <c r="AD52" s="1" t="str" cm="1">
        <f t="array" ref="AD52">IF(AH52="","",_xlfn.IFS(AH52=-1,"ETP/non-ETP",AH52=-2,"ETP/Type",AH52=-3,"Type",AH52=-4,"Group Error",AH52&lt;60,"High",AH52&lt;80,"Med",TRUE,"Low"))</f>
        <v/>
      </c>
      <c r="AE52" s="13" t="str" cm="1">
        <f t="array" ref="AE52">IF(AH52="","",_xlfn.IFS(AH52=-1,"ETP/non-ETP",AH52=-2,"ETP/Type",AH52=-3,"Type",AH52=-4,"Group Error",AH52&lt;60,"SG60 not met",AH52&lt;80,"SG60 met",AH52&lt;100,"SG80 met",TRUE,"SG100 met"))</f>
        <v/>
      </c>
      <c r="AF52" s="19"/>
      <c r="AG52" s="2"/>
      <c r="AH52" s="76" t="str" cm="1">
        <f t="array" ref="AH52">IFERROR(IF(NOT(ISNUMBER(A52)),"",_xlfn.IFS(AND(E52="",I52=""),-2,E52="",-1,I52="",-3,B52&lt;&gt;"First","",COUNTIFS($A$3:$A$53,A52,$E$3:$E$53,"&lt;&gt;",$E$3:$E$53,"&lt;&gt;"&amp;E52)&gt;0,-4,TRUE,ROUND(IF(E52="ETP",IF(Z52="",MIN(-11.965*Y52^2+32.28*Y52+78.259,100),MIN(-11.965*AC52^2+32.28*AC52+78.259,100)),IF(Z52="",MIN(-5.8*Y52^2+6.9*Y52+105,100),MIN(-5.8*AC52^2+6.9*AC52+105,100))),0))),"")</f>
        <v/>
      </c>
    </row>
    <row r="53" spans="1:34" s="1" customFormat="1" ht="9.5" customHeight="1" thickBot="1">
      <c r="A53" s="58"/>
      <c r="B53" s="11" t="str">
        <f>IF(COUNTIF($A$3:A53,A53)=1,"First","")</f>
        <v/>
      </c>
      <c r="C53" s="11"/>
      <c r="D53" s="11"/>
      <c r="E53" s="11"/>
      <c r="F53" s="11"/>
      <c r="G53" s="11"/>
      <c r="H53" s="11"/>
      <c r="I53" s="11"/>
      <c r="J53" s="11"/>
      <c r="K53" s="56"/>
      <c r="L53" s="56"/>
      <c r="M53" s="56"/>
      <c r="N53" s="56"/>
      <c r="O53" s="56"/>
      <c r="P53" s="56"/>
      <c r="Q53" s="56"/>
      <c r="R53" s="56"/>
      <c r="S53" s="85" t="str">
        <f t="shared" si="6"/>
        <v/>
      </c>
      <c r="T53" s="56"/>
      <c r="U53" s="56"/>
      <c r="V53" s="56"/>
      <c r="W53" s="56"/>
      <c r="X53" s="88" t="str">
        <f t="shared" si="7"/>
        <v/>
      </c>
      <c r="Y53" s="91" t="str">
        <f t="shared" si="8"/>
        <v/>
      </c>
      <c r="Z53" s="121"/>
      <c r="AA53" s="120" t="str">
        <f t="shared" si="3"/>
        <v/>
      </c>
      <c r="AB53" s="110" t="str">
        <f t="shared" si="4"/>
        <v/>
      </c>
      <c r="AC53" s="91" t="str">
        <f t="shared" si="5"/>
        <v/>
      </c>
      <c r="AD53" s="129" t="str" cm="1">
        <f t="array" ref="AD53">IF(AH53="","",_xlfn.IFS(AH53=-1,"ETP/non-ETP",AH53=-2,"ETP/Type",AH53=-3,"Type",AH53=-4,"Group Error",AH53&lt;60,"High",AH53&lt;80,"Med",TRUE,"Low"))</f>
        <v/>
      </c>
      <c r="AE53" s="14" t="str" cm="1">
        <f t="array" ref="AE53">IF(AH53="","",_xlfn.IFS(AH53=-1,"ETP/non-ETP",AH53=-2,"ETP/Type",AH53=-3,"Type",AH53=-4,"Group Error",AH53&lt;60,"SG60 not met",AH53&lt;80,"SG60 met",AH53&lt;100,"SG80 met",TRUE,"SG100 met"))</f>
        <v/>
      </c>
      <c r="AF53" s="19"/>
      <c r="AG53" s="2"/>
      <c r="AH53" s="76" t="str" cm="1">
        <f t="array" ref="AH53">IFERROR(IF(NOT(ISNUMBER(A53)),"",_xlfn.IFS(AND(E53="",I53=""),-2,E53="",-1,I53="",-3,B53&lt;&gt;"First","",COUNTIFS($A$3:$A$53,A53,$E$3:$E$53,"&lt;&gt;",$E$3:$E$53,"&lt;&gt;"&amp;E53)&gt;0,-4,TRUE,ROUND(IF(E53="ETP",IF(Z53="",MIN(-11.965*Y53^2+32.28*Y53+78.259,100),MIN(-11.965*AC53^2+32.28*AC53+78.259,100)),IF(Z53="",MIN(-5.8*Y53^2+6.9*Y53+105,100),MIN(-5.8*AC53^2+6.9*AC53+105,100))),0))),"")</f>
        <v/>
      </c>
    </row>
    <row r="54" spans="1:34" s="1" customFormat="1" ht="10">
      <c r="A54" s="8"/>
      <c r="B54" s="2"/>
      <c r="C54" s="2"/>
      <c r="D54" s="2"/>
      <c r="E54" s="2"/>
      <c r="F54" s="2"/>
      <c r="G54" s="2"/>
      <c r="H54" s="2"/>
      <c r="I54" s="8"/>
      <c r="J54" s="2"/>
      <c r="K54" s="2"/>
      <c r="L54" s="2"/>
      <c r="M54" s="2"/>
      <c r="N54" s="2"/>
      <c r="O54" s="2"/>
      <c r="P54" s="2"/>
      <c r="Q54" s="2"/>
      <c r="R54" s="2"/>
      <c r="Z54" s="3"/>
      <c r="AA54" s="3"/>
      <c r="AB54" s="3"/>
      <c r="AC54" s="2"/>
      <c r="AD54" s="2"/>
      <c r="AE54" s="2"/>
      <c r="AF54" s="2"/>
      <c r="AG54" s="2"/>
    </row>
    <row r="55" spans="1:34" s="1" customFormat="1" ht="10" hidden="1">
      <c r="A55" s="8"/>
      <c r="B55" s="2"/>
      <c r="C55" s="2"/>
      <c r="D55" s="2"/>
      <c r="E55" s="2"/>
      <c r="F55" s="2"/>
      <c r="G55" s="2"/>
      <c r="H55" s="2"/>
      <c r="I55" s="8"/>
      <c r="J55" s="2"/>
      <c r="K55" s="2"/>
      <c r="L55" s="2"/>
      <c r="M55" s="2"/>
      <c r="N55" s="2"/>
      <c r="O55" s="2"/>
      <c r="P55" s="2"/>
      <c r="Q55" s="2"/>
      <c r="R55" s="2"/>
      <c r="Z55" s="3"/>
      <c r="AA55" s="3"/>
      <c r="AB55" s="3"/>
      <c r="AC55" s="2"/>
      <c r="AD55" s="2"/>
      <c r="AE55" s="2"/>
      <c r="AF55" s="2"/>
      <c r="AG55" s="2"/>
    </row>
    <row r="56" spans="1:34" s="1" customFormat="1" ht="10" hidden="1">
      <c r="A56" s="8"/>
      <c r="B56" s="2"/>
      <c r="C56" s="2"/>
      <c r="D56" s="2"/>
      <c r="E56" s="2"/>
      <c r="F56" s="2"/>
      <c r="G56" s="2"/>
      <c r="H56" s="2"/>
      <c r="I56" s="8"/>
      <c r="J56" s="2"/>
      <c r="K56" s="2"/>
      <c r="L56" s="2"/>
      <c r="M56" s="2"/>
      <c r="N56" s="2"/>
      <c r="O56" s="2"/>
      <c r="P56" s="2"/>
      <c r="Q56" s="2"/>
      <c r="R56" s="2"/>
      <c r="Z56" s="3"/>
      <c r="AA56" s="3"/>
      <c r="AF56" s="2"/>
      <c r="AG56" s="2"/>
    </row>
    <row r="57" spans="1:34" s="1" customFormat="1" ht="10" hidden="1">
      <c r="A57" s="8"/>
      <c r="B57" s="2"/>
      <c r="C57" s="2"/>
      <c r="D57" s="2"/>
      <c r="E57" s="2"/>
      <c r="F57" s="2"/>
      <c r="G57" s="2"/>
      <c r="H57" s="2"/>
      <c r="I57" s="8"/>
      <c r="J57" s="2"/>
      <c r="K57" s="2"/>
      <c r="L57" s="2"/>
      <c r="M57" s="2"/>
      <c r="N57" s="2"/>
      <c r="O57" s="2"/>
      <c r="P57" s="2"/>
      <c r="Q57" s="2"/>
      <c r="R57" s="2"/>
      <c r="Z57" s="3"/>
      <c r="AA57" s="3"/>
      <c r="AB57" s="3"/>
      <c r="AC57" s="2"/>
      <c r="AD57" s="2"/>
      <c r="AE57" s="2"/>
      <c r="AF57" s="2"/>
      <c r="AG57" s="2"/>
    </row>
    <row r="58" spans="1:34" s="1" customFormat="1" ht="10" hidden="1">
      <c r="A58" s="8"/>
      <c r="B58" s="2"/>
      <c r="C58" s="2"/>
      <c r="D58" s="2"/>
      <c r="E58" s="2"/>
      <c r="F58" s="2"/>
      <c r="G58" s="2"/>
      <c r="H58" s="2"/>
      <c r="I58" s="8"/>
      <c r="J58" s="2"/>
      <c r="K58" s="2"/>
      <c r="L58" s="2"/>
      <c r="M58" s="2"/>
      <c r="N58" s="2"/>
      <c r="O58" s="2"/>
      <c r="P58" s="2"/>
      <c r="Q58" s="2"/>
      <c r="R58" s="2"/>
      <c r="Z58" s="3"/>
      <c r="AA58" s="3"/>
      <c r="AB58" s="3"/>
      <c r="AC58" s="2"/>
      <c r="AD58" s="2"/>
      <c r="AE58" s="2"/>
      <c r="AF58" s="2"/>
      <c r="AG58" s="2"/>
    </row>
    <row r="59" spans="1:34" s="1" customFormat="1" ht="10" hidden="1">
      <c r="A59" s="8"/>
      <c r="B59" s="2"/>
      <c r="C59" s="2"/>
      <c r="D59" s="2"/>
      <c r="E59" s="2"/>
      <c r="F59" s="2"/>
      <c r="G59" s="2"/>
      <c r="H59" s="2"/>
      <c r="I59" s="8"/>
      <c r="J59" s="2"/>
      <c r="K59" s="2"/>
      <c r="L59" s="2"/>
      <c r="M59" s="2"/>
      <c r="N59" s="2"/>
      <c r="O59" s="2"/>
      <c r="P59" s="2"/>
      <c r="Q59" s="2"/>
      <c r="R59" s="2"/>
      <c r="Z59" s="3"/>
      <c r="AA59" s="3"/>
      <c r="AB59" s="3"/>
      <c r="AC59" s="2"/>
      <c r="AD59" s="2"/>
      <c r="AE59" s="2"/>
      <c r="AF59" s="2"/>
      <c r="AG59" s="2"/>
    </row>
    <row r="60" spans="1:34" s="1" customFormat="1" ht="10" hidden="1">
      <c r="A60" s="8"/>
      <c r="B60" s="2"/>
      <c r="C60" s="2"/>
      <c r="D60" s="2"/>
      <c r="E60" s="2"/>
      <c r="F60" s="2"/>
      <c r="G60" s="2"/>
      <c r="H60" s="2"/>
      <c r="I60" s="8"/>
      <c r="J60" s="2"/>
      <c r="K60" s="2"/>
      <c r="L60" s="2"/>
      <c r="M60" s="2"/>
      <c r="N60" s="2"/>
      <c r="O60" s="2"/>
      <c r="P60" s="2"/>
      <c r="Q60" s="2"/>
      <c r="R60" s="2"/>
      <c r="Z60" s="3"/>
      <c r="AA60" s="3"/>
      <c r="AB60" s="3"/>
      <c r="AC60" s="2"/>
      <c r="AD60" s="2"/>
      <c r="AE60" s="2"/>
      <c r="AF60" s="2"/>
      <c r="AG60" s="2"/>
    </row>
    <row r="61" spans="1:34" s="1" customFormat="1" ht="10" hidden="1">
      <c r="A61" s="8"/>
      <c r="B61" s="2"/>
      <c r="C61" s="2"/>
      <c r="D61" s="2"/>
      <c r="E61" s="2"/>
      <c r="F61" s="2"/>
      <c r="G61" s="2"/>
      <c r="H61" s="2"/>
      <c r="I61" s="8"/>
      <c r="J61" s="2"/>
      <c r="K61" s="2"/>
      <c r="L61" s="2"/>
      <c r="M61" s="2"/>
      <c r="N61" s="2"/>
      <c r="O61" s="2"/>
      <c r="P61" s="2"/>
      <c r="Q61" s="2"/>
      <c r="R61" s="2"/>
      <c r="Z61" s="3"/>
      <c r="AA61" s="3"/>
      <c r="AB61" s="3"/>
      <c r="AC61" s="2"/>
      <c r="AD61" s="2"/>
      <c r="AE61" s="2"/>
      <c r="AF61" s="2"/>
      <c r="AG61" s="2"/>
    </row>
    <row r="62" spans="1:34" s="1" customFormat="1" ht="10" hidden="1">
      <c r="A62" s="8"/>
      <c r="B62" s="2"/>
      <c r="C62" s="2"/>
      <c r="D62" s="2"/>
      <c r="E62" s="2"/>
      <c r="F62" s="2"/>
      <c r="G62" s="2"/>
      <c r="H62" s="2"/>
      <c r="I62" s="8"/>
      <c r="J62" s="2"/>
      <c r="K62" s="2"/>
      <c r="L62" s="2"/>
      <c r="M62" s="2"/>
      <c r="N62" s="2"/>
      <c r="O62" s="2"/>
      <c r="P62" s="2"/>
      <c r="Q62" s="2"/>
      <c r="R62" s="2"/>
      <c r="Z62" s="3"/>
      <c r="AA62" s="3"/>
      <c r="AB62" s="3"/>
      <c r="AC62" s="2"/>
      <c r="AD62" s="2"/>
      <c r="AE62" s="2"/>
      <c r="AF62" s="2"/>
      <c r="AG62" s="2"/>
    </row>
    <row r="63" spans="1:34" s="1" customFormat="1" ht="10" hidden="1">
      <c r="A63" s="8"/>
      <c r="B63" s="2"/>
      <c r="C63" s="2"/>
      <c r="D63" s="2"/>
      <c r="E63" s="2"/>
      <c r="F63" s="2"/>
      <c r="G63" s="2"/>
      <c r="H63" s="2"/>
      <c r="I63" s="8"/>
      <c r="J63" s="2"/>
      <c r="K63" s="2"/>
      <c r="L63" s="2"/>
      <c r="M63" s="2"/>
      <c r="N63" s="2"/>
      <c r="O63" s="2"/>
      <c r="P63" s="2"/>
      <c r="Q63" s="2"/>
      <c r="R63" s="2"/>
      <c r="Z63" s="3"/>
      <c r="AA63" s="3"/>
      <c r="AB63" s="3"/>
      <c r="AC63" s="2"/>
      <c r="AD63" s="2"/>
      <c r="AE63" s="2"/>
      <c r="AF63" s="2"/>
      <c r="AG63" s="2"/>
    </row>
    <row r="64" spans="1:34" s="1" customFormat="1" ht="10" hidden="1">
      <c r="A64" s="8"/>
      <c r="B64" s="2"/>
      <c r="C64" s="2"/>
      <c r="D64" s="2"/>
      <c r="E64" s="2"/>
      <c r="F64" s="2"/>
      <c r="G64" s="2"/>
      <c r="H64" s="2"/>
      <c r="I64" s="8"/>
      <c r="J64" s="2"/>
      <c r="K64" s="2"/>
      <c r="L64" s="2"/>
      <c r="M64" s="2"/>
      <c r="N64" s="2"/>
      <c r="O64" s="2"/>
      <c r="P64" s="2"/>
      <c r="Q64" s="2"/>
      <c r="R64" s="2"/>
      <c r="Z64" s="3"/>
      <c r="AA64" s="3"/>
      <c r="AB64" s="3"/>
      <c r="AC64" s="2"/>
      <c r="AD64" s="2"/>
      <c r="AE64" s="2"/>
      <c r="AF64" s="2"/>
      <c r="AG64" s="2"/>
    </row>
    <row r="65" spans="1:33" s="1" customFormat="1" ht="10" hidden="1">
      <c r="A65" s="8"/>
      <c r="B65" s="2"/>
      <c r="C65" s="2"/>
      <c r="D65" s="2"/>
      <c r="E65" s="2"/>
      <c r="F65" s="2"/>
      <c r="G65" s="2"/>
      <c r="H65" s="2"/>
      <c r="I65" s="8"/>
      <c r="J65" s="2"/>
      <c r="K65" s="2"/>
      <c r="L65" s="2"/>
      <c r="M65" s="2"/>
      <c r="N65" s="2"/>
      <c r="O65" s="2"/>
      <c r="P65" s="2"/>
      <c r="Q65" s="2"/>
      <c r="R65" s="2"/>
      <c r="Z65" s="3"/>
      <c r="AA65" s="3"/>
      <c r="AB65" s="3"/>
      <c r="AC65" s="2"/>
      <c r="AD65" s="2"/>
      <c r="AE65" s="2"/>
      <c r="AF65" s="2"/>
      <c r="AG65" s="2"/>
    </row>
    <row r="66" spans="1:33" s="1" customFormat="1" ht="10" hidden="1">
      <c r="A66" s="8"/>
      <c r="B66" s="2"/>
      <c r="C66" s="2"/>
      <c r="D66" s="2"/>
      <c r="E66" s="2"/>
      <c r="F66" s="2"/>
      <c r="G66" s="2"/>
      <c r="H66" s="2"/>
      <c r="I66" s="8"/>
      <c r="J66" s="2"/>
      <c r="K66" s="2"/>
      <c r="L66" s="2"/>
      <c r="M66" s="2"/>
      <c r="N66" s="2"/>
      <c r="O66" s="2"/>
      <c r="P66" s="2"/>
      <c r="Q66" s="2"/>
      <c r="R66" s="2"/>
      <c r="Z66" s="3"/>
      <c r="AA66" s="3"/>
      <c r="AB66" s="3"/>
      <c r="AC66" s="2"/>
      <c r="AD66" s="2"/>
      <c r="AE66" s="2"/>
      <c r="AF66" s="2"/>
      <c r="AG66" s="2"/>
    </row>
    <row r="67" spans="1:33" s="1" customFormat="1" ht="10" hidden="1">
      <c r="A67" s="8"/>
      <c r="B67" s="2"/>
      <c r="C67" s="2"/>
      <c r="D67" s="2"/>
      <c r="E67" s="2"/>
      <c r="F67" s="2"/>
      <c r="G67" s="2"/>
      <c r="H67" s="2"/>
      <c r="I67" s="8"/>
      <c r="J67" s="2"/>
      <c r="K67" s="2"/>
      <c r="L67" s="2"/>
      <c r="M67" s="2"/>
      <c r="N67" s="2"/>
      <c r="O67" s="2"/>
      <c r="P67" s="2"/>
      <c r="Q67" s="2"/>
      <c r="R67" s="2"/>
      <c r="Z67" s="3"/>
      <c r="AA67" s="3"/>
      <c r="AB67" s="3"/>
      <c r="AC67" s="2"/>
      <c r="AD67" s="2"/>
      <c r="AE67" s="2"/>
      <c r="AF67" s="2"/>
      <c r="AG67" s="2"/>
    </row>
    <row r="68" spans="1:33" s="1" customFormat="1" ht="10" hidden="1">
      <c r="A68" s="8"/>
      <c r="B68" s="2"/>
      <c r="C68" s="2"/>
      <c r="D68" s="2"/>
      <c r="E68" s="2"/>
      <c r="F68" s="2"/>
      <c r="G68" s="2"/>
      <c r="H68" s="2"/>
      <c r="I68" s="8"/>
      <c r="J68" s="2"/>
      <c r="K68" s="2"/>
      <c r="L68" s="2"/>
      <c r="M68" s="2"/>
      <c r="N68" s="2"/>
      <c r="O68" s="2"/>
      <c r="P68" s="2"/>
      <c r="Q68" s="2"/>
      <c r="R68" s="2"/>
      <c r="Z68" s="3"/>
      <c r="AA68" s="3"/>
      <c r="AB68" s="3"/>
      <c r="AC68" s="2"/>
      <c r="AD68" s="2"/>
      <c r="AE68" s="2"/>
      <c r="AF68" s="2"/>
      <c r="AG68" s="2"/>
    </row>
    <row r="69" spans="1:33" s="1" customFormat="1" ht="10" hidden="1">
      <c r="A69" s="8"/>
      <c r="B69" s="2"/>
      <c r="C69" s="2"/>
      <c r="D69" s="2"/>
      <c r="E69" s="2"/>
      <c r="F69" s="2"/>
      <c r="G69" s="2"/>
      <c r="H69" s="2"/>
      <c r="I69" s="8"/>
      <c r="J69" s="2"/>
      <c r="K69" s="2"/>
      <c r="L69" s="2"/>
      <c r="M69" s="2"/>
      <c r="N69" s="2"/>
      <c r="O69" s="2"/>
      <c r="P69" s="2"/>
      <c r="Q69" s="2"/>
      <c r="R69" s="2"/>
      <c r="Z69" s="3"/>
      <c r="AA69" s="3"/>
      <c r="AB69" s="3"/>
      <c r="AC69" s="2"/>
      <c r="AD69" s="2"/>
      <c r="AE69" s="2"/>
      <c r="AF69" s="2"/>
      <c r="AG69" s="2"/>
    </row>
    <row r="70" spans="1:33" s="1" customFormat="1" ht="10" hidden="1">
      <c r="A70" s="8"/>
      <c r="B70" s="2"/>
      <c r="C70" s="2"/>
      <c r="D70" s="2"/>
      <c r="E70" s="2"/>
      <c r="F70" s="2"/>
      <c r="G70" s="2"/>
      <c r="H70" s="2"/>
      <c r="I70" s="8"/>
      <c r="J70" s="2"/>
      <c r="K70" s="2"/>
      <c r="L70" s="2"/>
      <c r="M70" s="2"/>
      <c r="N70" s="2"/>
      <c r="O70" s="2"/>
      <c r="P70" s="2"/>
      <c r="Q70" s="2"/>
      <c r="R70" s="2"/>
      <c r="Z70" s="3"/>
      <c r="AA70" s="3"/>
      <c r="AB70" s="3"/>
      <c r="AC70" s="2"/>
      <c r="AD70" s="2"/>
      <c r="AE70" s="2"/>
      <c r="AF70" s="2"/>
      <c r="AG70" s="2"/>
    </row>
    <row r="71" spans="1:33" s="1" customFormat="1" ht="10" hidden="1">
      <c r="A71" s="8"/>
      <c r="B71" s="2"/>
      <c r="C71" s="2"/>
      <c r="D71" s="2"/>
      <c r="E71" s="2"/>
      <c r="F71" s="2"/>
      <c r="G71" s="2"/>
      <c r="H71" s="2"/>
      <c r="I71" s="8"/>
      <c r="J71" s="2"/>
      <c r="K71" s="2"/>
      <c r="L71" s="2"/>
      <c r="M71" s="2"/>
      <c r="N71" s="2"/>
      <c r="O71" s="2"/>
      <c r="P71" s="2"/>
      <c r="Q71" s="2"/>
      <c r="R71" s="2"/>
      <c r="Z71" s="3"/>
      <c r="AA71" s="3"/>
      <c r="AB71" s="3"/>
      <c r="AC71" s="2"/>
      <c r="AD71" s="2"/>
      <c r="AE71" s="2"/>
      <c r="AF71" s="2"/>
      <c r="AG71" s="2"/>
    </row>
    <row r="72" spans="1:33" s="1" customFormat="1" ht="10" hidden="1">
      <c r="A72" s="8"/>
      <c r="B72" s="2"/>
      <c r="C72" s="2"/>
      <c r="D72" s="2"/>
      <c r="E72" s="2"/>
      <c r="F72" s="2"/>
      <c r="G72" s="2"/>
      <c r="H72" s="2"/>
      <c r="I72" s="8"/>
      <c r="J72" s="2"/>
      <c r="K72" s="2"/>
      <c r="L72" s="2"/>
      <c r="M72" s="2"/>
      <c r="N72" s="2"/>
      <c r="O72" s="2"/>
      <c r="P72" s="2"/>
      <c r="Q72" s="2"/>
      <c r="R72" s="2"/>
      <c r="Z72" s="3"/>
      <c r="AA72" s="3"/>
      <c r="AB72" s="3"/>
      <c r="AC72" s="2"/>
      <c r="AD72" s="2"/>
      <c r="AE72" s="2"/>
      <c r="AF72" s="2"/>
      <c r="AG72" s="2"/>
    </row>
    <row r="73" spans="1:33" s="1" customFormat="1" ht="10" hidden="1">
      <c r="A73" s="8"/>
      <c r="B73" s="2"/>
      <c r="C73" s="2"/>
      <c r="D73" s="2"/>
      <c r="E73" s="2"/>
      <c r="F73" s="2"/>
      <c r="G73" s="2"/>
      <c r="H73" s="2"/>
      <c r="I73" s="8"/>
      <c r="J73" s="2"/>
      <c r="K73" s="2"/>
      <c r="L73" s="2"/>
      <c r="M73" s="2"/>
      <c r="N73" s="2"/>
      <c r="O73" s="2"/>
      <c r="P73" s="2"/>
      <c r="Q73" s="2"/>
      <c r="R73" s="2"/>
      <c r="Z73" s="3"/>
      <c r="AA73" s="3"/>
      <c r="AB73" s="3"/>
      <c r="AC73" s="2"/>
      <c r="AD73" s="2"/>
      <c r="AE73" s="2"/>
      <c r="AF73" s="2"/>
      <c r="AG73" s="2"/>
    </row>
    <row r="74" spans="1:33" s="1" customFormat="1" ht="10" hidden="1">
      <c r="A74" s="8"/>
      <c r="B74" s="2"/>
      <c r="C74" s="2"/>
      <c r="D74" s="2"/>
      <c r="E74" s="2"/>
      <c r="F74" s="2"/>
      <c r="G74" s="2"/>
      <c r="H74" s="2"/>
      <c r="I74" s="8"/>
      <c r="J74" s="2"/>
      <c r="K74" s="2"/>
      <c r="L74" s="2"/>
      <c r="M74" s="2"/>
      <c r="N74" s="2"/>
      <c r="O74" s="2"/>
      <c r="P74" s="2"/>
      <c r="Q74" s="2"/>
      <c r="R74" s="2"/>
      <c r="Z74" s="3"/>
      <c r="AA74" s="3"/>
      <c r="AB74" s="3"/>
      <c r="AC74" s="2"/>
      <c r="AD74" s="2"/>
      <c r="AE74" s="2"/>
      <c r="AF74" s="2"/>
      <c r="AG74" s="2"/>
    </row>
    <row r="75" spans="1:33" s="1" customFormat="1" ht="10" hidden="1">
      <c r="A75" s="8"/>
      <c r="B75" s="2"/>
      <c r="C75" s="2"/>
      <c r="D75" s="2"/>
      <c r="E75" s="2"/>
      <c r="F75" s="2"/>
      <c r="G75" s="2"/>
      <c r="H75" s="2"/>
      <c r="I75" s="8"/>
      <c r="J75" s="2"/>
      <c r="K75" s="2"/>
      <c r="L75" s="2"/>
      <c r="M75" s="2"/>
      <c r="N75" s="2"/>
      <c r="O75" s="2"/>
      <c r="P75" s="2"/>
      <c r="Q75" s="2"/>
      <c r="R75" s="2"/>
      <c r="Z75" s="3"/>
      <c r="AA75" s="3"/>
      <c r="AB75" s="3"/>
      <c r="AC75" s="2"/>
      <c r="AD75" s="2"/>
      <c r="AE75" s="2"/>
      <c r="AF75" s="2"/>
      <c r="AG75" s="2"/>
    </row>
    <row r="76" spans="1:33" s="1" customFormat="1" ht="10" hidden="1">
      <c r="A76" s="8"/>
      <c r="B76" s="2"/>
      <c r="C76" s="2"/>
      <c r="D76" s="2"/>
      <c r="E76" s="2"/>
      <c r="F76" s="2"/>
      <c r="G76" s="2"/>
      <c r="H76" s="2"/>
      <c r="I76" s="8"/>
      <c r="J76" s="2"/>
      <c r="K76" s="2"/>
      <c r="L76" s="2"/>
      <c r="M76" s="2"/>
      <c r="N76" s="2"/>
      <c r="O76" s="2"/>
      <c r="P76" s="2"/>
      <c r="Q76" s="2"/>
      <c r="R76" s="2"/>
      <c r="Z76" s="3"/>
      <c r="AA76" s="3"/>
      <c r="AB76" s="3"/>
      <c r="AC76" s="2"/>
      <c r="AD76" s="2"/>
      <c r="AE76" s="2"/>
      <c r="AF76" s="2"/>
      <c r="AG76" s="2"/>
    </row>
    <row r="77" spans="1:33" s="1" customFormat="1" ht="10" hidden="1">
      <c r="A77" s="8"/>
      <c r="B77" s="2"/>
      <c r="C77" s="2"/>
      <c r="D77" s="2"/>
      <c r="E77" s="2"/>
      <c r="F77" s="2"/>
      <c r="G77" s="2"/>
      <c r="H77" s="2"/>
      <c r="I77" s="8"/>
      <c r="J77" s="2"/>
      <c r="K77" s="2"/>
      <c r="L77" s="2"/>
      <c r="M77" s="2"/>
      <c r="N77" s="2"/>
      <c r="O77" s="2"/>
      <c r="P77" s="2"/>
      <c r="Q77" s="2"/>
      <c r="R77" s="2"/>
      <c r="Z77" s="3"/>
      <c r="AA77" s="3"/>
      <c r="AB77" s="3"/>
      <c r="AC77" s="2"/>
      <c r="AD77" s="2"/>
      <c r="AE77" s="2"/>
      <c r="AF77" s="2"/>
      <c r="AG77" s="2"/>
    </row>
    <row r="78" spans="1:33" s="1" customFormat="1" ht="10" hidden="1">
      <c r="A78" s="8"/>
      <c r="B78" s="2"/>
      <c r="C78" s="2"/>
      <c r="D78" s="2"/>
      <c r="E78" s="2"/>
      <c r="F78" s="2"/>
      <c r="G78" s="2"/>
      <c r="H78" s="2"/>
      <c r="I78" s="8"/>
      <c r="J78" s="2"/>
      <c r="K78" s="2"/>
      <c r="L78" s="2"/>
      <c r="M78" s="2"/>
      <c r="N78" s="2"/>
      <c r="O78" s="2"/>
      <c r="P78" s="2"/>
      <c r="Q78" s="2"/>
      <c r="R78" s="2"/>
      <c r="Z78" s="3"/>
      <c r="AA78" s="3"/>
      <c r="AB78" s="3"/>
      <c r="AC78" s="2"/>
      <c r="AD78" s="2"/>
      <c r="AE78" s="2"/>
      <c r="AF78" s="2"/>
      <c r="AG78" s="2"/>
    </row>
    <row r="79" spans="1:33" s="1" customFormat="1" ht="10" hidden="1">
      <c r="A79" s="8"/>
      <c r="B79" s="2"/>
      <c r="C79" s="2"/>
      <c r="D79" s="2"/>
      <c r="E79" s="2"/>
      <c r="F79" s="2"/>
      <c r="G79" s="2"/>
      <c r="H79" s="2"/>
      <c r="I79" s="8"/>
      <c r="J79" s="2"/>
      <c r="K79" s="2"/>
      <c r="L79" s="2"/>
      <c r="M79" s="2"/>
      <c r="N79" s="2"/>
      <c r="O79" s="2"/>
      <c r="P79" s="2"/>
      <c r="Q79" s="2"/>
      <c r="R79" s="2"/>
      <c r="Z79" s="3"/>
      <c r="AA79" s="3"/>
      <c r="AB79" s="3"/>
      <c r="AC79" s="2"/>
      <c r="AD79" s="2"/>
      <c r="AE79" s="2"/>
      <c r="AF79" s="2"/>
      <c r="AG79" s="2"/>
    </row>
    <row r="80" spans="1:33" s="1" customFormat="1" ht="10" hidden="1">
      <c r="A80" s="8"/>
      <c r="B80" s="2"/>
      <c r="C80" s="2"/>
      <c r="D80" s="2"/>
      <c r="E80" s="2"/>
      <c r="F80" s="2"/>
      <c r="G80" s="2"/>
      <c r="H80" s="2"/>
      <c r="I80" s="8"/>
      <c r="J80" s="2"/>
      <c r="K80" s="2"/>
      <c r="L80" s="2"/>
      <c r="M80" s="2"/>
      <c r="N80" s="2"/>
      <c r="O80" s="2"/>
      <c r="P80" s="2"/>
      <c r="Q80" s="2"/>
      <c r="R80" s="2"/>
      <c r="Z80" s="3"/>
      <c r="AA80" s="3"/>
      <c r="AB80" s="3"/>
      <c r="AC80" s="2"/>
      <c r="AD80" s="2"/>
      <c r="AE80" s="2"/>
      <c r="AF80" s="2"/>
      <c r="AG80" s="2"/>
    </row>
    <row r="81" spans="1:33" s="1" customFormat="1" ht="10" hidden="1">
      <c r="A81" s="8"/>
      <c r="B81" s="2"/>
      <c r="C81" s="2"/>
      <c r="D81" s="2"/>
      <c r="E81" s="2"/>
      <c r="F81" s="2"/>
      <c r="G81" s="2"/>
      <c r="H81" s="2"/>
      <c r="I81" s="8"/>
      <c r="J81" s="2"/>
      <c r="K81" s="2"/>
      <c r="L81" s="2"/>
      <c r="M81" s="2"/>
      <c r="N81" s="2"/>
      <c r="O81" s="2"/>
      <c r="P81" s="2"/>
      <c r="Q81" s="2"/>
      <c r="R81" s="2"/>
      <c r="Z81" s="3"/>
      <c r="AA81" s="3"/>
      <c r="AB81" s="3"/>
      <c r="AC81" s="2"/>
      <c r="AD81" s="2"/>
      <c r="AE81" s="2"/>
      <c r="AF81" s="2"/>
      <c r="AG81" s="2"/>
    </row>
    <row r="82" spans="1:33" s="1" customFormat="1" ht="10" hidden="1">
      <c r="A82" s="8"/>
      <c r="B82" s="2"/>
      <c r="C82" s="2"/>
      <c r="D82" s="2"/>
      <c r="E82" s="2"/>
      <c r="F82" s="2"/>
      <c r="G82" s="2"/>
      <c r="H82" s="2"/>
      <c r="I82" s="8"/>
      <c r="J82" s="2"/>
      <c r="K82" s="2"/>
      <c r="L82" s="2"/>
      <c r="M82" s="2"/>
      <c r="N82" s="2"/>
      <c r="O82" s="2"/>
      <c r="P82" s="2"/>
      <c r="Q82" s="2"/>
      <c r="R82" s="2"/>
      <c r="Z82" s="3"/>
      <c r="AA82" s="3"/>
      <c r="AB82" s="3"/>
      <c r="AC82" s="2"/>
      <c r="AD82" s="2"/>
      <c r="AE82" s="2"/>
      <c r="AF82" s="2"/>
      <c r="AG82" s="2"/>
    </row>
    <row r="83" spans="1:33" s="1" customFormat="1" ht="10" hidden="1">
      <c r="A83" s="8"/>
      <c r="B83" s="2"/>
      <c r="C83" s="2"/>
      <c r="D83" s="2"/>
      <c r="E83" s="2"/>
      <c r="F83" s="2"/>
      <c r="G83" s="2"/>
      <c r="H83" s="2"/>
      <c r="I83" s="8"/>
      <c r="J83" s="2"/>
      <c r="K83" s="2"/>
      <c r="L83" s="2"/>
      <c r="M83" s="2"/>
      <c r="N83" s="2"/>
      <c r="O83" s="2"/>
      <c r="P83" s="2"/>
      <c r="Q83" s="2"/>
      <c r="R83" s="2"/>
      <c r="Z83" s="3"/>
      <c r="AA83" s="3"/>
      <c r="AB83" s="3"/>
      <c r="AC83" s="2"/>
      <c r="AD83" s="2"/>
      <c r="AE83" s="2"/>
      <c r="AF83" s="2"/>
      <c r="AG83" s="2"/>
    </row>
    <row r="84" spans="1:33" s="1" customFormat="1" ht="10" hidden="1">
      <c r="A84" s="8"/>
      <c r="B84" s="2"/>
      <c r="C84" s="2"/>
      <c r="D84" s="2"/>
      <c r="E84" s="2"/>
      <c r="F84" s="2"/>
      <c r="G84" s="2"/>
      <c r="H84" s="2"/>
      <c r="I84" s="8"/>
      <c r="J84" s="2"/>
      <c r="K84" s="2"/>
      <c r="L84" s="2"/>
      <c r="M84" s="2"/>
      <c r="N84" s="2"/>
      <c r="O84" s="2"/>
      <c r="P84" s="2"/>
      <c r="Q84" s="2"/>
      <c r="R84" s="2"/>
      <c r="Z84" s="3"/>
      <c r="AA84" s="3"/>
      <c r="AB84" s="3"/>
      <c r="AC84" s="2"/>
      <c r="AD84" s="2"/>
      <c r="AE84" s="2"/>
      <c r="AF84" s="2"/>
      <c r="AG84" s="2"/>
    </row>
    <row r="85" spans="1:33" s="1" customFormat="1" ht="10" hidden="1">
      <c r="A85" s="8"/>
      <c r="B85" s="2"/>
      <c r="C85" s="2"/>
      <c r="D85" s="2"/>
      <c r="E85" s="2"/>
      <c r="F85" s="2"/>
      <c r="G85" s="2"/>
      <c r="H85" s="2"/>
      <c r="I85" s="8"/>
      <c r="J85" s="2"/>
      <c r="K85" s="2"/>
      <c r="L85" s="2"/>
      <c r="M85" s="2"/>
      <c r="N85" s="2"/>
      <c r="O85" s="2"/>
      <c r="P85" s="2"/>
      <c r="Q85" s="2"/>
      <c r="R85" s="2"/>
      <c r="Z85" s="3"/>
      <c r="AA85" s="3"/>
      <c r="AB85" s="3"/>
      <c r="AC85" s="2"/>
      <c r="AD85" s="2"/>
      <c r="AE85" s="2"/>
      <c r="AF85" s="2"/>
      <c r="AG85" s="2"/>
    </row>
    <row r="86" spans="1:33" s="1" customFormat="1" ht="10" hidden="1">
      <c r="A86" s="8"/>
      <c r="B86" s="2"/>
      <c r="C86" s="2"/>
      <c r="D86" s="2"/>
      <c r="E86" s="2"/>
      <c r="F86" s="2"/>
      <c r="G86" s="2"/>
      <c r="H86" s="2"/>
      <c r="I86" s="8"/>
      <c r="J86" s="2"/>
      <c r="K86" s="2"/>
      <c r="L86" s="2"/>
      <c r="M86" s="2"/>
      <c r="N86" s="2"/>
      <c r="O86" s="2"/>
      <c r="P86" s="2"/>
      <c r="Q86" s="2"/>
      <c r="R86" s="2"/>
      <c r="Z86" s="3"/>
      <c r="AA86" s="3"/>
      <c r="AB86" s="3"/>
      <c r="AC86" s="2"/>
      <c r="AD86" s="2"/>
      <c r="AE86" s="2"/>
      <c r="AF86" s="2"/>
      <c r="AG86" s="2"/>
    </row>
    <row r="87" spans="1:33" s="1" customFormat="1" ht="10" hidden="1">
      <c r="A87" s="8"/>
      <c r="B87" s="2"/>
      <c r="C87" s="2"/>
      <c r="D87" s="2"/>
      <c r="E87" s="2"/>
      <c r="F87" s="2"/>
      <c r="G87" s="2"/>
      <c r="H87" s="2"/>
      <c r="I87" s="8"/>
      <c r="J87" s="2"/>
      <c r="K87" s="2"/>
      <c r="L87" s="2"/>
      <c r="M87" s="2"/>
      <c r="N87" s="2"/>
      <c r="O87" s="2"/>
      <c r="P87" s="2"/>
      <c r="Q87" s="2"/>
      <c r="R87" s="2"/>
      <c r="Z87" s="3"/>
      <c r="AA87" s="3"/>
      <c r="AB87" s="3"/>
      <c r="AC87" s="2"/>
      <c r="AD87" s="2"/>
      <c r="AE87" s="2"/>
      <c r="AF87" s="2"/>
      <c r="AG87" s="2"/>
    </row>
    <row r="88" spans="1:33" s="1" customFormat="1" ht="10" hidden="1">
      <c r="A88" s="8"/>
      <c r="B88" s="2"/>
      <c r="C88" s="2"/>
      <c r="D88" s="2"/>
      <c r="E88" s="2"/>
      <c r="F88" s="2"/>
      <c r="G88" s="2"/>
      <c r="H88" s="2"/>
      <c r="I88" s="8"/>
      <c r="J88" s="2"/>
      <c r="K88" s="2"/>
      <c r="L88" s="2"/>
      <c r="M88" s="2"/>
      <c r="N88" s="2"/>
      <c r="O88" s="2"/>
      <c r="P88" s="2"/>
      <c r="Q88" s="2"/>
      <c r="R88" s="2"/>
      <c r="Z88" s="3"/>
      <c r="AA88" s="3"/>
      <c r="AB88" s="3"/>
      <c r="AC88" s="2"/>
      <c r="AD88" s="2"/>
      <c r="AE88" s="2"/>
      <c r="AF88" s="2"/>
      <c r="AG88" s="2"/>
    </row>
    <row r="89" spans="1:33" s="1" customFormat="1" ht="10" hidden="1">
      <c r="A89" s="8"/>
      <c r="B89" s="2"/>
      <c r="C89" s="2"/>
      <c r="D89" s="2"/>
      <c r="E89" s="2"/>
      <c r="F89" s="2"/>
      <c r="G89" s="2"/>
      <c r="H89" s="2"/>
      <c r="I89" s="8"/>
      <c r="J89" s="2"/>
      <c r="K89" s="2"/>
      <c r="L89" s="2"/>
      <c r="M89" s="2"/>
      <c r="N89" s="2"/>
      <c r="O89" s="2"/>
      <c r="P89" s="2"/>
      <c r="Q89" s="2"/>
      <c r="R89" s="2"/>
      <c r="Z89" s="3"/>
      <c r="AA89" s="3"/>
      <c r="AB89" s="3"/>
      <c r="AC89" s="2"/>
      <c r="AD89" s="2"/>
      <c r="AE89" s="2"/>
      <c r="AF89" s="2"/>
      <c r="AG89" s="2"/>
    </row>
    <row r="90" spans="1:33" s="1" customFormat="1" ht="10" hidden="1">
      <c r="A90" s="8"/>
      <c r="B90" s="2"/>
      <c r="C90" s="2"/>
      <c r="D90" s="2"/>
      <c r="E90" s="2"/>
      <c r="F90" s="2"/>
      <c r="G90" s="2"/>
      <c r="H90" s="2"/>
      <c r="I90" s="8"/>
      <c r="J90" s="2"/>
      <c r="K90" s="2"/>
      <c r="L90" s="2"/>
      <c r="M90" s="2"/>
      <c r="N90" s="2"/>
      <c r="O90" s="2"/>
      <c r="P90" s="2"/>
      <c r="Q90" s="2"/>
      <c r="R90" s="2"/>
      <c r="Z90" s="3"/>
      <c r="AA90" s="3"/>
      <c r="AB90" s="3"/>
      <c r="AC90" s="2"/>
      <c r="AD90" s="2"/>
      <c r="AE90" s="2"/>
      <c r="AF90" s="2"/>
      <c r="AG90" s="2"/>
    </row>
    <row r="91" spans="1:33" s="1" customFormat="1" ht="10" hidden="1">
      <c r="A91" s="8"/>
      <c r="B91" s="2"/>
      <c r="C91" s="2"/>
      <c r="D91" s="2"/>
      <c r="E91" s="2"/>
      <c r="F91" s="2"/>
      <c r="G91" s="2"/>
      <c r="H91" s="2"/>
      <c r="I91" s="8"/>
      <c r="J91" s="2"/>
      <c r="K91" s="2"/>
      <c r="L91" s="2"/>
      <c r="M91" s="2"/>
      <c r="N91" s="2"/>
      <c r="O91" s="2"/>
      <c r="P91" s="2"/>
      <c r="Q91" s="2"/>
      <c r="R91" s="2"/>
      <c r="Z91" s="3"/>
      <c r="AA91" s="3"/>
      <c r="AB91" s="3"/>
      <c r="AC91" s="2"/>
      <c r="AD91" s="2"/>
      <c r="AE91" s="2"/>
      <c r="AF91" s="2"/>
      <c r="AG91" s="2"/>
    </row>
    <row r="92" spans="1:33" s="1" customFormat="1" ht="10" hidden="1">
      <c r="A92" s="8"/>
      <c r="B92" s="2"/>
      <c r="C92" s="2"/>
      <c r="D92" s="2"/>
      <c r="E92" s="2"/>
      <c r="F92" s="2"/>
      <c r="G92" s="2"/>
      <c r="H92" s="2"/>
      <c r="I92" s="8"/>
      <c r="J92" s="2"/>
      <c r="K92" s="2"/>
      <c r="L92" s="2"/>
      <c r="M92" s="2"/>
      <c r="N92" s="2"/>
      <c r="O92" s="2"/>
      <c r="P92" s="2"/>
      <c r="Q92" s="2"/>
      <c r="R92" s="2"/>
      <c r="Z92" s="3"/>
      <c r="AA92" s="3"/>
      <c r="AB92" s="3"/>
      <c r="AC92" s="2"/>
      <c r="AD92" s="2"/>
      <c r="AE92" s="2"/>
      <c r="AF92" s="2"/>
      <c r="AG92" s="2"/>
    </row>
    <row r="93" spans="1:33" s="1" customFormat="1" ht="10" hidden="1">
      <c r="A93" s="8"/>
      <c r="B93" s="2"/>
      <c r="C93" s="2"/>
      <c r="D93" s="2"/>
      <c r="E93" s="2"/>
      <c r="F93" s="2"/>
      <c r="G93" s="2"/>
      <c r="H93" s="2"/>
      <c r="I93" s="8"/>
      <c r="J93" s="2"/>
      <c r="K93" s="2"/>
      <c r="L93" s="2"/>
      <c r="M93" s="2"/>
      <c r="N93" s="2"/>
      <c r="O93" s="2"/>
      <c r="P93" s="2"/>
      <c r="Q93" s="2"/>
      <c r="R93" s="2"/>
      <c r="Z93" s="3"/>
      <c r="AA93" s="3"/>
      <c r="AB93" s="3"/>
      <c r="AC93" s="2"/>
      <c r="AD93" s="2"/>
      <c r="AE93" s="2"/>
      <c r="AF93" s="2"/>
      <c r="AG93" s="2"/>
    </row>
    <row r="94" spans="1:33" s="1" customFormat="1" ht="10" hidden="1">
      <c r="A94" s="8"/>
      <c r="B94" s="2"/>
      <c r="C94" s="2"/>
      <c r="D94" s="2"/>
      <c r="E94" s="2"/>
      <c r="F94" s="2"/>
      <c r="G94" s="2"/>
      <c r="H94" s="2"/>
      <c r="I94" s="8"/>
      <c r="J94" s="2"/>
      <c r="K94" s="2"/>
      <c r="L94" s="2"/>
      <c r="M94" s="2"/>
      <c r="N94" s="2"/>
      <c r="O94" s="2"/>
      <c r="P94" s="2"/>
      <c r="Q94" s="2"/>
      <c r="R94" s="2"/>
      <c r="Z94" s="3"/>
      <c r="AA94" s="3"/>
      <c r="AB94" s="3"/>
      <c r="AC94" s="2"/>
      <c r="AD94" s="2"/>
      <c r="AE94" s="2"/>
      <c r="AF94" s="2"/>
      <c r="AG94" s="2"/>
    </row>
    <row r="95" spans="1:33" s="1" customFormat="1" ht="10" hidden="1">
      <c r="A95" s="8"/>
      <c r="B95" s="2"/>
      <c r="C95" s="2"/>
      <c r="D95" s="2"/>
      <c r="E95" s="2"/>
      <c r="F95" s="2"/>
      <c r="G95" s="2"/>
      <c r="H95" s="2"/>
      <c r="I95" s="8"/>
      <c r="J95" s="2"/>
      <c r="K95" s="2"/>
      <c r="L95" s="2"/>
      <c r="M95" s="2"/>
      <c r="N95" s="2"/>
      <c r="O95" s="2"/>
      <c r="P95" s="2"/>
      <c r="Q95" s="2"/>
      <c r="R95" s="2"/>
      <c r="Z95" s="3"/>
      <c r="AA95" s="3"/>
      <c r="AB95" s="3"/>
      <c r="AC95" s="2"/>
      <c r="AD95" s="2"/>
      <c r="AE95" s="2"/>
      <c r="AF95" s="2"/>
      <c r="AG95" s="2"/>
    </row>
    <row r="96" spans="1:33" s="1" customFormat="1" ht="10" hidden="1">
      <c r="A96" s="8"/>
      <c r="B96" s="2"/>
      <c r="C96" s="2"/>
      <c r="D96" s="2"/>
      <c r="E96" s="2"/>
      <c r="F96" s="2"/>
      <c r="G96" s="2"/>
      <c r="H96" s="2"/>
      <c r="I96" s="8"/>
      <c r="J96" s="2"/>
      <c r="K96" s="2"/>
      <c r="L96" s="2"/>
      <c r="M96" s="2"/>
      <c r="N96" s="2"/>
      <c r="O96" s="2"/>
      <c r="P96" s="2"/>
      <c r="Q96" s="2"/>
      <c r="R96" s="2"/>
      <c r="Z96" s="3"/>
      <c r="AA96" s="3"/>
      <c r="AB96" s="3"/>
      <c r="AC96" s="2"/>
      <c r="AD96" s="2"/>
      <c r="AE96" s="2"/>
      <c r="AF96" s="2"/>
      <c r="AG96" s="2"/>
    </row>
    <row r="97" spans="1:33" s="1" customFormat="1" ht="10" hidden="1">
      <c r="A97" s="8"/>
      <c r="B97" s="2"/>
      <c r="C97" s="2"/>
      <c r="D97" s="2"/>
      <c r="E97" s="2"/>
      <c r="F97" s="2"/>
      <c r="G97" s="2"/>
      <c r="H97" s="2"/>
      <c r="I97" s="8"/>
      <c r="J97" s="2"/>
      <c r="K97" s="2"/>
      <c r="L97" s="2"/>
      <c r="M97" s="2"/>
      <c r="N97" s="2"/>
      <c r="O97" s="2"/>
      <c r="P97" s="2"/>
      <c r="Q97" s="2"/>
      <c r="R97" s="2"/>
      <c r="Z97" s="3"/>
      <c r="AA97" s="3"/>
      <c r="AB97" s="3"/>
      <c r="AC97" s="2"/>
      <c r="AD97" s="2"/>
      <c r="AE97" s="2"/>
      <c r="AF97" s="2"/>
      <c r="AG97" s="2"/>
    </row>
    <row r="98" spans="1:33" s="1" customFormat="1" ht="10" hidden="1">
      <c r="A98" s="8"/>
      <c r="B98" s="2"/>
      <c r="C98" s="2"/>
      <c r="D98" s="2"/>
      <c r="E98" s="2"/>
      <c r="F98" s="2"/>
      <c r="G98" s="2"/>
      <c r="H98" s="2"/>
      <c r="I98" s="8"/>
      <c r="J98" s="2"/>
      <c r="K98" s="2"/>
      <c r="L98" s="2"/>
      <c r="M98" s="2"/>
      <c r="N98" s="2"/>
      <c r="O98" s="2"/>
      <c r="P98" s="2"/>
      <c r="Q98" s="2"/>
      <c r="R98" s="2"/>
      <c r="Z98" s="3"/>
      <c r="AA98" s="3"/>
      <c r="AB98" s="3"/>
      <c r="AC98" s="2"/>
      <c r="AD98" s="2"/>
      <c r="AE98" s="2"/>
      <c r="AF98" s="2"/>
      <c r="AG98" s="2"/>
    </row>
    <row r="99" spans="1:33" s="1" customFormat="1" ht="10" hidden="1">
      <c r="A99" s="8"/>
      <c r="B99" s="2"/>
      <c r="C99" s="2"/>
      <c r="D99" s="2"/>
      <c r="E99" s="2"/>
      <c r="F99" s="2"/>
      <c r="G99" s="2"/>
      <c r="H99" s="2"/>
      <c r="I99" s="8"/>
      <c r="J99" s="2"/>
      <c r="K99" s="2"/>
      <c r="L99" s="2"/>
      <c r="M99" s="2"/>
      <c r="N99" s="2"/>
      <c r="O99" s="2"/>
      <c r="P99" s="2"/>
      <c r="Q99" s="2"/>
      <c r="R99" s="2"/>
      <c r="Z99" s="3"/>
      <c r="AA99" s="3"/>
      <c r="AB99" s="3"/>
      <c r="AC99" s="2"/>
      <c r="AD99" s="2"/>
      <c r="AE99" s="2"/>
      <c r="AF99" s="2"/>
      <c r="AG99" s="2"/>
    </row>
    <row r="100" spans="1:33" s="1" customFormat="1" ht="10" hidden="1">
      <c r="A100" s="8"/>
      <c r="B100" s="2"/>
      <c r="C100" s="2"/>
      <c r="D100" s="2"/>
      <c r="E100" s="2"/>
      <c r="F100" s="2"/>
      <c r="G100" s="2"/>
      <c r="H100" s="2"/>
      <c r="I100" s="8"/>
      <c r="J100" s="2"/>
      <c r="K100" s="2"/>
      <c r="L100" s="2"/>
      <c r="M100" s="2"/>
      <c r="N100" s="2"/>
      <c r="O100" s="2"/>
      <c r="P100" s="2"/>
      <c r="Q100" s="2"/>
      <c r="R100" s="2"/>
      <c r="Z100" s="3"/>
      <c r="AA100" s="3"/>
      <c r="AB100" s="3"/>
      <c r="AC100" s="2"/>
      <c r="AD100" s="2"/>
      <c r="AE100" s="2"/>
      <c r="AF100" s="2"/>
      <c r="AG100" s="2"/>
    </row>
    <row r="101" spans="1:33" s="1" customFormat="1" ht="10" hidden="1">
      <c r="A101" s="8"/>
      <c r="B101" s="2"/>
      <c r="C101" s="2"/>
      <c r="D101" s="2"/>
      <c r="E101" s="2"/>
      <c r="F101" s="2"/>
      <c r="G101" s="2"/>
      <c r="H101" s="2"/>
      <c r="I101" s="8"/>
      <c r="J101" s="2"/>
      <c r="K101" s="2"/>
      <c r="L101" s="2"/>
      <c r="M101" s="2"/>
      <c r="N101" s="2"/>
      <c r="O101" s="2"/>
      <c r="P101" s="2"/>
      <c r="Q101" s="2"/>
      <c r="R101" s="2"/>
      <c r="Z101" s="3"/>
      <c r="AA101" s="3"/>
      <c r="AB101" s="3"/>
      <c r="AC101" s="2"/>
      <c r="AD101" s="2"/>
      <c r="AE101" s="2"/>
      <c r="AF101" s="2"/>
      <c r="AG101" s="2"/>
    </row>
    <row r="102" spans="1:33" s="1" customFormat="1" ht="10" hidden="1">
      <c r="A102" s="8"/>
      <c r="B102" s="2"/>
      <c r="C102" s="2"/>
      <c r="D102" s="2"/>
      <c r="E102" s="2"/>
      <c r="F102" s="2"/>
      <c r="G102" s="2"/>
      <c r="H102" s="2"/>
      <c r="I102" s="8"/>
      <c r="J102" s="2"/>
      <c r="K102" s="2"/>
      <c r="L102" s="2"/>
      <c r="M102" s="2"/>
      <c r="N102" s="2"/>
      <c r="O102" s="2"/>
      <c r="P102" s="2"/>
      <c r="Q102" s="2"/>
      <c r="R102" s="2"/>
      <c r="Z102" s="3"/>
      <c r="AA102" s="3"/>
      <c r="AB102" s="3"/>
      <c r="AC102" s="2"/>
      <c r="AD102" s="2"/>
      <c r="AE102" s="2"/>
      <c r="AF102" s="2"/>
      <c r="AG102" s="2"/>
    </row>
    <row r="103" spans="1:33" s="1" customFormat="1" ht="10" hidden="1">
      <c r="A103" s="8"/>
      <c r="B103" s="2"/>
      <c r="C103" s="2"/>
      <c r="D103" s="2"/>
      <c r="E103" s="2"/>
      <c r="F103" s="2"/>
      <c r="G103" s="2"/>
      <c r="H103" s="2"/>
      <c r="I103" s="8"/>
      <c r="J103" s="2"/>
      <c r="K103" s="2"/>
      <c r="L103" s="2"/>
      <c r="M103" s="2"/>
      <c r="N103" s="2"/>
      <c r="O103" s="2"/>
      <c r="P103" s="2"/>
      <c r="Q103" s="2"/>
      <c r="R103" s="2"/>
      <c r="Z103" s="3"/>
      <c r="AA103" s="3"/>
      <c r="AB103" s="3"/>
      <c r="AC103" s="2"/>
      <c r="AD103" s="2"/>
      <c r="AE103" s="2"/>
      <c r="AF103" s="2"/>
      <c r="AG103" s="2"/>
    </row>
    <row r="104" spans="1:33" s="1" customFormat="1" ht="10" hidden="1">
      <c r="A104" s="8"/>
      <c r="B104" s="2"/>
      <c r="C104" s="2"/>
      <c r="D104" s="2"/>
      <c r="E104" s="2"/>
      <c r="F104" s="2"/>
      <c r="G104" s="2"/>
      <c r="H104" s="2"/>
      <c r="I104" s="8"/>
      <c r="J104" s="2"/>
      <c r="K104" s="2"/>
      <c r="L104" s="2"/>
      <c r="M104" s="2"/>
      <c r="N104" s="2"/>
      <c r="O104" s="2"/>
      <c r="P104" s="2"/>
      <c r="Q104" s="2"/>
      <c r="R104" s="2"/>
      <c r="Z104" s="3"/>
      <c r="AA104" s="3"/>
      <c r="AB104" s="3"/>
      <c r="AC104" s="2"/>
      <c r="AD104" s="2"/>
      <c r="AE104" s="2"/>
      <c r="AF104" s="2"/>
      <c r="AG104" s="2"/>
    </row>
    <row r="105" spans="1:33" s="1" customFormat="1" ht="10" hidden="1">
      <c r="A105" s="8"/>
      <c r="B105" s="2"/>
      <c r="C105" s="2"/>
      <c r="D105" s="2"/>
      <c r="E105" s="2"/>
      <c r="F105" s="2"/>
      <c r="G105" s="2"/>
      <c r="H105" s="2"/>
      <c r="I105" s="8"/>
      <c r="J105" s="2"/>
      <c r="K105" s="2"/>
      <c r="L105" s="2"/>
      <c r="M105" s="2"/>
      <c r="N105" s="2"/>
      <c r="O105" s="2"/>
      <c r="P105" s="2"/>
      <c r="Q105" s="2"/>
      <c r="R105" s="2"/>
      <c r="Z105" s="3"/>
      <c r="AA105" s="3"/>
      <c r="AB105" s="3"/>
      <c r="AC105" s="2"/>
      <c r="AD105" s="2"/>
      <c r="AE105" s="2"/>
      <c r="AF105" s="2"/>
      <c r="AG105" s="2"/>
    </row>
    <row r="106" spans="1:33" s="1" customFormat="1" ht="10" hidden="1">
      <c r="A106" s="8"/>
      <c r="B106" s="2"/>
      <c r="C106" s="2"/>
      <c r="D106" s="2"/>
      <c r="E106" s="2"/>
      <c r="F106" s="2"/>
      <c r="G106" s="2"/>
      <c r="H106" s="2"/>
      <c r="I106" s="8"/>
      <c r="J106" s="2"/>
      <c r="K106" s="2"/>
      <c r="L106" s="2"/>
      <c r="M106" s="2"/>
      <c r="N106" s="2"/>
      <c r="O106" s="2"/>
      <c r="P106" s="2"/>
      <c r="Q106" s="2"/>
      <c r="R106" s="2"/>
      <c r="Z106" s="3"/>
      <c r="AA106" s="3"/>
      <c r="AB106" s="3"/>
      <c r="AC106" s="2"/>
      <c r="AD106" s="2"/>
      <c r="AE106" s="2"/>
      <c r="AF106" s="2"/>
      <c r="AG106" s="2"/>
    </row>
    <row r="107" spans="1:33" s="1" customFormat="1" ht="10" hidden="1">
      <c r="A107" s="8"/>
      <c r="B107" s="2"/>
      <c r="C107" s="2"/>
      <c r="D107" s="2"/>
      <c r="E107" s="2"/>
      <c r="F107" s="2"/>
      <c r="G107" s="2"/>
      <c r="H107" s="2"/>
      <c r="I107" s="8"/>
      <c r="J107" s="2"/>
      <c r="K107" s="2"/>
      <c r="L107" s="2"/>
      <c r="M107" s="2"/>
      <c r="N107" s="2"/>
      <c r="O107" s="2"/>
      <c r="P107" s="2"/>
      <c r="Q107" s="2"/>
      <c r="R107" s="2"/>
      <c r="Z107" s="3"/>
      <c r="AA107" s="3"/>
      <c r="AB107" s="3"/>
      <c r="AC107" s="2"/>
      <c r="AD107" s="2"/>
      <c r="AE107" s="2"/>
      <c r="AF107" s="2"/>
      <c r="AG107" s="2"/>
    </row>
    <row r="108" spans="1:33" s="1" customFormat="1" ht="10" hidden="1">
      <c r="A108" s="8"/>
      <c r="B108" s="2"/>
      <c r="C108" s="2"/>
      <c r="D108" s="2"/>
      <c r="E108" s="2"/>
      <c r="F108" s="2"/>
      <c r="G108" s="2"/>
      <c r="H108" s="2"/>
      <c r="I108" s="8"/>
      <c r="J108" s="2"/>
      <c r="K108" s="2"/>
      <c r="L108" s="2"/>
      <c r="M108" s="2"/>
      <c r="N108" s="2"/>
      <c r="O108" s="2"/>
      <c r="P108" s="2"/>
      <c r="Q108" s="2"/>
      <c r="R108" s="2"/>
      <c r="Z108" s="3"/>
      <c r="AA108" s="3"/>
      <c r="AB108" s="3"/>
      <c r="AC108" s="2"/>
      <c r="AD108" s="2"/>
      <c r="AE108" s="2"/>
      <c r="AF108" s="2"/>
      <c r="AG108" s="2"/>
    </row>
    <row r="109" spans="1:33" s="1" customFormat="1" ht="10" hidden="1">
      <c r="A109" s="8"/>
      <c r="B109" s="2"/>
      <c r="C109" s="2"/>
      <c r="D109" s="2"/>
      <c r="E109" s="2"/>
      <c r="F109" s="6"/>
      <c r="G109" s="6"/>
      <c r="H109" s="2"/>
      <c r="I109" s="8"/>
      <c r="Z109" s="3"/>
      <c r="AA109" s="3"/>
      <c r="AB109" s="3"/>
      <c r="AC109" s="2"/>
      <c r="AD109" s="2"/>
      <c r="AE109" s="2"/>
      <c r="AF109" s="2"/>
      <c r="AG109" s="2"/>
    </row>
    <row r="110" spans="1:33" s="1" customFormat="1" ht="10" hidden="1">
      <c r="A110" s="8"/>
      <c r="B110" s="2"/>
      <c r="C110" s="2"/>
      <c r="D110" s="2"/>
      <c r="E110" s="2"/>
      <c r="F110" s="6"/>
      <c r="G110" s="6"/>
      <c r="H110" s="2"/>
      <c r="I110" s="8"/>
      <c r="Z110" s="3"/>
      <c r="AA110" s="3"/>
      <c r="AB110" s="3"/>
      <c r="AC110" s="2"/>
      <c r="AD110" s="2"/>
      <c r="AE110" s="2"/>
      <c r="AF110" s="2"/>
      <c r="AG110" s="2"/>
    </row>
    <row r="111" spans="1:33" s="1" customFormat="1" ht="10" hidden="1">
      <c r="A111" s="8"/>
      <c r="B111" s="2"/>
      <c r="C111" s="2"/>
      <c r="D111" s="2"/>
      <c r="E111" s="2"/>
      <c r="F111" s="6"/>
      <c r="G111" s="6"/>
      <c r="H111" s="2"/>
      <c r="I111" s="8"/>
      <c r="Z111" s="3"/>
      <c r="AA111" s="3"/>
      <c r="AB111" s="3"/>
      <c r="AC111" s="2"/>
      <c r="AD111" s="2"/>
      <c r="AE111" s="2"/>
      <c r="AF111" s="2"/>
      <c r="AG111" s="2"/>
    </row>
    <row r="112" spans="1:33" s="1" customFormat="1" ht="10" hidden="1">
      <c r="A112" s="8"/>
      <c r="B112" s="2"/>
      <c r="C112" s="2"/>
      <c r="D112" s="2"/>
      <c r="E112" s="2"/>
      <c r="F112" s="6"/>
      <c r="G112" s="6"/>
      <c r="H112" s="2"/>
      <c r="I112" s="8"/>
      <c r="Z112" s="3"/>
      <c r="AA112" s="3"/>
      <c r="AB112" s="3"/>
      <c r="AC112" s="2"/>
      <c r="AD112" s="2"/>
      <c r="AE112" s="2"/>
      <c r="AF112" s="2"/>
      <c r="AG112" s="2"/>
    </row>
    <row r="113" spans="1:33" s="1" customFormat="1" ht="10" hidden="1">
      <c r="A113" s="8"/>
      <c r="B113" s="2"/>
      <c r="C113" s="2"/>
      <c r="D113" s="2"/>
      <c r="E113" s="2"/>
      <c r="F113" s="6"/>
      <c r="G113" s="6"/>
      <c r="H113" s="2"/>
      <c r="I113" s="8"/>
      <c r="Z113" s="3"/>
      <c r="AA113" s="3"/>
      <c r="AB113" s="3"/>
      <c r="AC113" s="2"/>
      <c r="AD113" s="2"/>
      <c r="AE113" s="2"/>
      <c r="AF113" s="2"/>
      <c r="AG113" s="2"/>
    </row>
    <row r="114" spans="1:33" s="1" customFormat="1" ht="10" hidden="1">
      <c r="A114" s="8"/>
      <c r="B114" s="2"/>
      <c r="C114" s="2"/>
      <c r="D114" s="2"/>
      <c r="E114" s="2"/>
      <c r="F114" s="6"/>
      <c r="G114" s="6"/>
      <c r="H114" s="2"/>
      <c r="I114" s="8"/>
      <c r="Z114" s="3"/>
      <c r="AA114" s="3"/>
      <c r="AB114" s="3"/>
      <c r="AC114" s="2"/>
      <c r="AD114" s="2"/>
      <c r="AE114" s="2"/>
      <c r="AF114" s="2"/>
      <c r="AG114" s="2"/>
    </row>
    <row r="115" spans="1:33" s="1" customFormat="1" ht="10" hidden="1">
      <c r="A115" s="8"/>
      <c r="B115" s="2"/>
      <c r="C115" s="2"/>
      <c r="D115" s="2"/>
      <c r="E115" s="2"/>
      <c r="F115" s="6"/>
      <c r="G115" s="6"/>
      <c r="H115" s="2"/>
      <c r="I115" s="8"/>
      <c r="Z115" s="3"/>
      <c r="AA115" s="3"/>
      <c r="AB115" s="3"/>
      <c r="AC115" s="2"/>
      <c r="AD115" s="2"/>
      <c r="AE115" s="2"/>
      <c r="AF115" s="2"/>
      <c r="AG115" s="2"/>
    </row>
    <row r="116" spans="1:33" s="1" customFormat="1" ht="10" hidden="1">
      <c r="A116" s="8"/>
      <c r="B116" s="2"/>
      <c r="C116" s="2"/>
      <c r="D116" s="2"/>
      <c r="E116" s="2"/>
      <c r="F116" s="6"/>
      <c r="G116" s="6"/>
      <c r="H116" s="2"/>
      <c r="I116" s="8"/>
      <c r="Z116" s="3"/>
      <c r="AA116" s="3"/>
      <c r="AB116" s="3"/>
      <c r="AC116" s="2"/>
      <c r="AD116" s="2"/>
      <c r="AE116" s="2"/>
      <c r="AF116" s="2"/>
      <c r="AG116" s="2"/>
    </row>
    <row r="117" spans="1:33" s="1" customFormat="1" ht="10" hidden="1">
      <c r="A117" s="8"/>
      <c r="B117" s="2"/>
      <c r="C117" s="2"/>
      <c r="D117" s="2"/>
      <c r="E117" s="2"/>
      <c r="F117" s="6"/>
      <c r="G117" s="6"/>
      <c r="H117" s="2"/>
      <c r="I117" s="8"/>
      <c r="Z117" s="3"/>
      <c r="AA117" s="3"/>
      <c r="AB117" s="3"/>
      <c r="AC117" s="2"/>
      <c r="AD117" s="2"/>
      <c r="AE117" s="2"/>
      <c r="AF117" s="2"/>
      <c r="AG117" s="2"/>
    </row>
    <row r="118" spans="1:33" s="1" customFormat="1" ht="10" hidden="1">
      <c r="A118" s="8"/>
      <c r="B118" s="2"/>
      <c r="C118" s="2"/>
      <c r="D118" s="2"/>
      <c r="E118" s="2"/>
      <c r="F118" s="6"/>
      <c r="G118" s="6"/>
      <c r="H118" s="2"/>
      <c r="I118" s="8"/>
      <c r="Z118" s="3"/>
      <c r="AA118" s="3"/>
      <c r="AB118" s="3"/>
      <c r="AC118" s="2"/>
      <c r="AD118" s="2"/>
      <c r="AE118" s="2"/>
      <c r="AF118" s="2"/>
      <c r="AG118" s="2"/>
    </row>
    <row r="119" spans="1:33" s="1" customFormat="1" ht="10" hidden="1">
      <c r="A119" s="8"/>
      <c r="B119" s="2"/>
      <c r="C119" s="2"/>
      <c r="D119" s="2"/>
      <c r="E119" s="2"/>
      <c r="F119" s="6"/>
      <c r="G119" s="6"/>
      <c r="H119" s="2"/>
      <c r="I119" s="8"/>
      <c r="Z119" s="3"/>
      <c r="AA119" s="3"/>
      <c r="AB119" s="3"/>
      <c r="AC119" s="2"/>
      <c r="AD119" s="2"/>
      <c r="AE119" s="2"/>
      <c r="AF119" s="2"/>
      <c r="AG119" s="2"/>
    </row>
    <row r="120" spans="1:33" s="1" customFormat="1" ht="10" hidden="1">
      <c r="A120" s="8"/>
      <c r="B120" s="2"/>
      <c r="C120" s="2"/>
      <c r="D120" s="2"/>
      <c r="E120" s="2"/>
      <c r="F120" s="6"/>
      <c r="G120" s="6"/>
      <c r="H120" s="2"/>
      <c r="I120" s="8"/>
      <c r="Z120" s="3"/>
      <c r="AA120" s="3"/>
      <c r="AB120" s="3"/>
      <c r="AC120" s="2"/>
      <c r="AD120" s="2"/>
      <c r="AE120" s="2"/>
      <c r="AF120" s="2"/>
      <c r="AG120" s="2"/>
    </row>
    <row r="121" spans="1:33" s="1" customFormat="1" ht="10" hidden="1">
      <c r="A121" s="8"/>
      <c r="B121" s="2"/>
      <c r="C121" s="2"/>
      <c r="D121" s="2"/>
      <c r="E121" s="2"/>
      <c r="F121" s="6"/>
      <c r="G121" s="6"/>
      <c r="H121" s="2"/>
      <c r="I121" s="8"/>
      <c r="Z121" s="3"/>
      <c r="AA121" s="3"/>
      <c r="AB121" s="3"/>
      <c r="AC121" s="2"/>
      <c r="AD121" s="2"/>
      <c r="AE121" s="2"/>
      <c r="AF121" s="2"/>
      <c r="AG121" s="2"/>
    </row>
    <row r="122" spans="1:33" s="1" customFormat="1" ht="10" hidden="1">
      <c r="A122" s="8"/>
      <c r="B122" s="2"/>
      <c r="C122" s="2"/>
      <c r="D122" s="2"/>
      <c r="E122" s="2"/>
      <c r="F122" s="6"/>
      <c r="G122" s="6"/>
      <c r="H122" s="2"/>
      <c r="I122" s="8"/>
      <c r="Z122" s="3"/>
      <c r="AA122" s="3"/>
      <c r="AB122" s="3"/>
      <c r="AC122" s="2"/>
      <c r="AD122" s="2"/>
      <c r="AE122" s="2"/>
      <c r="AF122" s="2"/>
      <c r="AG122" s="2"/>
    </row>
    <row r="123" spans="1:33" s="1" customFormat="1" ht="10" hidden="1">
      <c r="A123" s="8"/>
      <c r="B123" s="2"/>
      <c r="C123" s="2"/>
      <c r="D123" s="2"/>
      <c r="E123" s="2"/>
      <c r="F123" s="6"/>
      <c r="G123" s="6"/>
      <c r="H123" s="2"/>
      <c r="I123" s="8"/>
      <c r="Z123" s="3"/>
      <c r="AA123" s="3"/>
      <c r="AB123" s="3"/>
      <c r="AC123" s="2"/>
      <c r="AD123" s="2"/>
      <c r="AE123" s="2"/>
      <c r="AF123" s="2"/>
      <c r="AG123" s="2"/>
    </row>
    <row r="124" spans="1:33" s="1" customFormat="1" ht="10" hidden="1">
      <c r="A124" s="8"/>
      <c r="B124" s="2"/>
      <c r="C124" s="2"/>
      <c r="D124" s="2"/>
      <c r="E124" s="2"/>
      <c r="F124" s="6"/>
      <c r="G124" s="6"/>
      <c r="H124" s="2"/>
      <c r="I124" s="8"/>
      <c r="Z124" s="3"/>
      <c r="AA124" s="3"/>
      <c r="AB124" s="3"/>
      <c r="AC124" s="2"/>
      <c r="AD124" s="2"/>
      <c r="AE124" s="2"/>
      <c r="AF124" s="2"/>
      <c r="AG124" s="2"/>
    </row>
    <row r="125" spans="1:33" s="1" customFormat="1" ht="10" hidden="1">
      <c r="A125" s="8"/>
      <c r="B125" s="2"/>
      <c r="C125" s="2"/>
      <c r="D125" s="2"/>
      <c r="E125" s="2"/>
      <c r="F125" s="6"/>
      <c r="G125" s="6"/>
      <c r="H125" s="2"/>
      <c r="I125" s="8"/>
      <c r="Z125" s="3"/>
      <c r="AA125" s="3"/>
      <c r="AB125" s="3"/>
      <c r="AC125" s="2"/>
      <c r="AD125" s="2"/>
      <c r="AE125" s="2"/>
      <c r="AF125" s="2"/>
      <c r="AG125" s="2"/>
    </row>
    <row r="126" spans="1:33" s="1" customFormat="1" ht="10" hidden="1">
      <c r="A126" s="8"/>
      <c r="B126" s="2"/>
      <c r="C126" s="2"/>
      <c r="D126" s="2"/>
      <c r="E126" s="2"/>
      <c r="F126" s="6"/>
      <c r="G126" s="6"/>
      <c r="H126" s="2"/>
      <c r="I126" s="8"/>
      <c r="Z126" s="3"/>
      <c r="AA126" s="3"/>
      <c r="AB126" s="3"/>
      <c r="AC126" s="2"/>
      <c r="AD126" s="2"/>
      <c r="AE126" s="2"/>
      <c r="AF126" s="2"/>
      <c r="AG126" s="2"/>
    </row>
    <row r="127" spans="1:33" s="1" customFormat="1" ht="10" hidden="1">
      <c r="A127" s="8"/>
      <c r="C127" s="2"/>
      <c r="D127" s="2"/>
      <c r="E127" s="2"/>
      <c r="F127" s="6"/>
      <c r="G127" s="6"/>
      <c r="H127" s="2"/>
      <c r="I127" s="8"/>
      <c r="Z127" s="3"/>
      <c r="AA127" s="3"/>
      <c r="AB127" s="3"/>
      <c r="AC127" s="2"/>
      <c r="AD127" s="2"/>
      <c r="AE127" s="2"/>
      <c r="AF127" s="2"/>
      <c r="AG127" s="2"/>
    </row>
    <row r="128" spans="1:33" s="1" customFormat="1" ht="10" hidden="1">
      <c r="A128" s="8"/>
      <c r="C128" s="2"/>
      <c r="D128" s="2"/>
      <c r="E128" s="2"/>
      <c r="F128" s="6"/>
      <c r="G128" s="6"/>
      <c r="H128" s="2"/>
      <c r="I128" s="8"/>
      <c r="Z128" s="3"/>
      <c r="AA128" s="3"/>
      <c r="AB128" s="3"/>
      <c r="AC128" s="2"/>
      <c r="AD128" s="2"/>
      <c r="AE128" s="2"/>
      <c r="AF128" s="2"/>
      <c r="AG128" s="2"/>
    </row>
    <row r="129" spans="1:33" s="1" customFormat="1" ht="10" hidden="1">
      <c r="A129" s="8"/>
      <c r="C129" s="2"/>
      <c r="D129" s="2"/>
      <c r="E129" s="2"/>
      <c r="F129" s="6"/>
      <c r="G129" s="6"/>
      <c r="H129" s="2"/>
      <c r="I129" s="8"/>
      <c r="Z129" s="3"/>
      <c r="AA129" s="3"/>
      <c r="AB129" s="3"/>
      <c r="AC129" s="2"/>
      <c r="AD129" s="2"/>
      <c r="AE129" s="2"/>
      <c r="AF129" s="2"/>
      <c r="AG129" s="2"/>
    </row>
    <row r="130" spans="1:33" s="1" customFormat="1" ht="10" hidden="1">
      <c r="A130" s="8"/>
      <c r="C130" s="2"/>
      <c r="D130" s="2"/>
      <c r="E130" s="2"/>
      <c r="F130" s="6"/>
      <c r="G130" s="6"/>
      <c r="H130" s="2"/>
      <c r="I130" s="8"/>
      <c r="Z130" s="3"/>
      <c r="AA130" s="3"/>
      <c r="AB130" s="3"/>
      <c r="AC130" s="2"/>
      <c r="AD130" s="2"/>
      <c r="AE130" s="2"/>
      <c r="AF130" s="2"/>
      <c r="AG130" s="2"/>
    </row>
    <row r="131" spans="1:33" s="1" customFormat="1" ht="10" hidden="1">
      <c r="A131" s="8"/>
      <c r="C131" s="2"/>
      <c r="D131" s="2"/>
      <c r="E131" s="2"/>
      <c r="F131" s="6"/>
      <c r="G131" s="6"/>
      <c r="H131" s="2"/>
      <c r="I131" s="8"/>
      <c r="Z131" s="3"/>
      <c r="AA131" s="3"/>
      <c r="AB131" s="3"/>
      <c r="AC131" s="2"/>
      <c r="AD131" s="2"/>
      <c r="AE131" s="2"/>
      <c r="AF131" s="2"/>
      <c r="AG131" s="2"/>
    </row>
    <row r="132" spans="1:33" s="1" customFormat="1" ht="10" hidden="1">
      <c r="A132" s="8"/>
      <c r="C132" s="2"/>
      <c r="D132" s="2"/>
      <c r="E132" s="2"/>
      <c r="F132" s="6"/>
      <c r="G132" s="6"/>
      <c r="H132" s="2"/>
      <c r="I132" s="8"/>
      <c r="Z132" s="3"/>
      <c r="AA132" s="3"/>
      <c r="AB132" s="3"/>
      <c r="AC132" s="2"/>
      <c r="AD132" s="2"/>
      <c r="AE132" s="2"/>
      <c r="AF132" s="2"/>
      <c r="AG132" s="2"/>
    </row>
    <row r="133" spans="1:33" s="1" customFormat="1" ht="10" hidden="1">
      <c r="A133" s="8"/>
      <c r="C133" s="2"/>
      <c r="D133" s="2"/>
      <c r="E133" s="2"/>
      <c r="F133" s="6"/>
      <c r="G133" s="6"/>
      <c r="H133" s="2"/>
      <c r="I133" s="8"/>
      <c r="Z133" s="3"/>
      <c r="AA133" s="3"/>
      <c r="AB133" s="3"/>
      <c r="AC133" s="2"/>
      <c r="AD133" s="2"/>
      <c r="AE133" s="2"/>
      <c r="AF133" s="2"/>
      <c r="AG133" s="2"/>
    </row>
    <row r="134" spans="1:33" s="1" customFormat="1" ht="10" hidden="1">
      <c r="A134" s="8"/>
      <c r="C134" s="2"/>
      <c r="D134" s="2"/>
      <c r="E134" s="2"/>
      <c r="F134" s="6"/>
      <c r="G134" s="6"/>
      <c r="H134" s="2"/>
      <c r="I134" s="8"/>
      <c r="Z134" s="3"/>
      <c r="AA134" s="3"/>
      <c r="AB134" s="3"/>
      <c r="AC134" s="2"/>
      <c r="AD134" s="2"/>
      <c r="AE134" s="2"/>
      <c r="AF134" s="2"/>
      <c r="AG134" s="2"/>
    </row>
    <row r="135" spans="1:33" s="1" customFormat="1" ht="10" hidden="1">
      <c r="A135" s="8"/>
      <c r="C135" s="2"/>
      <c r="D135" s="2"/>
      <c r="E135" s="2"/>
      <c r="F135" s="6"/>
      <c r="G135" s="6"/>
      <c r="H135" s="2"/>
      <c r="I135" s="8"/>
      <c r="Z135" s="3"/>
      <c r="AA135" s="3"/>
      <c r="AB135" s="3"/>
      <c r="AC135" s="2"/>
      <c r="AD135" s="2"/>
      <c r="AE135" s="2"/>
      <c r="AF135" s="2"/>
      <c r="AG135" s="2"/>
    </row>
    <row r="136" spans="1:33" s="1" customFormat="1" ht="10" hidden="1">
      <c r="A136" s="8"/>
      <c r="C136" s="2"/>
      <c r="D136" s="2"/>
      <c r="E136" s="2"/>
      <c r="F136" s="6"/>
      <c r="G136" s="6"/>
      <c r="H136" s="2"/>
      <c r="I136" s="8"/>
      <c r="Z136" s="3"/>
      <c r="AA136" s="3"/>
      <c r="AB136" s="3"/>
      <c r="AC136" s="2"/>
      <c r="AD136" s="2"/>
      <c r="AE136" s="2"/>
      <c r="AF136" s="2"/>
      <c r="AG136" s="2"/>
    </row>
    <row r="137" spans="1:33" s="1" customFormat="1" ht="10" hidden="1">
      <c r="A137" s="8"/>
      <c r="C137" s="2"/>
      <c r="D137" s="2"/>
      <c r="E137" s="2"/>
      <c r="F137" s="6"/>
      <c r="G137" s="6"/>
      <c r="H137" s="2"/>
      <c r="I137" s="8"/>
      <c r="Z137" s="3"/>
      <c r="AA137" s="3"/>
      <c r="AB137" s="3"/>
      <c r="AC137" s="2"/>
      <c r="AD137" s="2"/>
      <c r="AE137" s="2"/>
      <c r="AF137" s="2"/>
      <c r="AG137" s="2"/>
    </row>
    <row r="138" spans="1:33" s="1" customFormat="1" ht="10" hidden="1">
      <c r="A138" s="8"/>
      <c r="C138" s="2"/>
      <c r="D138" s="2"/>
      <c r="E138" s="6"/>
      <c r="F138" s="6"/>
      <c r="G138" s="6"/>
      <c r="H138" s="6"/>
      <c r="I138" s="8"/>
      <c r="Z138" s="3"/>
      <c r="AA138" s="3"/>
      <c r="AB138" s="3"/>
      <c r="AC138" s="2"/>
      <c r="AD138" s="2"/>
      <c r="AE138" s="2"/>
      <c r="AF138" s="2"/>
      <c r="AG138" s="2"/>
    </row>
    <row r="139" spans="1:33" s="1" customFormat="1" ht="10" hidden="1">
      <c r="A139" s="8"/>
      <c r="C139" s="2"/>
      <c r="D139" s="2"/>
      <c r="E139" s="6"/>
      <c r="F139" s="6"/>
      <c r="G139" s="6"/>
      <c r="H139" s="6"/>
      <c r="I139" s="8"/>
      <c r="Z139" s="3"/>
      <c r="AA139" s="3"/>
      <c r="AB139" s="3"/>
      <c r="AC139" s="2"/>
      <c r="AD139" s="2"/>
      <c r="AE139" s="2"/>
      <c r="AF139" s="2"/>
      <c r="AG139" s="2"/>
    </row>
    <row r="140" spans="1:33" s="1" customFormat="1" ht="10" hidden="1">
      <c r="A140" s="8"/>
      <c r="C140" s="2"/>
      <c r="D140" s="2"/>
      <c r="E140" s="6"/>
      <c r="F140" s="6"/>
      <c r="G140" s="6"/>
      <c r="H140" s="6"/>
      <c r="I140" s="8"/>
      <c r="Z140" s="3"/>
      <c r="AA140" s="3"/>
      <c r="AB140" s="3"/>
      <c r="AC140" s="2"/>
      <c r="AD140" s="2"/>
      <c r="AE140" s="2"/>
      <c r="AF140" s="2"/>
      <c r="AG140" s="2"/>
    </row>
    <row r="141" spans="1:33" s="1" customFormat="1" ht="10" hidden="1">
      <c r="A141" s="8"/>
      <c r="C141" s="2"/>
      <c r="D141" s="2"/>
      <c r="E141" s="6"/>
      <c r="F141" s="6"/>
      <c r="G141" s="6"/>
      <c r="H141" s="6"/>
      <c r="I141" s="8"/>
      <c r="Z141" s="3"/>
      <c r="AA141" s="3"/>
      <c r="AB141" s="3"/>
      <c r="AC141" s="2"/>
      <c r="AD141" s="2"/>
      <c r="AE141" s="2"/>
      <c r="AF141" s="2"/>
      <c r="AG141" s="2"/>
    </row>
    <row r="142" spans="1:33" s="1" customFormat="1" ht="10" hidden="1">
      <c r="A142" s="8"/>
      <c r="C142" s="2"/>
      <c r="D142" s="2"/>
      <c r="E142" s="6"/>
      <c r="F142" s="6"/>
      <c r="G142" s="6"/>
      <c r="H142" s="6"/>
      <c r="I142" s="8"/>
      <c r="Z142" s="3"/>
      <c r="AA142" s="3"/>
      <c r="AB142" s="3"/>
      <c r="AC142" s="2"/>
      <c r="AD142" s="2"/>
      <c r="AE142" s="2"/>
      <c r="AF142" s="2"/>
      <c r="AG142" s="2"/>
    </row>
    <row r="143" spans="1:33" s="1" customFormat="1" ht="10" hidden="1">
      <c r="A143" s="8"/>
      <c r="C143" s="2"/>
      <c r="D143" s="2"/>
      <c r="E143" s="6"/>
      <c r="F143" s="6"/>
      <c r="G143" s="6"/>
      <c r="H143" s="6"/>
      <c r="I143" s="8"/>
      <c r="Z143" s="3"/>
      <c r="AA143" s="3"/>
      <c r="AB143" s="3"/>
      <c r="AC143" s="2"/>
      <c r="AD143" s="2"/>
      <c r="AE143" s="2"/>
      <c r="AF143" s="2"/>
      <c r="AG143" s="2"/>
    </row>
    <row r="144" spans="1:33" s="1" customFormat="1" ht="10" hidden="1">
      <c r="A144" s="8"/>
      <c r="C144" s="2"/>
      <c r="D144" s="2"/>
      <c r="E144" s="6"/>
      <c r="F144" s="6"/>
      <c r="G144" s="6"/>
      <c r="H144" s="6"/>
      <c r="I144" s="8"/>
      <c r="Z144" s="3"/>
      <c r="AA144" s="3"/>
      <c r="AB144" s="3"/>
      <c r="AC144" s="2"/>
      <c r="AD144" s="2"/>
      <c r="AE144" s="2"/>
      <c r="AF144" s="2"/>
      <c r="AG144" s="2"/>
    </row>
    <row r="145" spans="1:33" s="1" customFormat="1" ht="10" hidden="1">
      <c r="A145" s="8"/>
      <c r="C145" s="2"/>
      <c r="D145" s="2"/>
      <c r="E145" s="6"/>
      <c r="F145" s="6"/>
      <c r="G145" s="6"/>
      <c r="H145" s="6"/>
      <c r="I145" s="8"/>
      <c r="Z145" s="3"/>
      <c r="AA145" s="3"/>
      <c r="AB145" s="3"/>
      <c r="AC145" s="2"/>
      <c r="AD145" s="2"/>
      <c r="AE145" s="2"/>
      <c r="AF145" s="2"/>
      <c r="AG145" s="2"/>
    </row>
    <row r="146" spans="1:33" s="1" customFormat="1" ht="10" hidden="1">
      <c r="A146" s="8"/>
      <c r="C146" s="2"/>
      <c r="D146" s="2"/>
      <c r="E146" s="6"/>
      <c r="F146" s="6"/>
      <c r="G146" s="6"/>
      <c r="H146" s="6"/>
      <c r="I146" s="8"/>
      <c r="Z146" s="3"/>
      <c r="AA146" s="3"/>
      <c r="AB146" s="3"/>
      <c r="AC146" s="2"/>
      <c r="AD146" s="2"/>
      <c r="AE146" s="2"/>
      <c r="AF146" s="2"/>
      <c r="AG146" s="2"/>
    </row>
    <row r="147" spans="1:33" s="1" customFormat="1" ht="10" hidden="1">
      <c r="A147" s="8"/>
      <c r="C147" s="2"/>
      <c r="D147" s="2"/>
      <c r="E147" s="6"/>
      <c r="F147" s="6"/>
      <c r="G147" s="6"/>
      <c r="H147" s="6"/>
      <c r="I147" s="8"/>
      <c r="Z147" s="3"/>
      <c r="AA147" s="3"/>
      <c r="AB147" s="3"/>
      <c r="AC147" s="2"/>
      <c r="AD147" s="2"/>
      <c r="AE147" s="2"/>
      <c r="AF147" s="2"/>
      <c r="AG147" s="2"/>
    </row>
    <row r="148" spans="1:33" s="1" customFormat="1" ht="10" hidden="1">
      <c r="A148" s="8"/>
      <c r="C148" s="2"/>
      <c r="D148" s="2"/>
      <c r="E148" s="6"/>
      <c r="F148" s="6"/>
      <c r="G148" s="6"/>
      <c r="H148" s="6"/>
      <c r="I148" s="8"/>
      <c r="Z148" s="3"/>
      <c r="AA148" s="3"/>
      <c r="AB148" s="3"/>
      <c r="AC148" s="2"/>
      <c r="AD148" s="2"/>
      <c r="AE148" s="2"/>
      <c r="AF148" s="2"/>
      <c r="AG148" s="2"/>
    </row>
    <row r="149" spans="1:33" s="1" customFormat="1" ht="10" hidden="1">
      <c r="A149" s="8"/>
      <c r="C149" s="2"/>
      <c r="D149" s="2"/>
      <c r="E149" s="6"/>
      <c r="F149" s="6"/>
      <c r="G149" s="6"/>
      <c r="H149" s="6"/>
      <c r="I149" s="8"/>
      <c r="Z149" s="3"/>
      <c r="AA149" s="3"/>
      <c r="AB149" s="3"/>
      <c r="AC149" s="2"/>
      <c r="AD149" s="2"/>
      <c r="AE149" s="2"/>
      <c r="AF149" s="2"/>
      <c r="AG149" s="2"/>
    </row>
    <row r="150" spans="1:33" s="1" customFormat="1" ht="10" hidden="1">
      <c r="A150" s="8"/>
      <c r="C150" s="2"/>
      <c r="D150" s="2"/>
      <c r="E150" s="6"/>
      <c r="F150" s="6"/>
      <c r="G150" s="6"/>
      <c r="H150" s="6"/>
      <c r="I150" s="8"/>
      <c r="Z150" s="3"/>
      <c r="AA150" s="3"/>
      <c r="AB150" s="3"/>
      <c r="AC150" s="2"/>
      <c r="AD150" s="2"/>
      <c r="AE150" s="2"/>
      <c r="AF150" s="2"/>
      <c r="AG150" s="2"/>
    </row>
    <row r="151" spans="1:33" s="1" customFormat="1" ht="10" hidden="1">
      <c r="A151" s="8"/>
      <c r="C151" s="2"/>
      <c r="D151" s="2"/>
      <c r="E151" s="6"/>
      <c r="F151" s="6"/>
      <c r="G151" s="6"/>
      <c r="H151" s="6"/>
      <c r="I151" s="8"/>
      <c r="Z151" s="3"/>
      <c r="AA151" s="3"/>
      <c r="AB151" s="3"/>
      <c r="AC151" s="2"/>
      <c r="AD151" s="2"/>
      <c r="AE151" s="2"/>
      <c r="AF151" s="2"/>
      <c r="AG151" s="2"/>
    </row>
    <row r="152" spans="1:33" s="1" customFormat="1" ht="10" hidden="1">
      <c r="A152" s="8"/>
      <c r="C152" s="2"/>
      <c r="D152" s="2"/>
      <c r="E152" s="6"/>
      <c r="F152" s="6"/>
      <c r="G152" s="6"/>
      <c r="H152" s="6"/>
      <c r="I152" s="8"/>
      <c r="Z152" s="3"/>
      <c r="AA152" s="3"/>
      <c r="AB152" s="3"/>
      <c r="AC152" s="2"/>
      <c r="AD152" s="2"/>
      <c r="AE152" s="2"/>
      <c r="AF152" s="2"/>
      <c r="AG152" s="2"/>
    </row>
    <row r="153" spans="1:33" s="1" customFormat="1" ht="10" hidden="1">
      <c r="A153" s="8"/>
      <c r="C153" s="2"/>
      <c r="D153" s="2"/>
      <c r="E153" s="6"/>
      <c r="F153" s="6"/>
      <c r="G153" s="6"/>
      <c r="H153" s="6"/>
      <c r="I153" s="8"/>
      <c r="Z153" s="3"/>
      <c r="AA153" s="3"/>
      <c r="AB153" s="3"/>
      <c r="AC153" s="2"/>
      <c r="AD153" s="2"/>
      <c r="AE153" s="2"/>
      <c r="AF153" s="2"/>
      <c r="AG153" s="2"/>
    </row>
    <row r="154" spans="1:33" s="1" customFormat="1" ht="10" hidden="1">
      <c r="A154" s="8"/>
      <c r="C154" s="2"/>
      <c r="D154" s="2"/>
      <c r="E154" s="6"/>
      <c r="F154" s="6"/>
      <c r="G154" s="6"/>
      <c r="H154" s="6"/>
      <c r="I154" s="8"/>
      <c r="Z154" s="3"/>
      <c r="AA154" s="3"/>
      <c r="AB154" s="3"/>
      <c r="AC154" s="2"/>
      <c r="AD154" s="2"/>
      <c r="AE154" s="2"/>
      <c r="AF154" s="2"/>
      <c r="AG154" s="2"/>
    </row>
    <row r="155" spans="1:33" s="1" customFormat="1" ht="10" hidden="1">
      <c r="A155" s="8"/>
      <c r="C155" s="2"/>
      <c r="D155" s="2"/>
      <c r="E155" s="6"/>
      <c r="F155" s="6"/>
      <c r="G155" s="6"/>
      <c r="H155" s="6"/>
      <c r="I155" s="8"/>
      <c r="Z155" s="3"/>
      <c r="AA155" s="3"/>
      <c r="AB155" s="3"/>
      <c r="AC155" s="2"/>
      <c r="AD155" s="2"/>
      <c r="AE155" s="2"/>
      <c r="AF155" s="2"/>
      <c r="AG155" s="2"/>
    </row>
    <row r="156" spans="1:33" s="1" customFormat="1" ht="10" hidden="1">
      <c r="A156" s="8"/>
      <c r="C156" s="2"/>
      <c r="D156" s="2"/>
      <c r="E156" s="6"/>
      <c r="F156" s="6"/>
      <c r="G156" s="6"/>
      <c r="H156" s="6"/>
      <c r="I156" s="8"/>
      <c r="Z156" s="3"/>
      <c r="AA156" s="3"/>
      <c r="AB156" s="3"/>
      <c r="AC156" s="2"/>
      <c r="AD156" s="2"/>
      <c r="AE156" s="2"/>
      <c r="AF156" s="2"/>
      <c r="AG156" s="2"/>
    </row>
    <row r="157" spans="1:33" s="1" customFormat="1" ht="10" hidden="1">
      <c r="A157" s="8"/>
      <c r="C157" s="2"/>
      <c r="D157" s="2"/>
      <c r="E157" s="6"/>
      <c r="F157" s="6"/>
      <c r="G157" s="6"/>
      <c r="H157" s="6"/>
      <c r="I157" s="8"/>
      <c r="Z157" s="3"/>
      <c r="AA157" s="3"/>
      <c r="AB157" s="3"/>
      <c r="AC157" s="2"/>
      <c r="AD157" s="2"/>
      <c r="AE157" s="2"/>
      <c r="AF157" s="2"/>
      <c r="AG157" s="2"/>
    </row>
    <row r="158" spans="1:33" s="1" customFormat="1" ht="10" hidden="1">
      <c r="A158" s="8"/>
      <c r="C158" s="2"/>
      <c r="D158" s="2"/>
      <c r="E158" s="6"/>
      <c r="F158" s="6"/>
      <c r="G158" s="6"/>
      <c r="H158" s="6"/>
      <c r="I158" s="8"/>
      <c r="Z158" s="3"/>
      <c r="AA158" s="3"/>
      <c r="AB158" s="3"/>
      <c r="AC158" s="2"/>
      <c r="AD158" s="2"/>
      <c r="AE158" s="2"/>
      <c r="AF158" s="2"/>
      <c r="AG158" s="2"/>
    </row>
    <row r="159" spans="1:33" s="1" customFormat="1" ht="10" hidden="1">
      <c r="A159" s="8"/>
      <c r="C159" s="2"/>
      <c r="D159" s="2"/>
      <c r="E159" s="6"/>
      <c r="F159" s="6"/>
      <c r="G159" s="6"/>
      <c r="H159" s="6"/>
      <c r="I159" s="8"/>
      <c r="Z159" s="3"/>
      <c r="AA159" s="3"/>
      <c r="AB159" s="3"/>
      <c r="AC159" s="2"/>
      <c r="AD159" s="2"/>
      <c r="AE159" s="2"/>
      <c r="AF159" s="2"/>
      <c r="AG159" s="2"/>
    </row>
    <row r="160" spans="1:33" s="1" customFormat="1" ht="10" hidden="1">
      <c r="A160" s="8"/>
      <c r="C160" s="2"/>
      <c r="D160" s="2"/>
      <c r="E160" s="6"/>
      <c r="F160" s="6"/>
      <c r="G160" s="6"/>
      <c r="H160" s="6"/>
      <c r="I160" s="8"/>
      <c r="Z160" s="3"/>
      <c r="AA160" s="3"/>
      <c r="AB160" s="3"/>
      <c r="AC160" s="2"/>
      <c r="AD160" s="2"/>
      <c r="AE160" s="2"/>
      <c r="AF160" s="2"/>
      <c r="AG160" s="2"/>
    </row>
    <row r="161" spans="1:33" s="1" customFormat="1" ht="10" hidden="1">
      <c r="A161" s="8"/>
      <c r="C161" s="2"/>
      <c r="D161" s="2"/>
      <c r="E161" s="6"/>
      <c r="F161" s="6"/>
      <c r="G161" s="6"/>
      <c r="H161" s="6"/>
      <c r="I161" s="8"/>
      <c r="Z161" s="3"/>
      <c r="AA161" s="3"/>
      <c r="AB161" s="3"/>
      <c r="AC161" s="2"/>
      <c r="AD161" s="2"/>
      <c r="AE161" s="2"/>
      <c r="AF161" s="2"/>
      <c r="AG161" s="2"/>
    </row>
    <row r="162" spans="1:33" s="1" customFormat="1" ht="10" hidden="1">
      <c r="A162" s="8"/>
      <c r="C162" s="2"/>
      <c r="D162" s="2"/>
      <c r="E162" s="6"/>
      <c r="F162" s="6"/>
      <c r="G162" s="6"/>
      <c r="H162" s="6"/>
      <c r="I162" s="8"/>
      <c r="Z162" s="3"/>
      <c r="AA162" s="3"/>
      <c r="AB162" s="3"/>
      <c r="AC162" s="2"/>
      <c r="AD162" s="2"/>
      <c r="AE162" s="2"/>
      <c r="AF162" s="2"/>
      <c r="AG162" s="2"/>
    </row>
    <row r="163" spans="1:33" s="1" customFormat="1" ht="10" hidden="1">
      <c r="A163" s="8"/>
      <c r="C163" s="2"/>
      <c r="D163" s="2"/>
      <c r="E163" s="6"/>
      <c r="F163" s="6"/>
      <c r="G163" s="6"/>
      <c r="H163" s="6"/>
      <c r="I163" s="8"/>
      <c r="Z163" s="3"/>
      <c r="AA163" s="3"/>
      <c r="AB163" s="3"/>
      <c r="AC163" s="2"/>
      <c r="AD163" s="2"/>
      <c r="AE163" s="2"/>
      <c r="AF163" s="2"/>
      <c r="AG163" s="2"/>
    </row>
    <row r="164" spans="1:33" s="1" customFormat="1" ht="10" hidden="1">
      <c r="A164" s="8"/>
      <c r="C164" s="2"/>
      <c r="D164" s="2"/>
      <c r="E164" s="6"/>
      <c r="F164" s="6"/>
      <c r="G164" s="6"/>
      <c r="H164" s="6"/>
      <c r="I164" s="8"/>
      <c r="Z164" s="3"/>
      <c r="AA164" s="3"/>
      <c r="AB164" s="3"/>
      <c r="AC164" s="2"/>
      <c r="AD164" s="2"/>
      <c r="AE164" s="2"/>
      <c r="AF164" s="2"/>
      <c r="AG164" s="2"/>
    </row>
    <row r="165" spans="1:33" s="1" customFormat="1" ht="10" hidden="1">
      <c r="A165" s="8"/>
      <c r="C165" s="2"/>
      <c r="D165" s="2"/>
      <c r="E165" s="6"/>
      <c r="F165" s="6"/>
      <c r="G165" s="6"/>
      <c r="H165" s="6"/>
      <c r="I165" s="8"/>
      <c r="Z165" s="3"/>
      <c r="AA165" s="3"/>
      <c r="AB165" s="3"/>
      <c r="AC165" s="2"/>
      <c r="AD165" s="2"/>
      <c r="AE165" s="2"/>
      <c r="AF165" s="2"/>
      <c r="AG165" s="2"/>
    </row>
    <row r="166" spans="1:33" s="1" customFormat="1" ht="10" hidden="1">
      <c r="A166" s="8"/>
      <c r="C166" s="2"/>
      <c r="D166" s="2"/>
      <c r="E166" s="6"/>
      <c r="F166" s="6"/>
      <c r="G166" s="6"/>
      <c r="H166" s="6"/>
      <c r="I166" s="8"/>
      <c r="Z166" s="3"/>
      <c r="AA166" s="3"/>
      <c r="AB166" s="3"/>
      <c r="AC166" s="2"/>
      <c r="AD166" s="2"/>
      <c r="AE166" s="2"/>
      <c r="AF166" s="2"/>
      <c r="AG166" s="2"/>
    </row>
    <row r="167" spans="1:33" s="1" customFormat="1" ht="10" hidden="1">
      <c r="A167" s="8"/>
      <c r="C167" s="2"/>
      <c r="D167" s="2"/>
      <c r="E167" s="6"/>
      <c r="F167" s="6"/>
      <c r="G167" s="6"/>
      <c r="H167" s="6"/>
      <c r="I167" s="8"/>
      <c r="Z167" s="3"/>
      <c r="AA167" s="3"/>
      <c r="AB167" s="3"/>
      <c r="AC167" s="2"/>
      <c r="AD167" s="2"/>
      <c r="AE167" s="2"/>
      <c r="AF167" s="2"/>
      <c r="AG167" s="2"/>
    </row>
    <row r="168" spans="1:33" s="1" customFormat="1" ht="10" hidden="1">
      <c r="A168" s="8"/>
      <c r="C168" s="2"/>
      <c r="D168" s="2"/>
      <c r="E168" s="6"/>
      <c r="F168" s="6"/>
      <c r="G168" s="6"/>
      <c r="H168" s="6"/>
      <c r="I168" s="8"/>
      <c r="Z168" s="3"/>
      <c r="AA168" s="3"/>
      <c r="AB168" s="3"/>
      <c r="AC168" s="2"/>
      <c r="AD168" s="2"/>
      <c r="AE168" s="2"/>
      <c r="AF168" s="2"/>
      <c r="AG168" s="2"/>
    </row>
    <row r="169" spans="1:33" s="1" customFormat="1" ht="10" hidden="1">
      <c r="A169" s="8"/>
      <c r="C169" s="2"/>
      <c r="D169" s="2"/>
      <c r="E169" s="6"/>
      <c r="F169" s="6"/>
      <c r="G169" s="6"/>
      <c r="H169" s="6"/>
      <c r="I169" s="8"/>
      <c r="Z169" s="3"/>
      <c r="AA169" s="3"/>
      <c r="AB169" s="3"/>
      <c r="AC169" s="2"/>
      <c r="AD169" s="2"/>
      <c r="AE169" s="2"/>
      <c r="AF169" s="2"/>
      <c r="AG169" s="2"/>
    </row>
    <row r="170" spans="1:33" s="1" customFormat="1" ht="10" hidden="1">
      <c r="A170" s="8"/>
      <c r="C170" s="2"/>
      <c r="D170" s="2"/>
      <c r="E170" s="6"/>
      <c r="F170" s="6"/>
      <c r="G170" s="6"/>
      <c r="H170" s="6"/>
      <c r="I170" s="8"/>
      <c r="Z170" s="3"/>
      <c r="AA170" s="3"/>
      <c r="AB170" s="3"/>
      <c r="AC170" s="2"/>
      <c r="AD170" s="2"/>
      <c r="AE170" s="2"/>
      <c r="AF170" s="2"/>
      <c r="AG170" s="2"/>
    </row>
    <row r="171" spans="1:33" s="1" customFormat="1" ht="10" hidden="1">
      <c r="A171" s="8"/>
      <c r="C171" s="2"/>
      <c r="D171" s="2"/>
      <c r="E171" s="6"/>
      <c r="F171" s="6"/>
      <c r="G171" s="6"/>
      <c r="H171" s="6"/>
      <c r="I171" s="8"/>
      <c r="Z171" s="3"/>
      <c r="AA171" s="3"/>
      <c r="AB171" s="3"/>
      <c r="AC171" s="2"/>
      <c r="AD171" s="2"/>
      <c r="AE171" s="2"/>
      <c r="AF171" s="2"/>
      <c r="AG171" s="2"/>
    </row>
    <row r="172" spans="1:33" s="1" customFormat="1" ht="10" hidden="1">
      <c r="A172" s="8"/>
      <c r="C172" s="2"/>
      <c r="D172" s="2"/>
      <c r="E172" s="6"/>
      <c r="F172" s="6"/>
      <c r="G172" s="6"/>
      <c r="H172" s="6"/>
      <c r="I172" s="8"/>
      <c r="Z172" s="3"/>
      <c r="AA172" s="3"/>
      <c r="AB172" s="3"/>
      <c r="AC172" s="2"/>
      <c r="AD172" s="2"/>
      <c r="AE172" s="2"/>
      <c r="AF172" s="2"/>
      <c r="AG172" s="2"/>
    </row>
    <row r="173" spans="1:33" s="1" customFormat="1" ht="10" hidden="1">
      <c r="A173" s="8"/>
      <c r="C173" s="2"/>
      <c r="D173" s="2"/>
      <c r="E173" s="6"/>
      <c r="F173" s="6"/>
      <c r="G173" s="6"/>
      <c r="H173" s="6"/>
      <c r="I173" s="8"/>
      <c r="Z173" s="3"/>
      <c r="AA173" s="3"/>
      <c r="AB173" s="3"/>
      <c r="AC173" s="2"/>
      <c r="AD173" s="2"/>
      <c r="AE173" s="2"/>
      <c r="AF173" s="2"/>
      <c r="AG173" s="2"/>
    </row>
    <row r="174" spans="1:33" s="1" customFormat="1" ht="10" hidden="1">
      <c r="A174" s="8"/>
      <c r="C174" s="2"/>
      <c r="D174" s="2"/>
      <c r="E174" s="6"/>
      <c r="F174" s="6"/>
      <c r="G174" s="6"/>
      <c r="H174" s="6"/>
      <c r="I174" s="8"/>
      <c r="Z174" s="3"/>
      <c r="AA174" s="3"/>
      <c r="AB174" s="3"/>
      <c r="AC174" s="2"/>
      <c r="AD174" s="2"/>
      <c r="AE174" s="2"/>
      <c r="AF174" s="2"/>
      <c r="AG174" s="2"/>
    </row>
    <row r="175" spans="1:33" s="1" customFormat="1" ht="10" hidden="1">
      <c r="A175" s="8"/>
      <c r="C175" s="2"/>
      <c r="D175" s="2"/>
      <c r="E175" s="6"/>
      <c r="F175" s="6"/>
      <c r="G175" s="6"/>
      <c r="H175" s="6"/>
      <c r="I175" s="8"/>
      <c r="Z175" s="3"/>
      <c r="AA175" s="3"/>
      <c r="AB175" s="3"/>
      <c r="AC175" s="2"/>
      <c r="AD175" s="2"/>
      <c r="AE175" s="2"/>
      <c r="AF175" s="2"/>
      <c r="AG175" s="2"/>
    </row>
    <row r="176" spans="1:33" s="1" customFormat="1" ht="10" hidden="1">
      <c r="A176" s="8"/>
      <c r="C176" s="2"/>
      <c r="D176" s="2"/>
      <c r="E176" s="6"/>
      <c r="F176" s="6"/>
      <c r="G176" s="6"/>
      <c r="H176" s="6"/>
      <c r="I176" s="8"/>
      <c r="Z176" s="3"/>
      <c r="AA176" s="3"/>
      <c r="AB176" s="3"/>
      <c r="AC176" s="2"/>
      <c r="AD176" s="2"/>
      <c r="AE176" s="2"/>
      <c r="AF176" s="2"/>
      <c r="AG176" s="2"/>
    </row>
    <row r="177" spans="1:33" s="1" customFormat="1" ht="10" hidden="1">
      <c r="A177" s="8"/>
      <c r="C177" s="2"/>
      <c r="D177" s="2"/>
      <c r="E177" s="6"/>
      <c r="F177" s="6"/>
      <c r="G177" s="6"/>
      <c r="H177" s="6"/>
      <c r="I177" s="8"/>
      <c r="Z177" s="3"/>
      <c r="AA177" s="3"/>
      <c r="AB177" s="3"/>
      <c r="AC177" s="2"/>
      <c r="AD177" s="2"/>
      <c r="AE177" s="2"/>
      <c r="AF177" s="2"/>
      <c r="AG177" s="2"/>
    </row>
    <row r="178" spans="1:33" s="1" customFormat="1" ht="10" hidden="1">
      <c r="A178" s="8"/>
      <c r="C178" s="2"/>
      <c r="D178" s="2"/>
      <c r="E178" s="6"/>
      <c r="F178" s="6"/>
      <c r="G178" s="6"/>
      <c r="H178" s="6"/>
      <c r="I178" s="8"/>
      <c r="Z178" s="3"/>
      <c r="AA178" s="3"/>
      <c r="AB178" s="3"/>
      <c r="AC178" s="2"/>
      <c r="AD178" s="2"/>
      <c r="AE178" s="2"/>
      <c r="AF178" s="2"/>
      <c r="AG178" s="2"/>
    </row>
    <row r="179" spans="1:33" s="1" customFormat="1" ht="10" hidden="1">
      <c r="A179" s="8"/>
      <c r="C179" s="2"/>
      <c r="D179" s="2"/>
      <c r="E179" s="6"/>
      <c r="F179" s="6"/>
      <c r="G179" s="6"/>
      <c r="H179" s="6"/>
      <c r="I179" s="8"/>
      <c r="Z179" s="3"/>
      <c r="AA179" s="3"/>
      <c r="AB179" s="3"/>
      <c r="AC179" s="2"/>
      <c r="AD179" s="2"/>
      <c r="AE179" s="2"/>
      <c r="AF179" s="2"/>
      <c r="AG179" s="2"/>
    </row>
    <row r="180" spans="1:33" s="1" customFormat="1" ht="10" hidden="1">
      <c r="A180" s="8"/>
      <c r="C180" s="2"/>
      <c r="D180" s="2"/>
      <c r="E180" s="6"/>
      <c r="F180" s="6"/>
      <c r="G180" s="6"/>
      <c r="H180" s="6"/>
      <c r="I180" s="8"/>
      <c r="Z180" s="3"/>
      <c r="AA180" s="3"/>
      <c r="AB180" s="3"/>
      <c r="AC180" s="2"/>
      <c r="AD180" s="2"/>
      <c r="AE180" s="2"/>
      <c r="AF180" s="2"/>
      <c r="AG180" s="2"/>
    </row>
    <row r="181" spans="1:33" s="1" customFormat="1" ht="10" hidden="1">
      <c r="A181" s="8"/>
      <c r="C181" s="2"/>
      <c r="D181" s="2"/>
      <c r="E181" s="6"/>
      <c r="F181" s="6"/>
      <c r="G181" s="6"/>
      <c r="H181" s="6"/>
      <c r="I181" s="8"/>
      <c r="Z181" s="3"/>
      <c r="AA181" s="3"/>
      <c r="AB181" s="3"/>
      <c r="AC181" s="2"/>
      <c r="AD181" s="2"/>
      <c r="AE181" s="2"/>
      <c r="AF181" s="2"/>
      <c r="AG181" s="2"/>
    </row>
    <row r="182" spans="1:33" s="1" customFormat="1" ht="10" hidden="1">
      <c r="A182" s="8"/>
      <c r="C182" s="2"/>
      <c r="D182" s="2"/>
      <c r="E182" s="6"/>
      <c r="F182" s="6"/>
      <c r="G182" s="6"/>
      <c r="H182" s="6"/>
      <c r="I182" s="8"/>
      <c r="Z182" s="3"/>
      <c r="AA182" s="3"/>
      <c r="AB182" s="3"/>
      <c r="AC182" s="2"/>
      <c r="AD182" s="2"/>
      <c r="AE182" s="2"/>
      <c r="AF182" s="2"/>
      <c r="AG182" s="2"/>
    </row>
    <row r="183" spans="1:33" s="1" customFormat="1" ht="10" hidden="1">
      <c r="A183" s="8"/>
      <c r="C183" s="2"/>
      <c r="D183" s="2"/>
      <c r="E183" s="6"/>
      <c r="F183" s="6"/>
      <c r="G183" s="6"/>
      <c r="H183" s="6"/>
      <c r="I183" s="8"/>
      <c r="Z183" s="3"/>
      <c r="AA183" s="3"/>
      <c r="AB183" s="3"/>
      <c r="AC183" s="2"/>
      <c r="AD183" s="2"/>
      <c r="AE183" s="2"/>
      <c r="AF183" s="2"/>
      <c r="AG183" s="2"/>
    </row>
    <row r="184" spans="1:33" s="1" customFormat="1" ht="10" hidden="1">
      <c r="A184" s="8"/>
      <c r="C184" s="2"/>
      <c r="D184" s="2"/>
      <c r="E184" s="6"/>
      <c r="F184" s="6"/>
      <c r="G184" s="6"/>
      <c r="H184" s="6"/>
      <c r="I184" s="8"/>
      <c r="Z184" s="3"/>
      <c r="AA184" s="3"/>
      <c r="AB184" s="3"/>
      <c r="AC184" s="2"/>
      <c r="AD184" s="2"/>
      <c r="AE184" s="2"/>
      <c r="AF184" s="2"/>
      <c r="AG184" s="2"/>
    </row>
    <row r="185" spans="1:33" s="1" customFormat="1" ht="10" hidden="1">
      <c r="A185" s="8"/>
      <c r="C185" s="2"/>
      <c r="D185" s="2"/>
      <c r="E185" s="6"/>
      <c r="F185" s="6"/>
      <c r="G185" s="6"/>
      <c r="H185" s="6"/>
      <c r="I185" s="8"/>
      <c r="Z185" s="3"/>
      <c r="AA185" s="3"/>
      <c r="AB185" s="3"/>
      <c r="AC185" s="2"/>
      <c r="AD185" s="2"/>
      <c r="AE185" s="2"/>
      <c r="AF185" s="2"/>
      <c r="AG185" s="2"/>
    </row>
    <row r="186" spans="1:33" s="1" customFormat="1" ht="10" hidden="1">
      <c r="A186" s="8"/>
      <c r="C186" s="2"/>
      <c r="D186" s="2"/>
      <c r="E186" s="6"/>
      <c r="F186" s="6"/>
      <c r="G186" s="6"/>
      <c r="H186" s="6"/>
      <c r="I186" s="8"/>
      <c r="Z186" s="3"/>
      <c r="AA186" s="3"/>
      <c r="AB186" s="3"/>
      <c r="AC186" s="2"/>
      <c r="AD186" s="2"/>
      <c r="AE186" s="2"/>
      <c r="AF186" s="2"/>
      <c r="AG186" s="2"/>
    </row>
    <row r="187" spans="1:33" s="1" customFormat="1" ht="10" hidden="1">
      <c r="A187" s="8"/>
      <c r="C187" s="2"/>
      <c r="D187" s="2"/>
      <c r="E187" s="6"/>
      <c r="F187" s="6"/>
      <c r="G187" s="6"/>
      <c r="H187" s="6"/>
      <c r="I187" s="8"/>
      <c r="Z187" s="3"/>
      <c r="AA187" s="3"/>
      <c r="AB187" s="3"/>
      <c r="AC187" s="2"/>
      <c r="AD187" s="2"/>
      <c r="AE187" s="2"/>
      <c r="AF187" s="2"/>
      <c r="AG187" s="2"/>
    </row>
    <row r="188" spans="1:33" s="1" customFormat="1" ht="10" hidden="1">
      <c r="A188" s="8"/>
      <c r="C188" s="2"/>
      <c r="D188" s="2"/>
      <c r="E188" s="6"/>
      <c r="F188" s="6"/>
      <c r="G188" s="6"/>
      <c r="H188" s="6"/>
      <c r="I188" s="8"/>
      <c r="Z188" s="3"/>
      <c r="AA188" s="3"/>
      <c r="AB188" s="3"/>
      <c r="AC188" s="2"/>
      <c r="AD188" s="2"/>
      <c r="AE188" s="2"/>
      <c r="AF188" s="2"/>
      <c r="AG188" s="2"/>
    </row>
    <row r="189" spans="1:33" s="1" customFormat="1" ht="10" hidden="1">
      <c r="A189" s="8"/>
      <c r="C189" s="2"/>
      <c r="D189" s="2"/>
      <c r="E189" s="6"/>
      <c r="F189" s="6"/>
      <c r="G189" s="6"/>
      <c r="H189" s="6"/>
      <c r="I189" s="8"/>
      <c r="Z189" s="3"/>
      <c r="AA189" s="3"/>
      <c r="AB189" s="3"/>
      <c r="AC189" s="2"/>
      <c r="AD189" s="2"/>
      <c r="AE189" s="2"/>
      <c r="AF189" s="2"/>
      <c r="AG189" s="2"/>
    </row>
    <row r="190" spans="1:33" s="1" customFormat="1" ht="10" hidden="1">
      <c r="A190" s="8"/>
      <c r="C190" s="2"/>
      <c r="D190" s="2"/>
      <c r="E190" s="6"/>
      <c r="F190" s="6"/>
      <c r="G190" s="6"/>
      <c r="H190" s="6"/>
      <c r="I190" s="8"/>
      <c r="Z190" s="3"/>
      <c r="AA190" s="3"/>
      <c r="AB190" s="3"/>
      <c r="AC190" s="2"/>
      <c r="AD190" s="2"/>
      <c r="AE190" s="2"/>
      <c r="AF190" s="2"/>
      <c r="AG190" s="2"/>
    </row>
    <row r="191" spans="1:33" s="1" customFormat="1" ht="10" hidden="1">
      <c r="A191" s="8"/>
      <c r="C191" s="2"/>
      <c r="D191" s="2"/>
      <c r="E191" s="6"/>
      <c r="F191" s="6"/>
      <c r="G191" s="6"/>
      <c r="H191" s="6"/>
      <c r="I191" s="8"/>
      <c r="Z191" s="3"/>
      <c r="AA191" s="3"/>
      <c r="AB191" s="3"/>
      <c r="AC191" s="2"/>
      <c r="AD191" s="2"/>
      <c r="AE191" s="2"/>
      <c r="AF191" s="2"/>
      <c r="AG191" s="2"/>
    </row>
    <row r="192" spans="1:33" s="1" customFormat="1" ht="10" hidden="1">
      <c r="A192" s="8"/>
      <c r="C192" s="2"/>
      <c r="D192" s="2"/>
      <c r="E192" s="6"/>
      <c r="F192" s="6"/>
      <c r="G192" s="6"/>
      <c r="H192" s="6"/>
      <c r="I192" s="8"/>
      <c r="Z192" s="3"/>
      <c r="AA192" s="3"/>
      <c r="AB192" s="3"/>
      <c r="AC192" s="2"/>
      <c r="AD192" s="2"/>
      <c r="AE192" s="2"/>
      <c r="AF192" s="2"/>
      <c r="AG192" s="2"/>
    </row>
    <row r="193" spans="1:33" s="1" customFormat="1" ht="10" hidden="1">
      <c r="A193" s="8"/>
      <c r="C193" s="2"/>
      <c r="D193" s="2"/>
      <c r="E193" s="6"/>
      <c r="F193" s="6"/>
      <c r="G193" s="6"/>
      <c r="H193" s="6"/>
      <c r="I193" s="8"/>
      <c r="Z193" s="3"/>
      <c r="AA193" s="3"/>
      <c r="AB193" s="3"/>
      <c r="AC193" s="2"/>
      <c r="AD193" s="2"/>
      <c r="AE193" s="2"/>
      <c r="AF193" s="2"/>
      <c r="AG193" s="2"/>
    </row>
    <row r="194" spans="1:33" s="1" customFormat="1" ht="10" hidden="1">
      <c r="A194" s="8"/>
      <c r="C194" s="2"/>
      <c r="D194" s="2"/>
      <c r="E194" s="6"/>
      <c r="F194" s="6"/>
      <c r="G194" s="6"/>
      <c r="H194" s="6"/>
      <c r="I194" s="8"/>
      <c r="Z194" s="3"/>
      <c r="AA194" s="3"/>
      <c r="AB194" s="3"/>
      <c r="AC194" s="2"/>
      <c r="AD194" s="2"/>
      <c r="AE194" s="2"/>
      <c r="AF194" s="2"/>
      <c r="AG194" s="2"/>
    </row>
    <row r="195" spans="1:33" s="1" customFormat="1" ht="10" hidden="1">
      <c r="A195" s="8"/>
      <c r="C195" s="2"/>
      <c r="D195" s="2"/>
      <c r="E195" s="6"/>
      <c r="F195" s="6"/>
      <c r="G195" s="6"/>
      <c r="H195" s="6"/>
      <c r="I195" s="8"/>
      <c r="Z195" s="3"/>
      <c r="AA195" s="3"/>
      <c r="AB195" s="3"/>
      <c r="AC195" s="2"/>
      <c r="AD195" s="2"/>
      <c r="AE195" s="2"/>
      <c r="AF195" s="2"/>
      <c r="AG195" s="2"/>
    </row>
    <row r="196" spans="1:33" s="1" customFormat="1" ht="10" hidden="1">
      <c r="A196" s="8"/>
      <c r="C196" s="2"/>
      <c r="D196" s="2"/>
      <c r="E196" s="6"/>
      <c r="F196" s="6"/>
      <c r="G196" s="6"/>
      <c r="H196" s="6"/>
      <c r="I196" s="8"/>
      <c r="Z196" s="3"/>
      <c r="AA196" s="3"/>
      <c r="AB196" s="3"/>
      <c r="AC196" s="2"/>
      <c r="AD196" s="2"/>
      <c r="AE196" s="2"/>
      <c r="AF196" s="2"/>
      <c r="AG196" s="2"/>
    </row>
    <row r="197" spans="1:33" s="1" customFormat="1" ht="10" hidden="1">
      <c r="A197" s="8"/>
      <c r="C197" s="2"/>
      <c r="D197" s="2"/>
      <c r="E197" s="6"/>
      <c r="F197" s="6"/>
      <c r="G197" s="6"/>
      <c r="H197" s="6"/>
      <c r="I197" s="8"/>
      <c r="Z197" s="3"/>
      <c r="AA197" s="3"/>
      <c r="AB197" s="3"/>
      <c r="AC197" s="2"/>
      <c r="AD197" s="2"/>
      <c r="AE197" s="2"/>
      <c r="AF197" s="2"/>
      <c r="AG197" s="2"/>
    </row>
    <row r="198" spans="1:33" s="1" customFormat="1" ht="10" hidden="1">
      <c r="A198" s="8"/>
      <c r="C198" s="2"/>
      <c r="D198" s="2"/>
      <c r="E198" s="6"/>
      <c r="F198" s="6"/>
      <c r="G198" s="6"/>
      <c r="H198" s="6"/>
      <c r="I198" s="8"/>
      <c r="Z198" s="3"/>
      <c r="AA198" s="3"/>
      <c r="AB198" s="3"/>
      <c r="AC198" s="2"/>
      <c r="AD198" s="2"/>
      <c r="AE198" s="2"/>
      <c r="AF198" s="2"/>
      <c r="AG198" s="2"/>
    </row>
    <row r="199" spans="1:33" s="1" customFormat="1" ht="10" hidden="1">
      <c r="A199" s="8"/>
      <c r="C199" s="2"/>
      <c r="D199" s="2"/>
      <c r="E199" s="6"/>
      <c r="F199" s="6"/>
      <c r="G199" s="6"/>
      <c r="H199" s="6"/>
      <c r="I199" s="8"/>
      <c r="Z199" s="3"/>
      <c r="AA199" s="3"/>
      <c r="AB199" s="3"/>
      <c r="AC199" s="2"/>
      <c r="AD199" s="2"/>
      <c r="AE199" s="2"/>
      <c r="AF199" s="2"/>
      <c r="AG199" s="2"/>
    </row>
    <row r="200" spans="1:33" s="1" customFormat="1" ht="10" hidden="1">
      <c r="A200" s="8"/>
      <c r="C200" s="2"/>
      <c r="D200" s="2"/>
      <c r="E200" s="6"/>
      <c r="F200" s="6"/>
      <c r="G200" s="6"/>
      <c r="H200" s="6"/>
      <c r="I200" s="8"/>
      <c r="Z200" s="3"/>
      <c r="AA200" s="3"/>
      <c r="AB200" s="3"/>
      <c r="AC200" s="2"/>
      <c r="AD200" s="2"/>
      <c r="AE200" s="2"/>
      <c r="AF200" s="2"/>
      <c r="AG200" s="2"/>
    </row>
    <row r="201" spans="1:33" s="1" customFormat="1" ht="10" hidden="1">
      <c r="A201" s="8"/>
      <c r="C201" s="2"/>
      <c r="D201" s="2"/>
      <c r="E201" s="6"/>
      <c r="F201" s="6"/>
      <c r="G201" s="6"/>
      <c r="H201" s="6"/>
      <c r="I201" s="8"/>
      <c r="Z201" s="3"/>
      <c r="AA201" s="3"/>
      <c r="AB201" s="3"/>
      <c r="AC201" s="2"/>
      <c r="AD201" s="2"/>
      <c r="AE201" s="2"/>
      <c r="AF201" s="2"/>
      <c r="AG201" s="2"/>
    </row>
    <row r="202" spans="1:33" s="1" customFormat="1" ht="10" hidden="1">
      <c r="A202" s="8"/>
      <c r="C202" s="2"/>
      <c r="D202" s="2"/>
      <c r="E202" s="6"/>
      <c r="F202" s="6"/>
      <c r="G202" s="6"/>
      <c r="H202" s="6"/>
      <c r="I202" s="8"/>
      <c r="Z202" s="3"/>
      <c r="AA202" s="3"/>
      <c r="AB202" s="3"/>
      <c r="AC202" s="2"/>
      <c r="AD202" s="2"/>
      <c r="AE202" s="2"/>
      <c r="AF202" s="2"/>
      <c r="AG202" s="2"/>
    </row>
    <row r="203" spans="1:33" s="1" customFormat="1" ht="10" hidden="1">
      <c r="A203" s="8"/>
      <c r="C203" s="2"/>
      <c r="D203" s="2"/>
      <c r="E203" s="6"/>
      <c r="F203" s="6"/>
      <c r="G203" s="6"/>
      <c r="H203" s="6"/>
      <c r="I203" s="8"/>
      <c r="Z203" s="3"/>
      <c r="AA203" s="3"/>
      <c r="AB203" s="3"/>
      <c r="AC203" s="2"/>
      <c r="AD203" s="2"/>
      <c r="AE203" s="2"/>
      <c r="AF203" s="2"/>
      <c r="AG203" s="2"/>
    </row>
    <row r="204" spans="1:33" s="1" customFormat="1" ht="10" hidden="1">
      <c r="A204" s="8"/>
      <c r="C204" s="2"/>
      <c r="D204" s="2"/>
      <c r="E204" s="6"/>
      <c r="F204" s="6"/>
      <c r="G204" s="6"/>
      <c r="H204" s="6"/>
      <c r="I204" s="8"/>
      <c r="Z204" s="3"/>
      <c r="AA204" s="3"/>
      <c r="AB204" s="3"/>
      <c r="AC204" s="2"/>
      <c r="AD204" s="2"/>
      <c r="AE204" s="2"/>
      <c r="AF204" s="2"/>
      <c r="AG204" s="2"/>
    </row>
    <row r="205" spans="1:33" s="1" customFormat="1" ht="10" hidden="1">
      <c r="A205" s="8"/>
      <c r="C205" s="2"/>
      <c r="D205" s="2"/>
      <c r="E205" s="6"/>
      <c r="F205" s="6"/>
      <c r="G205" s="6"/>
      <c r="H205" s="6"/>
      <c r="I205" s="8"/>
      <c r="Z205" s="3"/>
      <c r="AA205" s="3"/>
      <c r="AB205" s="3"/>
      <c r="AC205" s="2"/>
      <c r="AD205" s="2"/>
      <c r="AE205" s="2"/>
      <c r="AF205" s="2"/>
      <c r="AG205" s="2"/>
    </row>
    <row r="206" spans="1:33" s="1" customFormat="1" ht="10" hidden="1">
      <c r="A206" s="8"/>
      <c r="C206" s="2"/>
      <c r="D206" s="2"/>
      <c r="E206" s="6"/>
      <c r="F206" s="6"/>
      <c r="G206" s="6"/>
      <c r="H206" s="6"/>
      <c r="I206" s="8"/>
      <c r="Z206" s="3"/>
      <c r="AA206" s="3"/>
      <c r="AB206" s="3"/>
      <c r="AC206" s="2"/>
      <c r="AD206" s="2"/>
      <c r="AE206" s="2"/>
      <c r="AF206" s="2"/>
      <c r="AG206" s="2"/>
    </row>
    <row r="207" spans="1:33" s="1" customFormat="1" ht="10" hidden="1">
      <c r="A207" s="8"/>
      <c r="C207" s="2"/>
      <c r="D207" s="2"/>
      <c r="E207" s="6"/>
      <c r="F207" s="6"/>
      <c r="G207" s="6"/>
      <c r="H207" s="6"/>
      <c r="I207" s="8"/>
      <c r="Z207" s="3"/>
      <c r="AA207" s="3"/>
      <c r="AB207" s="3"/>
      <c r="AC207" s="2"/>
      <c r="AD207" s="2"/>
      <c r="AE207" s="2"/>
      <c r="AF207" s="2"/>
      <c r="AG207" s="2"/>
    </row>
    <row r="208" spans="1:33" s="1" customFormat="1" ht="10" hidden="1">
      <c r="A208" s="8"/>
      <c r="C208" s="2"/>
      <c r="D208" s="2"/>
      <c r="E208" s="6"/>
      <c r="F208" s="6"/>
      <c r="G208" s="6"/>
      <c r="H208" s="6"/>
      <c r="I208" s="8"/>
      <c r="Z208" s="3"/>
      <c r="AA208" s="3"/>
      <c r="AB208" s="3"/>
      <c r="AC208" s="2"/>
      <c r="AD208" s="2"/>
      <c r="AE208" s="2"/>
      <c r="AF208" s="2"/>
      <c r="AG208" s="2"/>
    </row>
    <row r="209" spans="1:33" s="1" customFormat="1" ht="10" hidden="1">
      <c r="A209" s="8"/>
      <c r="C209" s="2"/>
      <c r="D209" s="2"/>
      <c r="E209" s="6"/>
      <c r="F209" s="6"/>
      <c r="G209" s="6"/>
      <c r="H209" s="6"/>
      <c r="I209" s="8"/>
      <c r="Z209" s="3"/>
      <c r="AA209" s="3"/>
      <c r="AB209" s="3"/>
      <c r="AC209" s="2"/>
      <c r="AD209" s="2"/>
      <c r="AE209" s="2"/>
      <c r="AF209" s="2"/>
      <c r="AG209" s="2"/>
    </row>
    <row r="210" spans="1:33" s="1" customFormat="1" ht="10" hidden="1">
      <c r="A210" s="8"/>
      <c r="C210" s="2"/>
      <c r="D210" s="2"/>
      <c r="E210" s="6"/>
      <c r="F210" s="6"/>
      <c r="G210" s="6"/>
      <c r="H210" s="6"/>
      <c r="I210" s="8"/>
      <c r="Z210" s="3"/>
      <c r="AA210" s="3"/>
      <c r="AB210" s="3"/>
      <c r="AC210" s="2"/>
      <c r="AD210" s="2"/>
      <c r="AE210" s="2"/>
      <c r="AF210" s="2"/>
      <c r="AG210" s="2"/>
    </row>
    <row r="211" spans="1:33" s="1" customFormat="1" ht="10" hidden="1">
      <c r="A211" s="8"/>
      <c r="C211" s="2"/>
      <c r="D211" s="2"/>
      <c r="E211" s="6"/>
      <c r="F211" s="6"/>
      <c r="G211" s="6"/>
      <c r="H211" s="6"/>
      <c r="I211" s="8"/>
      <c r="Z211" s="3"/>
      <c r="AA211" s="3"/>
      <c r="AB211" s="3"/>
      <c r="AC211" s="2"/>
      <c r="AD211" s="2"/>
      <c r="AE211" s="2"/>
      <c r="AF211" s="2"/>
      <c r="AG211" s="2"/>
    </row>
    <row r="212" spans="1:33" s="1" customFormat="1" ht="10" hidden="1">
      <c r="A212" s="8"/>
      <c r="C212" s="2"/>
      <c r="D212" s="2"/>
      <c r="E212" s="6"/>
      <c r="F212" s="6"/>
      <c r="G212" s="6"/>
      <c r="H212" s="6"/>
      <c r="I212" s="8"/>
      <c r="Z212" s="3"/>
      <c r="AA212" s="3"/>
      <c r="AB212" s="3"/>
      <c r="AC212" s="2"/>
      <c r="AD212" s="2"/>
      <c r="AE212" s="2"/>
      <c r="AF212" s="2"/>
      <c r="AG212" s="2"/>
    </row>
    <row r="213" spans="1:33" s="1" customFormat="1" ht="10" hidden="1">
      <c r="A213" s="8"/>
      <c r="C213" s="2"/>
      <c r="D213" s="2"/>
      <c r="E213" s="6"/>
      <c r="F213" s="6"/>
      <c r="G213" s="6"/>
      <c r="H213" s="6"/>
      <c r="I213" s="8"/>
      <c r="Z213" s="3"/>
      <c r="AA213" s="3"/>
      <c r="AB213" s="3"/>
      <c r="AC213" s="2"/>
      <c r="AD213" s="2"/>
      <c r="AE213" s="2"/>
      <c r="AF213" s="2"/>
      <c r="AG213" s="2"/>
    </row>
    <row r="214" spans="1:33" s="1" customFormat="1" ht="10" hidden="1">
      <c r="A214" s="8"/>
      <c r="C214" s="2"/>
      <c r="D214" s="2"/>
      <c r="E214" s="6"/>
      <c r="F214" s="6"/>
      <c r="G214" s="6"/>
      <c r="H214" s="6"/>
      <c r="I214" s="8"/>
      <c r="Z214" s="3"/>
      <c r="AA214" s="3"/>
      <c r="AB214" s="3"/>
      <c r="AC214" s="2"/>
      <c r="AD214" s="2"/>
      <c r="AE214" s="2"/>
      <c r="AF214" s="2"/>
      <c r="AG214" s="2"/>
    </row>
    <row r="215" spans="1:33" s="1" customFormat="1" ht="10" hidden="1">
      <c r="A215" s="8"/>
      <c r="C215" s="2"/>
      <c r="D215" s="2"/>
      <c r="E215" s="6"/>
      <c r="F215" s="6"/>
      <c r="G215" s="6"/>
      <c r="H215" s="6"/>
      <c r="I215" s="8"/>
      <c r="Z215" s="3"/>
      <c r="AA215" s="3"/>
      <c r="AB215" s="3"/>
      <c r="AC215" s="2"/>
      <c r="AD215" s="2"/>
      <c r="AE215" s="2"/>
      <c r="AF215" s="2"/>
      <c r="AG215" s="2"/>
    </row>
    <row r="216" spans="1:33" s="1" customFormat="1" ht="10" hidden="1">
      <c r="A216" s="8"/>
      <c r="C216" s="2"/>
      <c r="D216" s="2"/>
      <c r="E216" s="6"/>
      <c r="F216" s="6"/>
      <c r="G216" s="6"/>
      <c r="H216" s="6"/>
      <c r="I216" s="8"/>
      <c r="Z216" s="3"/>
      <c r="AA216" s="3"/>
      <c r="AB216" s="3"/>
      <c r="AC216" s="2"/>
      <c r="AD216" s="2"/>
      <c r="AE216" s="2"/>
      <c r="AF216" s="2"/>
      <c r="AG216" s="2"/>
    </row>
    <row r="217" spans="1:33" s="1" customFormat="1" ht="10" hidden="1">
      <c r="A217" s="8"/>
      <c r="C217" s="2"/>
      <c r="D217" s="2"/>
      <c r="E217" s="6"/>
      <c r="F217" s="6"/>
      <c r="G217" s="6"/>
      <c r="H217" s="6"/>
      <c r="I217" s="8"/>
      <c r="Z217" s="3"/>
      <c r="AA217" s="3"/>
      <c r="AB217" s="3"/>
      <c r="AC217" s="2"/>
      <c r="AD217" s="2"/>
      <c r="AE217" s="2"/>
      <c r="AF217" s="2"/>
      <c r="AG217" s="2"/>
    </row>
    <row r="218" spans="1:33" s="1" customFormat="1" ht="10" hidden="1">
      <c r="A218" s="8"/>
      <c r="C218" s="2"/>
      <c r="D218" s="2"/>
      <c r="E218" s="6"/>
      <c r="F218" s="6"/>
      <c r="G218" s="6"/>
      <c r="H218" s="6"/>
      <c r="I218" s="8"/>
      <c r="Z218" s="3"/>
      <c r="AA218" s="3"/>
      <c r="AB218" s="3"/>
      <c r="AC218" s="2"/>
      <c r="AD218" s="2"/>
      <c r="AE218" s="2"/>
      <c r="AF218" s="2"/>
      <c r="AG218" s="2"/>
    </row>
    <row r="219" spans="1:33" s="1" customFormat="1" ht="10" hidden="1">
      <c r="A219" s="8"/>
      <c r="C219" s="2"/>
      <c r="D219" s="2"/>
      <c r="E219" s="6"/>
      <c r="F219" s="6"/>
      <c r="G219" s="6"/>
      <c r="H219" s="6"/>
      <c r="I219" s="8"/>
      <c r="Z219" s="3"/>
      <c r="AA219" s="3"/>
      <c r="AB219" s="3"/>
      <c r="AC219" s="2"/>
      <c r="AD219" s="2"/>
      <c r="AE219" s="2"/>
      <c r="AF219" s="2"/>
      <c r="AG219" s="2"/>
    </row>
    <row r="220" spans="1:33" s="1" customFormat="1" ht="10" hidden="1">
      <c r="A220" s="8"/>
      <c r="C220" s="2"/>
      <c r="D220" s="2"/>
      <c r="E220" s="6"/>
      <c r="F220" s="6"/>
      <c r="G220" s="6"/>
      <c r="H220" s="6"/>
      <c r="I220" s="8"/>
      <c r="Z220" s="3"/>
      <c r="AA220" s="3"/>
      <c r="AB220" s="3"/>
      <c r="AC220" s="2"/>
      <c r="AD220" s="2"/>
      <c r="AE220" s="2"/>
      <c r="AF220" s="2"/>
      <c r="AG220" s="2"/>
    </row>
    <row r="221" spans="1:33" s="1" customFormat="1" ht="10" hidden="1">
      <c r="A221" s="8"/>
      <c r="C221" s="2"/>
      <c r="D221" s="2"/>
      <c r="E221" s="6"/>
      <c r="F221" s="6"/>
      <c r="G221" s="6"/>
      <c r="H221" s="6"/>
      <c r="I221" s="8"/>
      <c r="Z221" s="3"/>
      <c r="AA221" s="3"/>
      <c r="AB221" s="3"/>
      <c r="AC221" s="2"/>
      <c r="AD221" s="2"/>
      <c r="AE221" s="2"/>
      <c r="AF221" s="2"/>
      <c r="AG221" s="2"/>
    </row>
    <row r="222" spans="1:33" s="1" customFormat="1" ht="10" hidden="1">
      <c r="A222" s="8"/>
      <c r="C222" s="2"/>
      <c r="D222" s="2"/>
      <c r="E222" s="6"/>
      <c r="F222" s="6"/>
      <c r="G222" s="6"/>
      <c r="H222" s="6"/>
      <c r="I222" s="8"/>
      <c r="Z222" s="3"/>
      <c r="AA222" s="3"/>
      <c r="AB222" s="3"/>
      <c r="AC222" s="2"/>
      <c r="AD222" s="2"/>
      <c r="AE222" s="2"/>
      <c r="AF222" s="2"/>
      <c r="AG222" s="2"/>
    </row>
    <row r="223" spans="1:33" s="1" customFormat="1" ht="10" hidden="1">
      <c r="A223" s="8"/>
      <c r="C223" s="2"/>
      <c r="D223" s="2"/>
      <c r="E223" s="6"/>
      <c r="F223" s="6"/>
      <c r="G223" s="6"/>
      <c r="H223" s="6"/>
      <c r="I223" s="8"/>
      <c r="Z223" s="3"/>
      <c r="AA223" s="3"/>
      <c r="AB223" s="3"/>
      <c r="AC223" s="2"/>
      <c r="AD223" s="2"/>
      <c r="AE223" s="2"/>
      <c r="AF223" s="2"/>
      <c r="AG223" s="2"/>
    </row>
    <row r="224" spans="1:33" s="1" customFormat="1" ht="10" hidden="1">
      <c r="A224" s="8"/>
      <c r="C224" s="2"/>
      <c r="D224" s="2"/>
      <c r="E224" s="6"/>
      <c r="F224" s="6"/>
      <c r="G224" s="6"/>
      <c r="H224" s="6"/>
      <c r="I224" s="8"/>
      <c r="Z224" s="3"/>
      <c r="AA224" s="3"/>
      <c r="AB224" s="3"/>
      <c r="AC224" s="2"/>
      <c r="AD224" s="2"/>
      <c r="AE224" s="2"/>
      <c r="AF224" s="2"/>
      <c r="AG224" s="2"/>
    </row>
    <row r="225" spans="1:33" s="1" customFormat="1" ht="10" hidden="1">
      <c r="A225" s="8"/>
      <c r="C225" s="2"/>
      <c r="D225" s="2"/>
      <c r="E225" s="6"/>
      <c r="F225" s="6"/>
      <c r="G225" s="6"/>
      <c r="H225" s="6"/>
      <c r="I225" s="8"/>
      <c r="Z225" s="3"/>
      <c r="AA225" s="3"/>
      <c r="AB225" s="3"/>
      <c r="AC225" s="2"/>
      <c r="AD225" s="2"/>
      <c r="AE225" s="2"/>
      <c r="AF225" s="2"/>
      <c r="AG225" s="2"/>
    </row>
    <row r="226" spans="1:33" s="1" customFormat="1" ht="10" hidden="1">
      <c r="A226" s="8"/>
      <c r="C226" s="2"/>
      <c r="D226" s="2"/>
      <c r="E226" s="6"/>
      <c r="F226" s="6"/>
      <c r="G226" s="6"/>
      <c r="H226" s="6"/>
      <c r="I226" s="8"/>
      <c r="Z226" s="3"/>
      <c r="AA226" s="3"/>
      <c r="AB226" s="3"/>
      <c r="AC226" s="2"/>
      <c r="AD226" s="2"/>
      <c r="AE226" s="2"/>
      <c r="AF226" s="2"/>
      <c r="AG226" s="2"/>
    </row>
    <row r="227" spans="1:33" s="1" customFormat="1" ht="10" hidden="1">
      <c r="A227" s="8"/>
      <c r="C227" s="2"/>
      <c r="D227" s="2"/>
      <c r="E227" s="6"/>
      <c r="F227" s="6"/>
      <c r="G227" s="6"/>
      <c r="H227" s="6"/>
      <c r="I227" s="8"/>
      <c r="Z227" s="3"/>
      <c r="AA227" s="3"/>
      <c r="AB227" s="3"/>
      <c r="AC227" s="2"/>
      <c r="AD227" s="2"/>
      <c r="AE227" s="2"/>
      <c r="AF227" s="2"/>
      <c r="AG227" s="2"/>
    </row>
    <row r="228" spans="1:33" s="1" customFormat="1" ht="10" hidden="1">
      <c r="A228" s="8"/>
      <c r="C228" s="2"/>
      <c r="D228" s="2"/>
      <c r="E228" s="6"/>
      <c r="F228" s="6"/>
      <c r="G228" s="6"/>
      <c r="H228" s="6"/>
      <c r="I228" s="8"/>
      <c r="Z228" s="3"/>
      <c r="AA228" s="3"/>
      <c r="AB228" s="3"/>
      <c r="AC228" s="2"/>
      <c r="AD228" s="2"/>
      <c r="AE228" s="2"/>
      <c r="AF228" s="2"/>
      <c r="AG228" s="2"/>
    </row>
    <row r="229" spans="1:33" s="1" customFormat="1" ht="10" hidden="1">
      <c r="A229" s="8"/>
      <c r="C229" s="2"/>
      <c r="D229" s="2"/>
      <c r="E229" s="6"/>
      <c r="F229" s="6"/>
      <c r="G229" s="6"/>
      <c r="H229" s="6"/>
      <c r="I229" s="8"/>
      <c r="Z229" s="3"/>
      <c r="AA229" s="3"/>
      <c r="AB229" s="3"/>
      <c r="AC229" s="2"/>
      <c r="AD229" s="2"/>
      <c r="AE229" s="2"/>
      <c r="AF229" s="2"/>
      <c r="AG229" s="2"/>
    </row>
    <row r="230" spans="1:33" s="1" customFormat="1" ht="10" hidden="1">
      <c r="A230" s="8"/>
      <c r="C230" s="2"/>
      <c r="D230" s="2"/>
      <c r="E230" s="6"/>
      <c r="F230" s="6"/>
      <c r="G230" s="6"/>
      <c r="H230" s="6"/>
      <c r="I230" s="8"/>
      <c r="Z230" s="3"/>
      <c r="AA230" s="3"/>
      <c r="AB230" s="3"/>
      <c r="AC230" s="2"/>
      <c r="AD230" s="2"/>
      <c r="AE230" s="2"/>
      <c r="AF230" s="2"/>
      <c r="AG230" s="2"/>
    </row>
    <row r="231" spans="1:33" s="1" customFormat="1" ht="10" hidden="1">
      <c r="A231" s="8"/>
      <c r="C231" s="2"/>
      <c r="D231" s="2"/>
      <c r="E231" s="6"/>
      <c r="F231" s="6"/>
      <c r="G231" s="6"/>
      <c r="H231" s="6"/>
      <c r="I231" s="8"/>
      <c r="Z231" s="3"/>
      <c r="AA231" s="3"/>
      <c r="AB231" s="3"/>
      <c r="AC231" s="2"/>
      <c r="AD231" s="2"/>
      <c r="AE231" s="2"/>
      <c r="AF231" s="2"/>
      <c r="AG231" s="2"/>
    </row>
    <row r="232" spans="1:33" s="1" customFormat="1" ht="10" hidden="1">
      <c r="A232" s="8"/>
      <c r="C232" s="2"/>
      <c r="D232" s="2"/>
      <c r="E232" s="6"/>
      <c r="F232" s="6"/>
      <c r="G232" s="6"/>
      <c r="H232" s="6"/>
      <c r="I232" s="8"/>
      <c r="Z232" s="3"/>
      <c r="AA232" s="3"/>
      <c r="AB232" s="3"/>
      <c r="AC232" s="2"/>
      <c r="AD232" s="2"/>
      <c r="AE232" s="2"/>
      <c r="AF232" s="2"/>
      <c r="AG232" s="2"/>
    </row>
    <row r="233" spans="1:33" s="1" customFormat="1" ht="10" hidden="1">
      <c r="A233" s="8"/>
      <c r="C233" s="2"/>
      <c r="D233" s="2"/>
      <c r="E233" s="6"/>
      <c r="F233" s="6"/>
      <c r="G233" s="6"/>
      <c r="H233" s="6"/>
      <c r="I233" s="8"/>
      <c r="Z233" s="3"/>
      <c r="AA233" s="3"/>
      <c r="AB233" s="3"/>
      <c r="AC233" s="2"/>
      <c r="AD233" s="2"/>
      <c r="AE233" s="2"/>
      <c r="AF233" s="2"/>
      <c r="AG233" s="2"/>
    </row>
    <row r="234" spans="1:33" s="1" customFormat="1" ht="10" hidden="1">
      <c r="A234" s="8"/>
      <c r="C234" s="2"/>
      <c r="D234" s="2"/>
      <c r="E234" s="6"/>
      <c r="F234" s="6"/>
      <c r="G234" s="6"/>
      <c r="H234" s="6"/>
      <c r="I234" s="8"/>
      <c r="Z234" s="3"/>
      <c r="AA234" s="3"/>
      <c r="AB234" s="3"/>
      <c r="AC234" s="2"/>
      <c r="AD234" s="2"/>
      <c r="AE234" s="2"/>
      <c r="AF234" s="2"/>
      <c r="AG234" s="2"/>
    </row>
    <row r="235" spans="1:33" s="1" customFormat="1" ht="10" hidden="1">
      <c r="A235" s="8"/>
      <c r="C235" s="2"/>
      <c r="D235" s="2"/>
      <c r="E235" s="6"/>
      <c r="F235" s="6"/>
      <c r="G235" s="6"/>
      <c r="H235" s="6"/>
      <c r="I235" s="8"/>
      <c r="Z235" s="3"/>
      <c r="AA235" s="3"/>
      <c r="AB235" s="3"/>
      <c r="AC235" s="2"/>
      <c r="AD235" s="2"/>
      <c r="AE235" s="2"/>
      <c r="AF235" s="2"/>
      <c r="AG235" s="2"/>
    </row>
    <row r="236" spans="1:33" s="1" customFormat="1" ht="10" hidden="1">
      <c r="A236" s="8"/>
      <c r="C236" s="2"/>
      <c r="D236" s="2"/>
      <c r="E236" s="6"/>
      <c r="F236" s="6"/>
      <c r="G236" s="6"/>
      <c r="H236" s="6"/>
      <c r="I236" s="8"/>
      <c r="Z236" s="3"/>
      <c r="AA236" s="3"/>
      <c r="AB236" s="3"/>
      <c r="AC236" s="2"/>
      <c r="AD236" s="2"/>
      <c r="AE236" s="2"/>
      <c r="AF236" s="2"/>
      <c r="AG236" s="2"/>
    </row>
    <row r="237" spans="1:33" s="1" customFormat="1" ht="10" hidden="1">
      <c r="A237" s="8"/>
      <c r="C237" s="2"/>
      <c r="D237" s="2"/>
      <c r="E237" s="6"/>
      <c r="F237" s="6"/>
      <c r="G237" s="6"/>
      <c r="H237" s="6"/>
      <c r="I237" s="8"/>
      <c r="Z237" s="3"/>
      <c r="AA237" s="3"/>
      <c r="AB237" s="3"/>
      <c r="AC237" s="2"/>
      <c r="AD237" s="2"/>
      <c r="AE237" s="2"/>
      <c r="AF237" s="2"/>
      <c r="AG237" s="2"/>
    </row>
    <row r="238" spans="1:33" s="1" customFormat="1" ht="10" hidden="1">
      <c r="A238" s="8"/>
      <c r="C238" s="2"/>
      <c r="D238" s="2"/>
      <c r="E238" s="6"/>
      <c r="F238" s="6"/>
      <c r="G238" s="6"/>
      <c r="H238" s="6"/>
      <c r="I238" s="8"/>
      <c r="Z238" s="3"/>
      <c r="AA238" s="3"/>
      <c r="AB238" s="3"/>
      <c r="AC238" s="2"/>
      <c r="AD238" s="2"/>
      <c r="AE238" s="2"/>
      <c r="AF238" s="2"/>
      <c r="AG238" s="2"/>
    </row>
    <row r="239" spans="1:33" s="1" customFormat="1" ht="10" hidden="1">
      <c r="A239" s="8"/>
      <c r="C239" s="2"/>
      <c r="D239" s="2"/>
      <c r="E239" s="6"/>
      <c r="F239" s="6"/>
      <c r="G239" s="6"/>
      <c r="H239" s="6"/>
      <c r="I239" s="8"/>
      <c r="Z239" s="3"/>
      <c r="AA239" s="3"/>
      <c r="AB239" s="3"/>
      <c r="AC239" s="2"/>
      <c r="AD239" s="2"/>
      <c r="AE239" s="2"/>
      <c r="AF239" s="2"/>
      <c r="AG239" s="2"/>
    </row>
    <row r="240" spans="1:33" s="1" customFormat="1" ht="10" hidden="1">
      <c r="A240" s="8"/>
      <c r="C240" s="2"/>
      <c r="D240" s="2"/>
      <c r="E240" s="6"/>
      <c r="F240" s="6"/>
      <c r="G240" s="6"/>
      <c r="H240" s="6"/>
      <c r="I240" s="8"/>
      <c r="Z240" s="3"/>
      <c r="AA240" s="3"/>
      <c r="AB240" s="3"/>
      <c r="AC240" s="2"/>
      <c r="AD240" s="2"/>
      <c r="AE240" s="2"/>
      <c r="AF240" s="2"/>
      <c r="AG240" s="2"/>
    </row>
    <row r="241" spans="1:33" s="1" customFormat="1" ht="10" hidden="1">
      <c r="A241" s="8"/>
      <c r="C241" s="2"/>
      <c r="D241" s="2"/>
      <c r="E241" s="6"/>
      <c r="F241" s="6"/>
      <c r="G241" s="6"/>
      <c r="H241" s="6"/>
      <c r="I241" s="8"/>
      <c r="Z241" s="3"/>
      <c r="AA241" s="3"/>
      <c r="AB241" s="3"/>
      <c r="AC241" s="2"/>
      <c r="AD241" s="2"/>
      <c r="AE241" s="2"/>
      <c r="AF241" s="2"/>
      <c r="AG241" s="2"/>
    </row>
    <row r="242" spans="1:33" s="1" customFormat="1" ht="10" hidden="1">
      <c r="A242" s="8"/>
      <c r="C242" s="2"/>
      <c r="D242" s="2"/>
      <c r="E242" s="6"/>
      <c r="F242" s="6"/>
      <c r="G242" s="6"/>
      <c r="H242" s="6"/>
      <c r="I242" s="8"/>
      <c r="Z242" s="3"/>
      <c r="AA242" s="3"/>
      <c r="AB242" s="3"/>
      <c r="AC242" s="2"/>
      <c r="AD242" s="2"/>
      <c r="AE242" s="2"/>
      <c r="AF242" s="2"/>
      <c r="AG242" s="2"/>
    </row>
    <row r="243" spans="1:33" s="1" customFormat="1" ht="10" hidden="1">
      <c r="A243" s="8"/>
      <c r="C243" s="2"/>
      <c r="D243" s="2"/>
      <c r="E243" s="6"/>
      <c r="F243" s="6"/>
      <c r="G243" s="6"/>
      <c r="H243" s="6"/>
      <c r="I243" s="8"/>
      <c r="Z243" s="3"/>
      <c r="AA243" s="3"/>
      <c r="AB243" s="3"/>
      <c r="AC243" s="2"/>
      <c r="AD243" s="2"/>
      <c r="AE243" s="2"/>
      <c r="AF243" s="2"/>
      <c r="AG243" s="2"/>
    </row>
    <row r="244" spans="1:33" s="1" customFormat="1" ht="10" hidden="1">
      <c r="A244" s="8"/>
      <c r="C244" s="2"/>
      <c r="D244" s="2"/>
      <c r="E244" s="6"/>
      <c r="F244" s="6"/>
      <c r="G244" s="6"/>
      <c r="H244" s="6"/>
      <c r="I244" s="8"/>
      <c r="Z244" s="3"/>
      <c r="AA244" s="3"/>
      <c r="AB244" s="3"/>
      <c r="AC244" s="2"/>
      <c r="AD244" s="2"/>
      <c r="AE244" s="2"/>
      <c r="AF244" s="2"/>
      <c r="AG244" s="2"/>
    </row>
    <row r="245" spans="1:33" s="1" customFormat="1" ht="10" hidden="1">
      <c r="A245" s="8"/>
      <c r="C245" s="2"/>
      <c r="D245" s="2"/>
      <c r="E245" s="6"/>
      <c r="F245" s="6"/>
      <c r="G245" s="6"/>
      <c r="H245" s="6"/>
      <c r="I245" s="8"/>
      <c r="Z245" s="3"/>
      <c r="AA245" s="3"/>
      <c r="AB245" s="3"/>
      <c r="AC245" s="2"/>
      <c r="AD245" s="2"/>
      <c r="AE245" s="2"/>
      <c r="AF245" s="2"/>
      <c r="AG245" s="2"/>
    </row>
    <row r="246" spans="1:33" s="1" customFormat="1" ht="10" hidden="1">
      <c r="A246" s="8"/>
      <c r="C246" s="2"/>
      <c r="D246" s="2"/>
      <c r="E246" s="6"/>
      <c r="F246" s="6"/>
      <c r="G246" s="6"/>
      <c r="H246" s="6"/>
      <c r="I246" s="8"/>
      <c r="Z246" s="3"/>
      <c r="AA246" s="3"/>
      <c r="AB246" s="3"/>
      <c r="AC246" s="2"/>
      <c r="AD246" s="2"/>
      <c r="AE246" s="2"/>
      <c r="AF246" s="2"/>
      <c r="AG246" s="2"/>
    </row>
    <row r="247" spans="1:33" s="1" customFormat="1" ht="10" hidden="1">
      <c r="A247" s="8"/>
      <c r="C247" s="2"/>
      <c r="D247" s="2"/>
      <c r="E247" s="6"/>
      <c r="F247" s="6"/>
      <c r="G247" s="6"/>
      <c r="H247" s="6"/>
      <c r="I247" s="8"/>
      <c r="Z247" s="3"/>
      <c r="AA247" s="3"/>
      <c r="AB247" s="3"/>
      <c r="AC247" s="2"/>
      <c r="AD247" s="2"/>
      <c r="AE247" s="2"/>
      <c r="AF247" s="2"/>
      <c r="AG247" s="2"/>
    </row>
    <row r="248" spans="1:33" s="1" customFormat="1" ht="10" hidden="1">
      <c r="A248" s="8"/>
      <c r="C248" s="2"/>
      <c r="D248" s="2"/>
      <c r="E248" s="6"/>
      <c r="F248" s="6"/>
      <c r="G248" s="6"/>
      <c r="H248" s="6"/>
      <c r="I248" s="8"/>
      <c r="Z248" s="3"/>
      <c r="AA248" s="3"/>
      <c r="AB248" s="3"/>
      <c r="AC248" s="2"/>
      <c r="AD248" s="2"/>
      <c r="AE248" s="2"/>
      <c r="AF248" s="2"/>
      <c r="AG248" s="2"/>
    </row>
    <row r="249" spans="1:33" s="1" customFormat="1" ht="10" hidden="1">
      <c r="A249" s="8"/>
      <c r="C249" s="2"/>
      <c r="D249" s="2"/>
      <c r="E249" s="6"/>
      <c r="F249" s="6"/>
      <c r="G249" s="6"/>
      <c r="H249" s="6"/>
      <c r="I249" s="8"/>
      <c r="Z249" s="3"/>
      <c r="AA249" s="3"/>
      <c r="AB249" s="3"/>
      <c r="AC249" s="2"/>
      <c r="AD249" s="2"/>
      <c r="AE249" s="2"/>
      <c r="AF249" s="2"/>
      <c r="AG249" s="2"/>
    </row>
    <row r="250" spans="1:33" s="1" customFormat="1" ht="10" hidden="1">
      <c r="A250" s="8"/>
      <c r="C250" s="2"/>
      <c r="D250" s="2"/>
      <c r="E250" s="6"/>
      <c r="F250" s="6"/>
      <c r="G250" s="6"/>
      <c r="H250" s="6"/>
      <c r="I250" s="8"/>
      <c r="Z250" s="3"/>
      <c r="AA250" s="3"/>
      <c r="AB250" s="3"/>
      <c r="AC250" s="2"/>
      <c r="AD250" s="2"/>
      <c r="AE250" s="2"/>
      <c r="AF250" s="2"/>
      <c r="AG250" s="2"/>
    </row>
    <row r="251" spans="1:33" s="1" customFormat="1" ht="10" hidden="1">
      <c r="A251" s="8"/>
      <c r="C251" s="2"/>
      <c r="D251" s="2"/>
      <c r="E251" s="6"/>
      <c r="F251" s="6"/>
      <c r="G251" s="6"/>
      <c r="H251" s="6"/>
      <c r="I251" s="8"/>
      <c r="Z251" s="3"/>
      <c r="AA251" s="3"/>
      <c r="AB251" s="3"/>
      <c r="AC251" s="2"/>
      <c r="AD251" s="2"/>
      <c r="AE251" s="2"/>
      <c r="AF251" s="2"/>
      <c r="AG251" s="2"/>
    </row>
    <row r="252" spans="1:33" s="1" customFormat="1" ht="10" hidden="1">
      <c r="A252" s="8"/>
      <c r="C252" s="2"/>
      <c r="D252" s="2"/>
      <c r="E252" s="6"/>
      <c r="F252" s="6"/>
      <c r="G252" s="6"/>
      <c r="H252" s="6"/>
      <c r="I252" s="8"/>
      <c r="Z252" s="3"/>
      <c r="AA252" s="3"/>
      <c r="AB252" s="3"/>
      <c r="AC252" s="2"/>
      <c r="AD252" s="2"/>
      <c r="AE252" s="2"/>
      <c r="AF252" s="2"/>
      <c r="AG252" s="2"/>
    </row>
    <row r="253" spans="1:33" s="1" customFormat="1" ht="10" hidden="1">
      <c r="A253" s="8"/>
      <c r="C253" s="2"/>
      <c r="D253" s="2"/>
      <c r="E253" s="6"/>
      <c r="F253" s="6"/>
      <c r="G253" s="6"/>
      <c r="H253" s="6"/>
      <c r="I253" s="8"/>
      <c r="Z253" s="3"/>
      <c r="AA253" s="3"/>
      <c r="AB253" s="3"/>
      <c r="AC253" s="2"/>
      <c r="AD253" s="2"/>
      <c r="AE253" s="2"/>
      <c r="AF253" s="2"/>
      <c r="AG253" s="2"/>
    </row>
    <row r="254" spans="1:33" s="1" customFormat="1" ht="10" hidden="1">
      <c r="A254" s="8"/>
      <c r="C254" s="2"/>
      <c r="D254" s="2"/>
      <c r="E254" s="6"/>
      <c r="F254" s="6"/>
      <c r="G254" s="6"/>
      <c r="H254" s="6"/>
      <c r="I254" s="8"/>
      <c r="Z254" s="3"/>
      <c r="AA254" s="3"/>
      <c r="AB254" s="3"/>
      <c r="AC254" s="2"/>
      <c r="AD254" s="2"/>
      <c r="AE254" s="2"/>
      <c r="AF254" s="2"/>
      <c r="AG254" s="2"/>
    </row>
    <row r="255" spans="1:33" s="1" customFormat="1" ht="10" hidden="1">
      <c r="A255" s="8"/>
      <c r="C255" s="2"/>
      <c r="D255" s="2"/>
      <c r="E255" s="6"/>
      <c r="F255" s="6"/>
      <c r="G255" s="6"/>
      <c r="H255" s="6"/>
      <c r="I255" s="8"/>
      <c r="Z255" s="3"/>
      <c r="AA255" s="3"/>
      <c r="AB255" s="3"/>
      <c r="AC255" s="2"/>
      <c r="AD255" s="2"/>
      <c r="AE255" s="2"/>
      <c r="AF255" s="2"/>
      <c r="AG255" s="2"/>
    </row>
    <row r="256" spans="1:33" s="1" customFormat="1" ht="10" hidden="1">
      <c r="A256" s="8"/>
      <c r="C256" s="2"/>
      <c r="D256" s="2"/>
      <c r="E256" s="6"/>
      <c r="F256" s="6"/>
      <c r="G256" s="6"/>
      <c r="H256" s="6"/>
      <c r="I256" s="8"/>
      <c r="Z256" s="3"/>
      <c r="AA256" s="3"/>
      <c r="AB256" s="3"/>
      <c r="AC256" s="2"/>
      <c r="AD256" s="2"/>
      <c r="AE256" s="2"/>
      <c r="AF256" s="2"/>
      <c r="AG256" s="2"/>
    </row>
    <row r="257" spans="1:33" s="1" customFormat="1" ht="10" hidden="1">
      <c r="A257" s="8"/>
      <c r="C257" s="2"/>
      <c r="D257" s="2"/>
      <c r="E257" s="6"/>
      <c r="F257" s="6"/>
      <c r="G257" s="6"/>
      <c r="H257" s="6"/>
      <c r="I257" s="8"/>
      <c r="Z257" s="3"/>
      <c r="AA257" s="3"/>
      <c r="AB257" s="3"/>
      <c r="AC257" s="2"/>
      <c r="AD257" s="2"/>
      <c r="AE257" s="2"/>
      <c r="AF257" s="2"/>
      <c r="AG257" s="2"/>
    </row>
    <row r="258" spans="1:33" s="1" customFormat="1" ht="10" hidden="1">
      <c r="A258" s="8"/>
      <c r="C258" s="2"/>
      <c r="D258" s="2"/>
      <c r="E258" s="6"/>
      <c r="F258" s="6"/>
      <c r="G258" s="6"/>
      <c r="H258" s="6"/>
      <c r="I258" s="8"/>
      <c r="Z258" s="3"/>
      <c r="AA258" s="3"/>
      <c r="AB258" s="3"/>
      <c r="AC258" s="2"/>
      <c r="AD258" s="2"/>
      <c r="AE258" s="2"/>
      <c r="AF258" s="2"/>
      <c r="AG258" s="2"/>
    </row>
    <row r="259" spans="1:33" s="1" customFormat="1" ht="10" hidden="1">
      <c r="A259" s="8"/>
      <c r="C259" s="2"/>
      <c r="D259" s="2"/>
      <c r="E259" s="6"/>
      <c r="F259" s="6"/>
      <c r="G259" s="6"/>
      <c r="H259" s="6"/>
      <c r="I259" s="8"/>
      <c r="Z259" s="3"/>
      <c r="AA259" s="3"/>
      <c r="AB259" s="3"/>
      <c r="AC259" s="2"/>
      <c r="AD259" s="2"/>
      <c r="AE259" s="2"/>
      <c r="AF259" s="2"/>
      <c r="AG259" s="2"/>
    </row>
    <row r="260" spans="1:33" s="1" customFormat="1" ht="10" hidden="1">
      <c r="A260" s="8"/>
      <c r="C260" s="2"/>
      <c r="D260" s="2"/>
      <c r="E260" s="6"/>
      <c r="F260" s="6"/>
      <c r="G260" s="6"/>
      <c r="H260" s="6"/>
      <c r="I260" s="8"/>
      <c r="Z260" s="3"/>
      <c r="AA260" s="3"/>
      <c r="AB260" s="3"/>
      <c r="AC260" s="2"/>
      <c r="AD260" s="2"/>
      <c r="AE260" s="2"/>
      <c r="AF260" s="2"/>
      <c r="AG260" s="2"/>
    </row>
    <row r="261" spans="1:33" s="1" customFormat="1" ht="10" hidden="1">
      <c r="A261" s="8"/>
      <c r="C261" s="2"/>
      <c r="D261" s="2"/>
      <c r="E261" s="6"/>
      <c r="F261" s="6"/>
      <c r="G261" s="6"/>
      <c r="H261" s="6"/>
      <c r="I261" s="8"/>
      <c r="Z261" s="3"/>
      <c r="AA261" s="3"/>
      <c r="AB261" s="3"/>
      <c r="AC261" s="2"/>
      <c r="AD261" s="2"/>
      <c r="AE261" s="2"/>
      <c r="AF261" s="2"/>
      <c r="AG261" s="2"/>
    </row>
    <row r="262" spans="1:33" s="1" customFormat="1" ht="10" hidden="1">
      <c r="A262" s="8"/>
      <c r="C262" s="2"/>
      <c r="D262" s="2"/>
      <c r="E262" s="6"/>
      <c r="F262" s="6"/>
      <c r="G262" s="6"/>
      <c r="H262" s="6"/>
      <c r="I262" s="8"/>
      <c r="Z262" s="3"/>
      <c r="AA262" s="3"/>
      <c r="AB262" s="3"/>
      <c r="AC262" s="2"/>
      <c r="AD262" s="2"/>
      <c r="AE262" s="2"/>
      <c r="AF262" s="2"/>
      <c r="AG262" s="2"/>
    </row>
    <row r="263" spans="1:33" s="1" customFormat="1" ht="10" hidden="1">
      <c r="A263" s="8"/>
      <c r="C263" s="2"/>
      <c r="D263" s="2"/>
      <c r="E263" s="6"/>
      <c r="F263" s="6"/>
      <c r="G263" s="6"/>
      <c r="H263" s="6"/>
      <c r="I263" s="8"/>
      <c r="Z263" s="3"/>
      <c r="AA263" s="3"/>
      <c r="AB263" s="3"/>
      <c r="AC263" s="2"/>
      <c r="AD263" s="2"/>
      <c r="AE263" s="2"/>
      <c r="AF263" s="2"/>
      <c r="AG263" s="2"/>
    </row>
    <row r="264" spans="1:33" s="1" customFormat="1" ht="10" hidden="1">
      <c r="A264" s="8"/>
      <c r="C264" s="2"/>
      <c r="D264" s="2"/>
      <c r="E264" s="6"/>
      <c r="F264" s="6"/>
      <c r="G264" s="6"/>
      <c r="H264" s="6"/>
      <c r="I264" s="8"/>
      <c r="Z264" s="3"/>
      <c r="AA264" s="3"/>
      <c r="AB264" s="3"/>
      <c r="AC264" s="2"/>
      <c r="AD264" s="2"/>
      <c r="AE264" s="2"/>
      <c r="AF264" s="2"/>
      <c r="AG264" s="2"/>
    </row>
    <row r="265" spans="1:33" s="1" customFormat="1" ht="10" hidden="1">
      <c r="A265" s="8"/>
      <c r="C265" s="2"/>
      <c r="D265" s="2"/>
      <c r="E265" s="6"/>
      <c r="F265" s="6"/>
      <c r="G265" s="6"/>
      <c r="H265" s="6"/>
      <c r="I265" s="8"/>
      <c r="Z265" s="3"/>
      <c r="AA265" s="3"/>
      <c r="AB265" s="3"/>
      <c r="AC265" s="2"/>
      <c r="AD265" s="2"/>
      <c r="AE265" s="2"/>
      <c r="AF265" s="2"/>
      <c r="AG265" s="2"/>
    </row>
    <row r="266" spans="1:33" s="1" customFormat="1" ht="10" hidden="1">
      <c r="A266" s="8"/>
      <c r="C266" s="2"/>
      <c r="D266" s="2"/>
      <c r="E266" s="6"/>
      <c r="F266" s="6"/>
      <c r="G266" s="6"/>
      <c r="H266" s="6"/>
      <c r="I266" s="8"/>
      <c r="Z266" s="3"/>
      <c r="AA266" s="3"/>
      <c r="AB266" s="3"/>
      <c r="AC266" s="2"/>
      <c r="AD266" s="2"/>
      <c r="AE266" s="2"/>
      <c r="AF266" s="2"/>
      <c r="AG266" s="2"/>
    </row>
    <row r="267" spans="1:33" s="1" customFormat="1" ht="10" hidden="1">
      <c r="A267" s="8"/>
      <c r="C267" s="2"/>
      <c r="D267" s="2"/>
      <c r="E267" s="6"/>
      <c r="F267" s="6"/>
      <c r="G267" s="6"/>
      <c r="H267" s="6"/>
      <c r="I267" s="8"/>
      <c r="Z267" s="3"/>
      <c r="AA267" s="3"/>
      <c r="AB267" s="3"/>
      <c r="AC267" s="2"/>
      <c r="AD267" s="2"/>
      <c r="AE267" s="2"/>
      <c r="AF267" s="2"/>
      <c r="AG267" s="2"/>
    </row>
    <row r="268" spans="1:33" s="1" customFormat="1" ht="10" hidden="1">
      <c r="A268" s="8"/>
      <c r="C268" s="2"/>
      <c r="D268" s="2"/>
      <c r="E268" s="6"/>
      <c r="F268" s="6"/>
      <c r="G268" s="6"/>
      <c r="H268" s="6"/>
      <c r="I268" s="8"/>
      <c r="Z268" s="3"/>
      <c r="AA268" s="3"/>
      <c r="AB268" s="3"/>
      <c r="AC268" s="2"/>
      <c r="AD268" s="2"/>
      <c r="AE268" s="2"/>
      <c r="AF268" s="2"/>
      <c r="AG268" s="2"/>
    </row>
    <row r="269" spans="1:33" s="1" customFormat="1" ht="10" hidden="1">
      <c r="A269" s="8"/>
      <c r="C269" s="2"/>
      <c r="D269" s="2"/>
      <c r="E269" s="6"/>
      <c r="F269" s="6"/>
      <c r="G269" s="6"/>
      <c r="H269" s="6"/>
      <c r="I269" s="8"/>
      <c r="Z269" s="3"/>
      <c r="AA269" s="3"/>
      <c r="AB269" s="3"/>
      <c r="AC269" s="2"/>
      <c r="AD269" s="2"/>
      <c r="AE269" s="2"/>
      <c r="AF269" s="2"/>
      <c r="AG269" s="2"/>
    </row>
    <row r="270" spans="1:33" s="1" customFormat="1" ht="10" hidden="1">
      <c r="A270" s="8"/>
      <c r="C270" s="2"/>
      <c r="D270" s="2"/>
      <c r="E270" s="6"/>
      <c r="F270" s="6"/>
      <c r="G270" s="6"/>
      <c r="H270" s="6"/>
      <c r="I270" s="8"/>
      <c r="Z270" s="3"/>
      <c r="AA270" s="3"/>
      <c r="AB270" s="3"/>
      <c r="AC270" s="2"/>
      <c r="AD270" s="2"/>
      <c r="AE270" s="2"/>
      <c r="AF270" s="2"/>
      <c r="AG270" s="2"/>
    </row>
    <row r="271" spans="1:33" s="1" customFormat="1" ht="10" hidden="1">
      <c r="A271" s="8"/>
      <c r="C271" s="2"/>
      <c r="D271" s="2"/>
      <c r="E271" s="6"/>
      <c r="F271" s="6"/>
      <c r="G271" s="6"/>
      <c r="H271" s="6"/>
      <c r="I271" s="8"/>
      <c r="Z271" s="3"/>
      <c r="AA271" s="3"/>
      <c r="AB271" s="3"/>
      <c r="AC271" s="2"/>
      <c r="AD271" s="2"/>
      <c r="AE271" s="2"/>
      <c r="AF271" s="2"/>
      <c r="AG271" s="2"/>
    </row>
    <row r="272" spans="1:33" s="1" customFormat="1" ht="10" hidden="1">
      <c r="A272" s="8"/>
      <c r="C272" s="2"/>
      <c r="D272" s="2"/>
      <c r="E272" s="6"/>
      <c r="F272" s="6"/>
      <c r="G272" s="6"/>
      <c r="H272" s="6"/>
      <c r="I272" s="8"/>
      <c r="Z272" s="3"/>
      <c r="AA272" s="3"/>
      <c r="AB272" s="3"/>
      <c r="AC272" s="2"/>
      <c r="AD272" s="2"/>
      <c r="AE272" s="2"/>
      <c r="AF272" s="2"/>
      <c r="AG272" s="2"/>
    </row>
    <row r="273" spans="1:33" s="1" customFormat="1" ht="10" hidden="1">
      <c r="A273" s="8"/>
      <c r="C273" s="2"/>
      <c r="D273" s="2"/>
      <c r="E273" s="6"/>
      <c r="F273" s="6"/>
      <c r="G273" s="6"/>
      <c r="H273" s="6"/>
      <c r="I273" s="8"/>
      <c r="Z273" s="3"/>
      <c r="AA273" s="3"/>
      <c r="AB273" s="3"/>
      <c r="AC273" s="2"/>
      <c r="AD273" s="2"/>
      <c r="AE273" s="2"/>
      <c r="AF273" s="2"/>
      <c r="AG273" s="2"/>
    </row>
    <row r="274" spans="1:33" s="1" customFormat="1" ht="10" hidden="1">
      <c r="A274" s="8"/>
      <c r="C274" s="2"/>
      <c r="D274" s="2"/>
      <c r="E274" s="6"/>
      <c r="F274" s="6"/>
      <c r="G274" s="6"/>
      <c r="H274" s="6"/>
      <c r="I274" s="8"/>
      <c r="Z274" s="3"/>
      <c r="AA274" s="3"/>
      <c r="AB274" s="3"/>
      <c r="AC274" s="2"/>
      <c r="AD274" s="2"/>
      <c r="AE274" s="2"/>
      <c r="AF274" s="2"/>
      <c r="AG274" s="2"/>
    </row>
    <row r="275" spans="1:33" s="1" customFormat="1" ht="10" hidden="1">
      <c r="A275" s="8"/>
      <c r="C275" s="2"/>
      <c r="D275" s="2"/>
      <c r="E275" s="6"/>
      <c r="F275" s="6"/>
      <c r="G275" s="6"/>
      <c r="H275" s="6"/>
      <c r="I275" s="8"/>
      <c r="Z275" s="3"/>
      <c r="AA275" s="3"/>
      <c r="AB275" s="3"/>
      <c r="AC275" s="2"/>
      <c r="AD275" s="2"/>
      <c r="AE275" s="2"/>
      <c r="AF275" s="2"/>
      <c r="AG275" s="2"/>
    </row>
    <row r="276" spans="1:33" s="1" customFormat="1" ht="10" hidden="1">
      <c r="A276" s="8"/>
      <c r="C276" s="2"/>
      <c r="D276" s="2"/>
      <c r="E276" s="6"/>
      <c r="F276" s="6"/>
      <c r="G276" s="6"/>
      <c r="H276" s="6"/>
      <c r="I276" s="8"/>
      <c r="Z276" s="3"/>
      <c r="AA276" s="3"/>
      <c r="AB276" s="3"/>
      <c r="AC276" s="2"/>
      <c r="AD276" s="2"/>
      <c r="AE276" s="2"/>
      <c r="AF276" s="2"/>
      <c r="AG276" s="2"/>
    </row>
    <row r="277" spans="1:33" s="1" customFormat="1" ht="10" hidden="1">
      <c r="A277" s="8"/>
      <c r="C277" s="2"/>
      <c r="D277" s="2"/>
      <c r="E277" s="6"/>
      <c r="F277" s="6"/>
      <c r="G277" s="6"/>
      <c r="H277" s="6"/>
      <c r="I277" s="8"/>
      <c r="Z277" s="3"/>
      <c r="AA277" s="3"/>
      <c r="AB277" s="3"/>
      <c r="AC277" s="2"/>
      <c r="AD277" s="2"/>
      <c r="AE277" s="2"/>
      <c r="AF277" s="2"/>
      <c r="AG277" s="2"/>
    </row>
    <row r="278" spans="1:33" s="1" customFormat="1" ht="10" hidden="1">
      <c r="A278" s="8"/>
      <c r="C278" s="2"/>
      <c r="D278" s="2"/>
      <c r="E278" s="6"/>
      <c r="F278" s="6"/>
      <c r="G278" s="6"/>
      <c r="H278" s="6"/>
      <c r="I278" s="8"/>
      <c r="Z278" s="3"/>
      <c r="AA278" s="3"/>
      <c r="AB278" s="3"/>
      <c r="AC278" s="2"/>
      <c r="AD278" s="2"/>
      <c r="AE278" s="2"/>
      <c r="AF278" s="2"/>
      <c r="AG278" s="2"/>
    </row>
    <row r="279" spans="1:33" s="1" customFormat="1" ht="10" hidden="1">
      <c r="A279" s="8"/>
      <c r="C279" s="2"/>
      <c r="D279" s="2"/>
      <c r="E279" s="6"/>
      <c r="F279" s="6"/>
      <c r="G279" s="6"/>
      <c r="H279" s="6"/>
      <c r="I279" s="8"/>
      <c r="Z279" s="3"/>
      <c r="AA279" s="3"/>
      <c r="AB279" s="3"/>
      <c r="AC279" s="2"/>
      <c r="AD279" s="2"/>
      <c r="AE279" s="2"/>
      <c r="AF279" s="2"/>
      <c r="AG279" s="2"/>
    </row>
    <row r="280" spans="1:33" s="1" customFormat="1" ht="10" hidden="1">
      <c r="A280" s="8"/>
      <c r="C280" s="2"/>
      <c r="D280" s="2"/>
      <c r="E280" s="6"/>
      <c r="F280" s="6"/>
      <c r="G280" s="6"/>
      <c r="H280" s="6"/>
      <c r="I280" s="8"/>
      <c r="Z280" s="3"/>
      <c r="AA280" s="3"/>
      <c r="AB280" s="3"/>
      <c r="AC280" s="2"/>
      <c r="AD280" s="2"/>
      <c r="AE280" s="2"/>
      <c r="AF280" s="2"/>
      <c r="AG280" s="2"/>
    </row>
    <row r="281" spans="1:33" s="1" customFormat="1" ht="10" hidden="1">
      <c r="A281" s="8"/>
      <c r="C281" s="2"/>
      <c r="D281" s="2"/>
      <c r="E281" s="6"/>
      <c r="F281" s="6"/>
      <c r="G281" s="6"/>
      <c r="H281" s="6"/>
      <c r="I281" s="8"/>
      <c r="Z281" s="3"/>
      <c r="AA281" s="3"/>
      <c r="AB281" s="3"/>
      <c r="AC281" s="2"/>
      <c r="AD281" s="2"/>
      <c r="AE281" s="2"/>
      <c r="AF281" s="2"/>
      <c r="AG281" s="2"/>
    </row>
    <row r="282" spans="1:33" s="1" customFormat="1" ht="10" hidden="1">
      <c r="A282" s="8"/>
      <c r="C282" s="2"/>
      <c r="D282" s="2"/>
      <c r="E282" s="6"/>
      <c r="F282" s="6"/>
      <c r="G282" s="6"/>
      <c r="H282" s="6"/>
      <c r="I282" s="8"/>
      <c r="Z282" s="3"/>
      <c r="AA282" s="3"/>
      <c r="AB282" s="3"/>
      <c r="AC282" s="2"/>
      <c r="AD282" s="2"/>
      <c r="AE282" s="2"/>
      <c r="AF282" s="2"/>
      <c r="AG282" s="2"/>
    </row>
    <row r="283" spans="1:33" s="1" customFormat="1" ht="10" hidden="1">
      <c r="A283" s="8"/>
      <c r="C283" s="2"/>
      <c r="D283" s="2"/>
      <c r="E283" s="6"/>
      <c r="F283" s="6"/>
      <c r="G283" s="6"/>
      <c r="H283" s="6"/>
      <c r="I283" s="8"/>
      <c r="Z283" s="3"/>
      <c r="AA283" s="3"/>
      <c r="AB283" s="3"/>
      <c r="AC283" s="2"/>
      <c r="AD283" s="2"/>
      <c r="AE283" s="2"/>
      <c r="AF283" s="2"/>
      <c r="AG283" s="2"/>
    </row>
    <row r="284" spans="1:33" s="1" customFormat="1" ht="10" hidden="1">
      <c r="A284" s="8"/>
      <c r="C284" s="2"/>
      <c r="D284" s="2"/>
      <c r="E284" s="6"/>
      <c r="F284" s="6"/>
      <c r="G284" s="6"/>
      <c r="H284" s="6"/>
      <c r="I284" s="8"/>
      <c r="Z284" s="3"/>
      <c r="AA284" s="3"/>
      <c r="AB284" s="3"/>
      <c r="AC284" s="2"/>
      <c r="AD284" s="2"/>
      <c r="AE284" s="2"/>
      <c r="AF284" s="2"/>
      <c r="AG284" s="2"/>
    </row>
    <row r="285" spans="1:33" s="1" customFormat="1" ht="10" hidden="1">
      <c r="A285" s="8"/>
      <c r="C285" s="2"/>
      <c r="D285" s="2"/>
      <c r="E285" s="6"/>
      <c r="F285" s="6"/>
      <c r="G285" s="6"/>
      <c r="H285" s="6"/>
      <c r="I285" s="8"/>
      <c r="Z285" s="3"/>
      <c r="AA285" s="3"/>
      <c r="AB285" s="3"/>
      <c r="AC285" s="2"/>
      <c r="AD285" s="2"/>
      <c r="AE285" s="2"/>
      <c r="AF285" s="2"/>
      <c r="AG285" s="2"/>
    </row>
    <row r="286" spans="1:33" s="1" customFormat="1" ht="10" hidden="1">
      <c r="A286" s="8"/>
      <c r="C286" s="2"/>
      <c r="D286" s="2"/>
      <c r="E286" s="6"/>
      <c r="F286" s="6"/>
      <c r="G286" s="6"/>
      <c r="H286" s="6"/>
      <c r="I286" s="8"/>
      <c r="Z286" s="3"/>
      <c r="AA286" s="3"/>
      <c r="AB286" s="3"/>
      <c r="AC286" s="2"/>
      <c r="AD286" s="2"/>
      <c r="AE286" s="2"/>
      <c r="AF286" s="2"/>
      <c r="AG286" s="2"/>
    </row>
    <row r="287" spans="1:33" s="1" customFormat="1" ht="10" hidden="1">
      <c r="A287" s="8"/>
      <c r="C287" s="2"/>
      <c r="D287" s="2"/>
      <c r="E287" s="6"/>
      <c r="F287" s="6"/>
      <c r="G287" s="6"/>
      <c r="H287" s="6"/>
      <c r="I287" s="8"/>
      <c r="Z287" s="3"/>
      <c r="AA287" s="3"/>
      <c r="AB287" s="3"/>
      <c r="AC287" s="2"/>
      <c r="AD287" s="2"/>
      <c r="AE287" s="2"/>
      <c r="AF287" s="2"/>
      <c r="AG287" s="2"/>
    </row>
    <row r="288" spans="1:33" s="1" customFormat="1" ht="10" hidden="1">
      <c r="A288" s="8"/>
      <c r="C288" s="2"/>
      <c r="D288" s="2"/>
      <c r="E288" s="6"/>
      <c r="F288" s="6"/>
      <c r="G288" s="6"/>
      <c r="H288" s="6"/>
      <c r="I288" s="8"/>
      <c r="Z288" s="3"/>
      <c r="AA288" s="3"/>
      <c r="AB288" s="3"/>
      <c r="AC288" s="2"/>
      <c r="AD288" s="2"/>
      <c r="AE288" s="2"/>
      <c r="AF288" s="2"/>
      <c r="AG288" s="2"/>
    </row>
    <row r="289" spans="1:33" s="1" customFormat="1" ht="10" hidden="1">
      <c r="A289" s="8"/>
      <c r="C289" s="2"/>
      <c r="D289" s="2"/>
      <c r="E289" s="6"/>
      <c r="F289" s="6"/>
      <c r="G289" s="6"/>
      <c r="H289" s="6"/>
      <c r="I289" s="8"/>
      <c r="Z289" s="3"/>
      <c r="AA289" s="3"/>
      <c r="AB289" s="3"/>
      <c r="AC289" s="2"/>
      <c r="AD289" s="2"/>
      <c r="AE289" s="2"/>
      <c r="AF289" s="2"/>
      <c r="AG289" s="2"/>
    </row>
    <row r="290" spans="1:33" s="1" customFormat="1" ht="10" hidden="1">
      <c r="A290" s="8"/>
      <c r="C290" s="2"/>
      <c r="D290" s="2"/>
      <c r="E290" s="6"/>
      <c r="F290" s="6"/>
      <c r="G290" s="6"/>
      <c r="H290" s="6"/>
      <c r="I290" s="8"/>
      <c r="Z290" s="3"/>
      <c r="AA290" s="3"/>
      <c r="AB290" s="3"/>
      <c r="AC290" s="2"/>
      <c r="AD290" s="2"/>
      <c r="AE290" s="2"/>
      <c r="AF290" s="2"/>
      <c r="AG290" s="2"/>
    </row>
    <row r="291" spans="1:33" s="1" customFormat="1" ht="10" hidden="1">
      <c r="A291" s="8"/>
      <c r="C291" s="2"/>
      <c r="D291" s="2"/>
      <c r="E291" s="6"/>
      <c r="F291" s="6"/>
      <c r="G291" s="6"/>
      <c r="H291" s="6"/>
      <c r="I291" s="8"/>
      <c r="Z291" s="3"/>
      <c r="AA291" s="3"/>
      <c r="AB291" s="3"/>
      <c r="AC291" s="2"/>
      <c r="AD291" s="2"/>
      <c r="AE291" s="2"/>
      <c r="AF291" s="2"/>
      <c r="AG291" s="2"/>
    </row>
    <row r="292" spans="1:33" s="1" customFormat="1" ht="10" hidden="1">
      <c r="A292" s="8"/>
      <c r="C292" s="2"/>
      <c r="D292" s="2"/>
      <c r="E292" s="6"/>
      <c r="F292" s="6"/>
      <c r="G292" s="6"/>
      <c r="H292" s="6"/>
      <c r="I292" s="8"/>
      <c r="Z292" s="3"/>
      <c r="AA292" s="3"/>
      <c r="AB292" s="3"/>
      <c r="AC292" s="2"/>
      <c r="AD292" s="2"/>
      <c r="AE292" s="2"/>
      <c r="AF292" s="2"/>
      <c r="AG292" s="2"/>
    </row>
    <row r="293" spans="1:33" s="1" customFormat="1" ht="10" hidden="1">
      <c r="A293" s="8"/>
      <c r="C293" s="2"/>
      <c r="D293" s="2"/>
      <c r="E293" s="6"/>
      <c r="F293" s="6"/>
      <c r="G293" s="6"/>
      <c r="H293" s="6"/>
      <c r="I293" s="8"/>
      <c r="Z293" s="3"/>
      <c r="AA293" s="3"/>
      <c r="AB293" s="3"/>
      <c r="AC293" s="2"/>
      <c r="AD293" s="2"/>
      <c r="AE293" s="2"/>
      <c r="AF293" s="2"/>
      <c r="AG293" s="2"/>
    </row>
    <row r="294" spans="1:33" s="1" customFormat="1" ht="10" hidden="1">
      <c r="A294" s="8"/>
      <c r="C294" s="2"/>
      <c r="D294" s="2"/>
      <c r="E294" s="6"/>
      <c r="F294" s="6"/>
      <c r="G294" s="6"/>
      <c r="H294" s="6"/>
      <c r="I294" s="8"/>
      <c r="Z294" s="3"/>
      <c r="AA294" s="3"/>
      <c r="AB294" s="3"/>
      <c r="AC294" s="2"/>
      <c r="AD294" s="2"/>
      <c r="AE294" s="2"/>
      <c r="AF294" s="2"/>
      <c r="AG294" s="2"/>
    </row>
    <row r="295" spans="1:33" s="1" customFormat="1" ht="10" hidden="1">
      <c r="A295" s="8"/>
      <c r="C295" s="2"/>
      <c r="D295" s="2"/>
      <c r="E295" s="6"/>
      <c r="F295" s="6"/>
      <c r="G295" s="6"/>
      <c r="H295" s="6"/>
      <c r="I295" s="8"/>
      <c r="Z295" s="3"/>
      <c r="AA295" s="3"/>
      <c r="AB295" s="3"/>
      <c r="AC295" s="2"/>
      <c r="AD295" s="2"/>
      <c r="AE295" s="2"/>
      <c r="AF295" s="2"/>
      <c r="AG295" s="2"/>
    </row>
    <row r="296" spans="1:33" s="1" customFormat="1" ht="10" hidden="1">
      <c r="A296" s="8"/>
      <c r="C296" s="2"/>
      <c r="D296" s="2"/>
      <c r="E296" s="6"/>
      <c r="F296" s="6"/>
      <c r="G296" s="6"/>
      <c r="H296" s="6"/>
      <c r="I296" s="8"/>
      <c r="Z296" s="3"/>
      <c r="AA296" s="3"/>
      <c r="AB296" s="3"/>
      <c r="AC296" s="2"/>
      <c r="AD296" s="2"/>
      <c r="AE296" s="2"/>
      <c r="AF296" s="2"/>
      <c r="AG296" s="2"/>
    </row>
    <row r="297" spans="1:33" s="1" customFormat="1" ht="10" hidden="1">
      <c r="A297" s="8"/>
      <c r="C297" s="2"/>
      <c r="D297" s="2"/>
      <c r="E297" s="6"/>
      <c r="F297" s="6"/>
      <c r="G297" s="6"/>
      <c r="H297" s="6"/>
      <c r="I297" s="8"/>
      <c r="Z297" s="3"/>
      <c r="AA297" s="3"/>
      <c r="AB297" s="3"/>
      <c r="AC297" s="2"/>
      <c r="AD297" s="2"/>
      <c r="AE297" s="2"/>
      <c r="AF297" s="2"/>
      <c r="AG297" s="2"/>
    </row>
    <row r="298" spans="1:33" s="1" customFormat="1" ht="10" hidden="1">
      <c r="A298" s="8"/>
      <c r="C298" s="2"/>
      <c r="D298" s="2"/>
      <c r="E298" s="6"/>
      <c r="F298" s="6"/>
      <c r="G298" s="6"/>
      <c r="H298" s="6"/>
      <c r="I298" s="8"/>
      <c r="Z298" s="3"/>
      <c r="AA298" s="3"/>
      <c r="AB298" s="3"/>
      <c r="AC298" s="2"/>
      <c r="AD298" s="2"/>
      <c r="AE298" s="2"/>
      <c r="AF298" s="2"/>
      <c r="AG298" s="2"/>
    </row>
    <row r="299" spans="1:33" s="1" customFormat="1" ht="10" hidden="1">
      <c r="A299" s="8"/>
      <c r="C299" s="2"/>
      <c r="D299" s="2"/>
      <c r="E299" s="6"/>
      <c r="F299" s="6"/>
      <c r="G299" s="6"/>
      <c r="H299" s="6"/>
      <c r="I299" s="8"/>
      <c r="Z299" s="3"/>
      <c r="AA299" s="3"/>
      <c r="AB299" s="3"/>
      <c r="AC299" s="2"/>
      <c r="AD299" s="2"/>
      <c r="AE299" s="2"/>
      <c r="AF299" s="2"/>
      <c r="AG299" s="2"/>
    </row>
    <row r="300" spans="1:33" s="1" customFormat="1" ht="10" hidden="1">
      <c r="A300" s="8"/>
      <c r="C300" s="2"/>
      <c r="D300" s="2"/>
      <c r="E300" s="6"/>
      <c r="F300" s="6"/>
      <c r="G300" s="6"/>
      <c r="H300" s="6"/>
      <c r="I300" s="8"/>
      <c r="Z300" s="3"/>
      <c r="AA300" s="3"/>
      <c r="AB300" s="3"/>
      <c r="AC300" s="2"/>
      <c r="AD300" s="2"/>
      <c r="AE300" s="2"/>
      <c r="AF300" s="2"/>
      <c r="AG300" s="2"/>
    </row>
    <row r="301" spans="1:33" s="1" customFormat="1" ht="10" hidden="1">
      <c r="A301" s="8"/>
      <c r="C301" s="2"/>
      <c r="D301" s="2"/>
      <c r="E301" s="6"/>
      <c r="F301" s="6"/>
      <c r="G301" s="6"/>
      <c r="H301" s="6"/>
      <c r="I301" s="8"/>
      <c r="Z301" s="3"/>
      <c r="AA301" s="3"/>
      <c r="AB301" s="3"/>
      <c r="AC301" s="2"/>
      <c r="AD301" s="2"/>
      <c r="AE301" s="2"/>
      <c r="AF301" s="2"/>
      <c r="AG301" s="2"/>
    </row>
    <row r="302" spans="1:33" s="1" customFormat="1" ht="10" hidden="1">
      <c r="A302" s="8"/>
      <c r="C302" s="2"/>
      <c r="D302" s="2"/>
      <c r="E302" s="6"/>
      <c r="F302" s="6"/>
      <c r="G302" s="6"/>
      <c r="H302" s="6"/>
      <c r="I302" s="8"/>
      <c r="Z302" s="3"/>
      <c r="AA302" s="3"/>
      <c r="AB302" s="3"/>
      <c r="AC302" s="2"/>
      <c r="AD302" s="2"/>
      <c r="AE302" s="2"/>
      <c r="AF302" s="2"/>
      <c r="AG302" s="2"/>
    </row>
    <row r="303" spans="1:33" s="1" customFormat="1" ht="10" hidden="1">
      <c r="A303" s="8"/>
      <c r="C303" s="2"/>
      <c r="D303" s="2"/>
      <c r="E303" s="6"/>
      <c r="F303" s="6"/>
      <c r="G303" s="6"/>
      <c r="H303" s="6"/>
      <c r="I303" s="8"/>
      <c r="Z303" s="3"/>
      <c r="AA303" s="3"/>
      <c r="AB303" s="3"/>
      <c r="AC303" s="2"/>
      <c r="AD303" s="2"/>
      <c r="AE303" s="2"/>
      <c r="AF303" s="2"/>
      <c r="AG303" s="2"/>
    </row>
    <row r="304" spans="1:33" s="1" customFormat="1" ht="10" hidden="1">
      <c r="A304" s="8"/>
      <c r="C304" s="2"/>
      <c r="D304" s="2"/>
      <c r="E304" s="6"/>
      <c r="F304" s="6"/>
      <c r="G304" s="6"/>
      <c r="H304" s="6"/>
      <c r="I304" s="8"/>
      <c r="Z304" s="3"/>
      <c r="AA304" s="3"/>
      <c r="AB304" s="3"/>
      <c r="AC304" s="2"/>
      <c r="AD304" s="2"/>
      <c r="AE304" s="2"/>
      <c r="AF304" s="2"/>
      <c r="AG304" s="2"/>
    </row>
    <row r="305" spans="1:33" s="1" customFormat="1" ht="10" hidden="1">
      <c r="A305" s="8"/>
      <c r="C305" s="2"/>
      <c r="D305" s="2"/>
      <c r="E305" s="6"/>
      <c r="F305" s="6"/>
      <c r="G305" s="6"/>
      <c r="H305" s="6"/>
      <c r="I305" s="8"/>
      <c r="Z305" s="3"/>
      <c r="AA305" s="3"/>
      <c r="AB305" s="3"/>
      <c r="AC305" s="2"/>
      <c r="AD305" s="2"/>
      <c r="AE305" s="2"/>
      <c r="AF305" s="2"/>
      <c r="AG305" s="2"/>
    </row>
    <row r="306" spans="1:33" s="1" customFormat="1" ht="10" hidden="1">
      <c r="A306" s="8"/>
      <c r="C306" s="2"/>
      <c r="D306" s="2"/>
      <c r="E306" s="6"/>
      <c r="F306" s="6"/>
      <c r="G306" s="6"/>
      <c r="H306" s="6"/>
      <c r="I306" s="8"/>
      <c r="Z306" s="3"/>
      <c r="AA306" s="3"/>
      <c r="AB306" s="3"/>
      <c r="AC306" s="2"/>
      <c r="AD306" s="2"/>
      <c r="AE306" s="2"/>
      <c r="AF306" s="2"/>
      <c r="AG306" s="2"/>
    </row>
    <row r="307" spans="1:33" s="1" customFormat="1" ht="10" hidden="1">
      <c r="A307" s="8"/>
      <c r="C307" s="2"/>
      <c r="D307" s="2"/>
      <c r="E307" s="6"/>
      <c r="F307" s="6"/>
      <c r="G307" s="6"/>
      <c r="H307" s="6"/>
      <c r="I307" s="8"/>
      <c r="Z307" s="3"/>
      <c r="AA307" s="3"/>
      <c r="AB307" s="3"/>
      <c r="AC307" s="2"/>
      <c r="AD307" s="2"/>
      <c r="AE307" s="2"/>
      <c r="AF307" s="2"/>
      <c r="AG307" s="2"/>
    </row>
    <row r="308" spans="1:33" s="1" customFormat="1" ht="10" hidden="1">
      <c r="A308" s="8"/>
      <c r="C308" s="2"/>
      <c r="D308" s="2"/>
      <c r="E308" s="6"/>
      <c r="F308" s="6"/>
      <c r="G308" s="6"/>
      <c r="H308" s="6"/>
      <c r="I308" s="8"/>
      <c r="Z308" s="3"/>
      <c r="AA308" s="3"/>
      <c r="AB308" s="3"/>
      <c r="AC308" s="2"/>
      <c r="AD308" s="2"/>
      <c r="AE308" s="2"/>
      <c r="AF308" s="2"/>
      <c r="AG308" s="2"/>
    </row>
    <row r="309" spans="1:33" s="1" customFormat="1" ht="10" hidden="1">
      <c r="A309" s="8"/>
      <c r="C309" s="2"/>
      <c r="D309" s="2"/>
      <c r="E309" s="6"/>
      <c r="F309" s="6"/>
      <c r="G309" s="6"/>
      <c r="H309" s="6"/>
      <c r="I309" s="8"/>
      <c r="Z309" s="3"/>
      <c r="AA309" s="3"/>
      <c r="AB309" s="3"/>
      <c r="AC309" s="2"/>
      <c r="AD309" s="2"/>
      <c r="AE309" s="2"/>
      <c r="AF309" s="2"/>
      <c r="AG309" s="2"/>
    </row>
    <row r="310" spans="1:33" s="1" customFormat="1" ht="10" hidden="1">
      <c r="A310" s="8"/>
      <c r="C310" s="2"/>
      <c r="D310" s="2"/>
      <c r="E310" s="6"/>
      <c r="F310" s="6"/>
      <c r="G310" s="6"/>
      <c r="H310" s="6"/>
      <c r="I310" s="8"/>
      <c r="Z310" s="3"/>
      <c r="AA310" s="3"/>
      <c r="AB310" s="3"/>
      <c r="AC310" s="2"/>
      <c r="AD310" s="2"/>
      <c r="AE310" s="2"/>
      <c r="AF310" s="2"/>
      <c r="AG310" s="2"/>
    </row>
    <row r="311" spans="1:33" s="1" customFormat="1" ht="10" hidden="1">
      <c r="A311" s="8"/>
      <c r="C311" s="2"/>
      <c r="D311" s="2"/>
      <c r="E311" s="6"/>
      <c r="F311" s="6"/>
      <c r="G311" s="6"/>
      <c r="H311" s="6"/>
      <c r="I311" s="8"/>
      <c r="Z311" s="3"/>
      <c r="AA311" s="3"/>
      <c r="AB311" s="3"/>
      <c r="AC311" s="2"/>
      <c r="AD311" s="2"/>
      <c r="AE311" s="2"/>
      <c r="AF311" s="2"/>
      <c r="AG311" s="2"/>
    </row>
    <row r="312" spans="1:33" s="1" customFormat="1" ht="10" hidden="1">
      <c r="A312" s="8"/>
      <c r="C312" s="2"/>
      <c r="D312" s="2"/>
      <c r="E312" s="6"/>
      <c r="F312" s="6"/>
      <c r="G312" s="6"/>
      <c r="H312" s="6"/>
      <c r="I312" s="8"/>
      <c r="Z312" s="3"/>
      <c r="AA312" s="3"/>
      <c r="AB312" s="3"/>
      <c r="AC312" s="2"/>
      <c r="AD312" s="2"/>
      <c r="AE312" s="2"/>
      <c r="AF312" s="2"/>
      <c r="AG312" s="2"/>
    </row>
    <row r="313" spans="1:33" s="1" customFormat="1" ht="10" hidden="1">
      <c r="A313" s="8"/>
      <c r="C313" s="2"/>
      <c r="D313" s="2"/>
      <c r="E313" s="6"/>
      <c r="F313" s="6"/>
      <c r="G313" s="6"/>
      <c r="H313" s="6"/>
      <c r="I313" s="8"/>
      <c r="Z313" s="3"/>
      <c r="AA313" s="3"/>
      <c r="AB313" s="3"/>
      <c r="AC313" s="2"/>
      <c r="AD313" s="2"/>
      <c r="AE313" s="2"/>
      <c r="AF313" s="2"/>
      <c r="AG313" s="2"/>
    </row>
    <row r="314" spans="1:33" s="1" customFormat="1" ht="10" hidden="1">
      <c r="A314" s="8"/>
      <c r="C314" s="2"/>
      <c r="D314" s="2"/>
      <c r="E314" s="6"/>
      <c r="F314" s="6"/>
      <c r="G314" s="6"/>
      <c r="H314" s="6"/>
      <c r="I314" s="8"/>
      <c r="Z314" s="3"/>
      <c r="AA314" s="3"/>
      <c r="AB314" s="3"/>
      <c r="AC314" s="2"/>
      <c r="AD314" s="2"/>
      <c r="AE314" s="2"/>
      <c r="AF314" s="2"/>
      <c r="AG314" s="2"/>
    </row>
    <row r="315" spans="1:33" s="1" customFormat="1" ht="10" hidden="1">
      <c r="A315" s="8"/>
      <c r="C315" s="2"/>
      <c r="D315" s="2"/>
      <c r="E315" s="6"/>
      <c r="F315" s="6"/>
      <c r="G315" s="6"/>
      <c r="H315" s="6"/>
      <c r="I315" s="8"/>
      <c r="Z315" s="3"/>
      <c r="AA315" s="3"/>
      <c r="AB315" s="3"/>
      <c r="AC315" s="2"/>
      <c r="AD315" s="2"/>
      <c r="AE315" s="2"/>
      <c r="AF315" s="2"/>
      <c r="AG315" s="2"/>
    </row>
    <row r="316" spans="1:33" s="1" customFormat="1" ht="10" hidden="1">
      <c r="A316" s="8"/>
      <c r="C316" s="2"/>
      <c r="D316" s="2"/>
      <c r="E316" s="6"/>
      <c r="F316" s="6"/>
      <c r="G316" s="6"/>
      <c r="H316" s="6"/>
      <c r="I316" s="8"/>
      <c r="Z316" s="3"/>
      <c r="AA316" s="3"/>
      <c r="AB316" s="3"/>
      <c r="AC316" s="2"/>
      <c r="AD316" s="2"/>
      <c r="AE316" s="2"/>
      <c r="AF316" s="2"/>
      <c r="AG316" s="2"/>
    </row>
    <row r="317" spans="1:33" s="1" customFormat="1" ht="10" hidden="1">
      <c r="A317" s="8"/>
      <c r="C317" s="2"/>
      <c r="D317" s="2"/>
      <c r="E317" s="6"/>
      <c r="F317" s="6"/>
      <c r="G317" s="6"/>
      <c r="H317" s="6"/>
      <c r="I317" s="8"/>
      <c r="Z317" s="3"/>
      <c r="AA317" s="3"/>
      <c r="AB317" s="3"/>
      <c r="AC317" s="2"/>
      <c r="AD317" s="2"/>
      <c r="AE317" s="2"/>
      <c r="AF317" s="2"/>
      <c r="AG317" s="2"/>
    </row>
    <row r="318" spans="1:33" s="1" customFormat="1" ht="10" hidden="1">
      <c r="A318" s="8"/>
      <c r="C318" s="2"/>
      <c r="D318" s="2"/>
      <c r="E318" s="6"/>
      <c r="F318" s="6"/>
      <c r="G318" s="6"/>
      <c r="H318" s="6"/>
      <c r="I318" s="8"/>
      <c r="Z318" s="3"/>
      <c r="AA318" s="3"/>
      <c r="AB318" s="3"/>
      <c r="AC318" s="2"/>
      <c r="AD318" s="2"/>
      <c r="AE318" s="2"/>
      <c r="AF318" s="2"/>
      <c r="AG318" s="2"/>
    </row>
    <row r="319" spans="1:33" s="1" customFormat="1" ht="10" hidden="1">
      <c r="A319" s="8"/>
      <c r="C319" s="2"/>
      <c r="D319" s="2"/>
      <c r="E319" s="6"/>
      <c r="F319" s="6"/>
      <c r="G319" s="6"/>
      <c r="H319" s="6"/>
      <c r="I319" s="8"/>
      <c r="Z319" s="3"/>
      <c r="AA319" s="3"/>
      <c r="AB319" s="3"/>
      <c r="AC319" s="2"/>
      <c r="AD319" s="2"/>
      <c r="AE319" s="2"/>
      <c r="AF319" s="2"/>
      <c r="AG319" s="2"/>
    </row>
    <row r="320" spans="1:33" s="1" customFormat="1" ht="10" hidden="1">
      <c r="A320" s="8"/>
      <c r="B320" s="2"/>
      <c r="C320" s="2"/>
      <c r="D320" s="2"/>
      <c r="E320" s="6"/>
      <c r="F320" s="6"/>
      <c r="G320" s="6"/>
      <c r="H320" s="6"/>
      <c r="I320" s="8"/>
      <c r="Z320" s="3"/>
      <c r="AA320" s="3"/>
      <c r="AB320" s="3"/>
      <c r="AC320" s="2"/>
      <c r="AD320" s="2"/>
      <c r="AE320" s="2"/>
      <c r="AF320" s="2"/>
      <c r="AG320" s="2"/>
    </row>
    <row r="321" spans="1:33" s="1" customFormat="1" ht="10" hidden="1">
      <c r="A321" s="8"/>
      <c r="B321" s="2"/>
      <c r="C321" s="2"/>
      <c r="D321" s="2"/>
      <c r="E321" s="6"/>
      <c r="F321" s="6"/>
      <c r="G321" s="6"/>
      <c r="H321" s="6"/>
      <c r="I321" s="8"/>
      <c r="Z321" s="3"/>
      <c r="AA321" s="3"/>
      <c r="AB321" s="3"/>
      <c r="AC321" s="2"/>
      <c r="AD321" s="2"/>
      <c r="AE321" s="2"/>
      <c r="AF321" s="2"/>
      <c r="AG321" s="2"/>
    </row>
    <row r="322" spans="1:33" s="1" customFormat="1" ht="10" hidden="1">
      <c r="A322" s="8"/>
      <c r="B322" s="2"/>
      <c r="C322" s="2"/>
      <c r="D322" s="2"/>
      <c r="E322" s="6"/>
      <c r="F322" s="6"/>
      <c r="G322" s="6"/>
      <c r="H322" s="6"/>
      <c r="I322" s="8"/>
      <c r="Z322" s="3"/>
      <c r="AA322" s="3"/>
      <c r="AB322" s="3"/>
      <c r="AC322" s="2"/>
      <c r="AD322" s="2"/>
      <c r="AE322" s="2"/>
      <c r="AF322" s="2"/>
      <c r="AG322" s="2"/>
    </row>
    <row r="323" spans="1:33" s="1" customFormat="1" ht="10" hidden="1">
      <c r="A323" s="8"/>
      <c r="B323" s="2"/>
      <c r="C323" s="2"/>
      <c r="D323" s="2"/>
      <c r="E323" s="6"/>
      <c r="F323" s="6"/>
      <c r="G323" s="6"/>
      <c r="H323" s="6"/>
      <c r="I323" s="8"/>
      <c r="Z323" s="3"/>
      <c r="AA323" s="3"/>
      <c r="AB323" s="3"/>
      <c r="AC323" s="2"/>
      <c r="AD323" s="2"/>
      <c r="AE323" s="2"/>
      <c r="AF323" s="2"/>
      <c r="AG323" s="2"/>
    </row>
    <row r="324" spans="1:33" s="1" customFormat="1" ht="10" hidden="1">
      <c r="A324" s="8"/>
      <c r="B324" s="2"/>
      <c r="C324" s="2"/>
      <c r="D324" s="2"/>
      <c r="E324" s="6"/>
      <c r="F324" s="6"/>
      <c r="G324" s="6"/>
      <c r="H324" s="6"/>
      <c r="I324" s="8"/>
      <c r="Z324" s="3"/>
      <c r="AA324" s="3"/>
      <c r="AB324" s="3"/>
      <c r="AC324" s="2"/>
      <c r="AD324" s="2"/>
      <c r="AE324" s="2"/>
      <c r="AF324" s="2"/>
      <c r="AG324" s="2"/>
    </row>
    <row r="325" spans="1:33" s="1" customFormat="1" ht="10" hidden="1">
      <c r="A325" s="8"/>
      <c r="B325" s="2"/>
      <c r="C325" s="2"/>
      <c r="D325" s="2"/>
      <c r="E325" s="6"/>
      <c r="F325" s="6"/>
      <c r="G325" s="6"/>
      <c r="H325" s="6"/>
      <c r="I325" s="8"/>
      <c r="Z325" s="3"/>
      <c r="AA325" s="3"/>
      <c r="AB325" s="3"/>
      <c r="AC325" s="2"/>
      <c r="AD325" s="2"/>
      <c r="AE325" s="2"/>
      <c r="AF325" s="2"/>
      <c r="AG325" s="2"/>
    </row>
    <row r="326" spans="1:33" s="1" customFormat="1" ht="10" hidden="1">
      <c r="A326" s="8"/>
      <c r="B326" s="2"/>
      <c r="C326" s="2"/>
      <c r="D326" s="2"/>
      <c r="E326" s="6"/>
      <c r="F326" s="6"/>
      <c r="G326" s="6"/>
      <c r="H326" s="6"/>
      <c r="I326" s="8"/>
      <c r="Z326" s="3"/>
      <c r="AA326" s="3"/>
      <c r="AB326" s="3"/>
      <c r="AC326" s="2"/>
      <c r="AD326" s="2"/>
      <c r="AE326" s="2"/>
      <c r="AF326" s="2"/>
      <c r="AG326" s="2"/>
    </row>
    <row r="327" spans="1:33" s="1" customFormat="1" ht="10" hidden="1">
      <c r="A327" s="8"/>
      <c r="B327" s="2"/>
      <c r="C327" s="2"/>
      <c r="D327" s="2"/>
      <c r="E327" s="6"/>
      <c r="F327" s="6"/>
      <c r="G327" s="6"/>
      <c r="H327" s="6"/>
      <c r="I327" s="8"/>
      <c r="Z327" s="3"/>
      <c r="AA327" s="3"/>
      <c r="AB327" s="3"/>
      <c r="AC327" s="2"/>
      <c r="AD327" s="2"/>
      <c r="AE327" s="2"/>
      <c r="AF327" s="2"/>
      <c r="AG327" s="2"/>
    </row>
    <row r="328" spans="1:33" s="1" customFormat="1" ht="10" hidden="1">
      <c r="A328" s="8"/>
      <c r="B328" s="2"/>
      <c r="C328" s="2"/>
      <c r="D328" s="2"/>
      <c r="E328" s="6"/>
      <c r="F328" s="6"/>
      <c r="G328" s="6"/>
      <c r="H328" s="6"/>
      <c r="I328" s="8"/>
      <c r="Z328" s="3"/>
      <c r="AA328" s="3"/>
      <c r="AB328" s="3"/>
      <c r="AC328" s="2"/>
      <c r="AD328" s="2"/>
      <c r="AE328" s="2"/>
      <c r="AF328" s="2"/>
      <c r="AG328" s="2"/>
    </row>
    <row r="329" spans="1:33" s="1" customFormat="1" ht="10" hidden="1">
      <c r="A329" s="8"/>
      <c r="B329" s="2"/>
      <c r="C329" s="2"/>
      <c r="D329" s="2"/>
      <c r="E329" s="6"/>
      <c r="F329" s="6"/>
      <c r="G329" s="6"/>
      <c r="H329" s="6"/>
      <c r="I329" s="8"/>
      <c r="Z329" s="3"/>
      <c r="AA329" s="3"/>
      <c r="AB329" s="3"/>
      <c r="AC329" s="2"/>
      <c r="AD329" s="2"/>
      <c r="AE329" s="2"/>
      <c r="AF329" s="2"/>
      <c r="AG329" s="2"/>
    </row>
    <row r="330" spans="1:33" s="1" customFormat="1" ht="10" hidden="1">
      <c r="A330" s="8"/>
      <c r="B330" s="2"/>
      <c r="C330" s="2"/>
      <c r="D330" s="2"/>
      <c r="E330" s="6"/>
      <c r="F330" s="6"/>
      <c r="G330" s="6"/>
      <c r="H330" s="6"/>
      <c r="I330" s="8"/>
      <c r="Z330" s="3"/>
      <c r="AA330" s="3"/>
      <c r="AB330" s="3"/>
      <c r="AC330" s="2"/>
      <c r="AD330" s="2"/>
      <c r="AE330" s="2"/>
      <c r="AF330" s="2"/>
      <c r="AG330" s="2"/>
    </row>
    <row r="331" spans="1:33" s="1" customFormat="1" ht="10" hidden="1">
      <c r="A331" s="8"/>
      <c r="B331" s="2"/>
      <c r="C331" s="2"/>
      <c r="D331" s="2"/>
      <c r="E331" s="6"/>
      <c r="F331" s="6"/>
      <c r="G331" s="6"/>
      <c r="H331" s="6"/>
      <c r="I331" s="8"/>
      <c r="Z331" s="3"/>
      <c r="AA331" s="3"/>
      <c r="AB331" s="3"/>
      <c r="AC331" s="2"/>
      <c r="AD331" s="2"/>
      <c r="AE331" s="2"/>
      <c r="AF331" s="2"/>
      <c r="AG331" s="2"/>
    </row>
    <row r="332" spans="1:33" s="1" customFormat="1" ht="10" hidden="1">
      <c r="A332" s="8"/>
      <c r="B332" s="2"/>
      <c r="C332" s="2"/>
      <c r="D332" s="2"/>
      <c r="E332" s="6"/>
      <c r="F332" s="6"/>
      <c r="G332" s="6"/>
      <c r="H332" s="6"/>
      <c r="I332" s="8"/>
      <c r="Z332" s="3"/>
      <c r="AA332" s="3"/>
      <c r="AB332" s="3"/>
      <c r="AC332" s="2"/>
      <c r="AD332" s="2"/>
      <c r="AE332" s="2"/>
      <c r="AF332" s="2"/>
      <c r="AG332" s="2"/>
    </row>
    <row r="333" spans="1:33" s="1" customFormat="1" ht="10" hidden="1">
      <c r="A333" s="8"/>
      <c r="B333" s="2"/>
      <c r="C333" s="2"/>
      <c r="D333" s="2"/>
      <c r="E333" s="6"/>
      <c r="F333" s="6"/>
      <c r="G333" s="6"/>
      <c r="H333" s="6"/>
      <c r="I333" s="8"/>
      <c r="Z333" s="3"/>
      <c r="AA333" s="3"/>
      <c r="AB333" s="3"/>
      <c r="AC333" s="2"/>
      <c r="AD333" s="2"/>
      <c r="AE333" s="2"/>
      <c r="AF333" s="2"/>
      <c r="AG333" s="2"/>
    </row>
    <row r="334" spans="1:33" s="1" customFormat="1" ht="10" hidden="1">
      <c r="A334" s="8"/>
      <c r="B334" s="2"/>
      <c r="C334" s="2"/>
      <c r="D334" s="2"/>
      <c r="E334" s="6"/>
      <c r="F334" s="6"/>
      <c r="G334" s="6"/>
      <c r="H334" s="6"/>
      <c r="I334" s="8"/>
      <c r="Z334" s="3"/>
      <c r="AA334" s="3"/>
      <c r="AB334" s="3"/>
      <c r="AC334" s="2"/>
      <c r="AD334" s="2"/>
      <c r="AE334" s="2"/>
      <c r="AF334" s="2"/>
      <c r="AG334" s="2"/>
    </row>
    <row r="335" spans="1:33" s="1" customFormat="1" ht="10" hidden="1">
      <c r="A335" s="8"/>
      <c r="B335" s="2"/>
      <c r="C335" s="2"/>
      <c r="D335" s="2"/>
      <c r="E335" s="6"/>
      <c r="F335" s="6"/>
      <c r="G335" s="6"/>
      <c r="H335" s="6"/>
      <c r="I335" s="8"/>
      <c r="Z335" s="3"/>
      <c r="AA335" s="3"/>
      <c r="AB335" s="3"/>
      <c r="AC335" s="2"/>
      <c r="AD335" s="2"/>
      <c r="AE335" s="2"/>
      <c r="AF335" s="2"/>
      <c r="AG335" s="2"/>
    </row>
    <row r="336" spans="1:33" s="1" customFormat="1" ht="10" hidden="1">
      <c r="A336" s="8"/>
      <c r="B336" s="2"/>
      <c r="C336" s="2"/>
      <c r="D336" s="2"/>
      <c r="E336" s="6"/>
      <c r="F336" s="6"/>
      <c r="G336" s="6"/>
      <c r="H336" s="6"/>
      <c r="I336" s="8"/>
      <c r="Z336" s="3"/>
      <c r="AA336" s="3"/>
      <c r="AB336" s="3"/>
      <c r="AC336" s="2"/>
      <c r="AD336" s="2"/>
      <c r="AE336" s="2"/>
      <c r="AF336" s="2"/>
      <c r="AG336" s="2"/>
    </row>
    <row r="337" spans="1:33" s="1" customFormat="1" ht="10" hidden="1">
      <c r="A337" s="8"/>
      <c r="B337" s="2"/>
      <c r="C337" s="2"/>
      <c r="D337" s="2"/>
      <c r="E337" s="6"/>
      <c r="F337" s="6"/>
      <c r="G337" s="6"/>
      <c r="H337" s="6"/>
      <c r="I337" s="8"/>
      <c r="Z337" s="3"/>
      <c r="AA337" s="3"/>
      <c r="AB337" s="3"/>
      <c r="AC337" s="2"/>
      <c r="AD337" s="2"/>
      <c r="AE337" s="2"/>
      <c r="AF337" s="2"/>
      <c r="AG337" s="2"/>
    </row>
    <row r="338" spans="1:33" s="1" customFormat="1" ht="10" hidden="1">
      <c r="A338" s="8"/>
      <c r="B338" s="2"/>
      <c r="C338" s="2"/>
      <c r="D338" s="2"/>
      <c r="E338" s="6"/>
      <c r="F338" s="6"/>
      <c r="G338" s="6"/>
      <c r="H338" s="6"/>
      <c r="I338" s="8"/>
      <c r="Z338" s="3"/>
      <c r="AA338" s="3"/>
      <c r="AB338" s="3"/>
      <c r="AC338" s="2"/>
      <c r="AD338" s="2"/>
      <c r="AE338" s="2"/>
      <c r="AF338" s="2"/>
      <c r="AG338" s="2"/>
    </row>
    <row r="339" spans="1:33" s="1" customFormat="1" ht="10" hidden="1">
      <c r="A339" s="8"/>
      <c r="B339" s="2"/>
      <c r="C339" s="2"/>
      <c r="D339" s="2"/>
      <c r="E339" s="6"/>
      <c r="F339" s="6"/>
      <c r="G339" s="6"/>
      <c r="H339" s="6"/>
      <c r="I339" s="8"/>
      <c r="Z339" s="3"/>
      <c r="AA339" s="3"/>
      <c r="AB339" s="3"/>
      <c r="AC339" s="2"/>
      <c r="AD339" s="2"/>
      <c r="AE339" s="2"/>
      <c r="AF339" s="2"/>
      <c r="AG339" s="2"/>
    </row>
    <row r="340" spans="1:33" s="1" customFormat="1" ht="10" hidden="1">
      <c r="A340" s="8"/>
      <c r="B340" s="2"/>
      <c r="C340" s="2"/>
      <c r="D340" s="2"/>
      <c r="E340" s="6"/>
      <c r="F340" s="6"/>
      <c r="G340" s="6"/>
      <c r="H340" s="6"/>
      <c r="I340" s="8"/>
      <c r="Z340" s="3"/>
      <c r="AA340" s="3"/>
      <c r="AB340" s="3"/>
      <c r="AC340" s="2"/>
      <c r="AD340" s="2"/>
      <c r="AE340" s="2"/>
      <c r="AF340" s="2"/>
      <c r="AG340" s="2"/>
    </row>
    <row r="341" spans="1:33" s="1" customFormat="1" ht="10" hidden="1">
      <c r="A341" s="8"/>
      <c r="B341" s="2"/>
      <c r="C341" s="2"/>
      <c r="D341" s="2"/>
      <c r="E341" s="6"/>
      <c r="F341" s="6"/>
      <c r="G341" s="6"/>
      <c r="H341" s="6"/>
      <c r="I341" s="8"/>
      <c r="Z341" s="3"/>
      <c r="AA341" s="3"/>
      <c r="AB341" s="3"/>
      <c r="AC341" s="2"/>
      <c r="AD341" s="2"/>
      <c r="AE341" s="2"/>
      <c r="AF341" s="2"/>
      <c r="AG341" s="2"/>
    </row>
    <row r="342" spans="1:33" s="1" customFormat="1" ht="10" hidden="1">
      <c r="A342" s="8"/>
      <c r="B342" s="2"/>
      <c r="C342" s="2"/>
      <c r="D342" s="2"/>
      <c r="E342" s="6"/>
      <c r="F342" s="6"/>
      <c r="G342" s="6"/>
      <c r="H342" s="6"/>
      <c r="I342" s="8"/>
      <c r="Z342" s="3"/>
      <c r="AA342" s="3"/>
      <c r="AB342" s="3"/>
      <c r="AC342" s="2"/>
      <c r="AD342" s="2"/>
      <c r="AE342" s="2"/>
      <c r="AF342" s="2"/>
      <c r="AG342" s="2"/>
    </row>
    <row r="343" spans="1:33" s="1" customFormat="1" ht="10" hidden="1">
      <c r="A343" s="8"/>
      <c r="B343" s="2"/>
      <c r="C343" s="2"/>
      <c r="D343" s="2"/>
      <c r="E343" s="6"/>
      <c r="F343" s="6"/>
      <c r="G343" s="6"/>
      <c r="H343" s="6"/>
      <c r="I343" s="8"/>
      <c r="Z343" s="3"/>
      <c r="AA343" s="3"/>
      <c r="AB343" s="3"/>
      <c r="AC343" s="2"/>
      <c r="AD343" s="2"/>
      <c r="AE343" s="2"/>
      <c r="AF343" s="2"/>
      <c r="AG343" s="2"/>
    </row>
    <row r="344" spans="1:33" s="1" customFormat="1" ht="10" hidden="1">
      <c r="A344" s="8"/>
      <c r="B344" s="2"/>
      <c r="C344" s="2"/>
      <c r="D344" s="2"/>
      <c r="E344" s="6"/>
      <c r="F344" s="6"/>
      <c r="G344" s="6"/>
      <c r="H344" s="6"/>
      <c r="I344" s="8"/>
      <c r="Z344" s="3"/>
      <c r="AA344" s="3"/>
      <c r="AB344" s="3"/>
      <c r="AC344" s="2"/>
      <c r="AD344" s="2"/>
      <c r="AE344" s="2"/>
      <c r="AF344" s="2"/>
      <c r="AG344" s="2"/>
    </row>
    <row r="345" spans="1:33" s="1" customFormat="1" ht="10" hidden="1">
      <c r="A345" s="8"/>
      <c r="B345" s="2"/>
      <c r="C345" s="2"/>
      <c r="D345" s="2"/>
      <c r="E345" s="6"/>
      <c r="F345" s="6"/>
      <c r="G345" s="6"/>
      <c r="H345" s="6"/>
      <c r="I345" s="8"/>
      <c r="Z345" s="3"/>
      <c r="AA345" s="3"/>
      <c r="AB345" s="3"/>
      <c r="AC345" s="2"/>
      <c r="AD345" s="2"/>
      <c r="AE345" s="2"/>
      <c r="AF345" s="2"/>
      <c r="AG345" s="2"/>
    </row>
  </sheetData>
  <sheetProtection sheet="1" objects="1" scenarios="1"/>
  <protectedRanges>
    <protectedRange sqref="T3:W53 Z3:Z53 A3:A53 C3:R53 D1" name="UserEdit_221"/>
  </protectedRanges>
  <mergeCells count="6">
    <mergeCell ref="AD1:AE1"/>
    <mergeCell ref="K1:S1"/>
    <mergeCell ref="T1:X1"/>
    <mergeCell ref="Y1:AC1"/>
    <mergeCell ref="A1:C1"/>
    <mergeCell ref="E1:J1"/>
  </mergeCells>
  <phoneticPr fontId="22" type="noConversion"/>
  <conditionalFormatting sqref="D1">
    <cfRule type="expression" dxfId="232" priority="61">
      <formula>$E$1=1</formula>
    </cfRule>
  </conditionalFormatting>
  <conditionalFormatting sqref="D3:D53">
    <cfRule type="expression" dxfId="231" priority="53">
      <formula>ISNUMBER(D3)</formula>
    </cfRule>
    <cfRule type="expression" dxfId="230" priority="67">
      <formula>ISTEXT(C3)</formula>
    </cfRule>
  </conditionalFormatting>
  <conditionalFormatting sqref="E3:E53">
    <cfRule type="expression" dxfId="229" priority="116">
      <formula>AND($A3&lt;&gt;"",E3="")</formula>
    </cfRule>
    <cfRule type="expression" dxfId="228" priority="117">
      <formula>AND($A3&lt;&gt;"",$E3&lt;&gt;"",COUNTIFS($A$3:$A$53,$A3,$E$3:$E$53,"&lt;&gt;",$E$3:$E$53,"&lt;&gt;"&amp;$E3)&gt;0)</formula>
    </cfRule>
  </conditionalFormatting>
  <conditionalFormatting sqref="F3:F53">
    <cfRule type="expression" dxfId="227" priority="52">
      <formula>AND(ISNUMBER($A3),$F3="")</formula>
    </cfRule>
  </conditionalFormatting>
  <conditionalFormatting sqref="G3:G53">
    <cfRule type="expression" dxfId="226" priority="50">
      <formula>AND(ISNUMBER($A3),$G3="")</formula>
    </cfRule>
  </conditionalFormatting>
  <conditionalFormatting sqref="H3:I53">
    <cfRule type="expression" dxfId="225" priority="46">
      <formula>AND(ISNUMBER($A3),$I3="")</formula>
    </cfRule>
  </conditionalFormatting>
  <conditionalFormatting sqref="K3:K53">
    <cfRule type="expression" dxfId="224" priority="41">
      <formula>I3="Invertebrate"</formula>
    </cfRule>
    <cfRule type="expression" dxfId="223" priority="42">
      <formula>I3="Vertebrate"</formula>
    </cfRule>
  </conditionalFormatting>
  <conditionalFormatting sqref="K3:R53">
    <cfRule type="expression" dxfId="222" priority="16">
      <formula>ISNUMBER(K3)</formula>
    </cfRule>
  </conditionalFormatting>
  <conditionalFormatting sqref="L3:L53">
    <cfRule type="expression" dxfId="221" priority="35">
      <formula>I3="Invertebrate"</formula>
    </cfRule>
    <cfRule type="expression" dxfId="220" priority="36">
      <formula>I3="Vertebrate"</formula>
    </cfRule>
  </conditionalFormatting>
  <conditionalFormatting sqref="M3:M53">
    <cfRule type="expression" dxfId="219" priority="33">
      <formula>I3="Vertebrate"</formula>
    </cfRule>
    <cfRule type="expression" dxfId="218" priority="32">
      <formula>I3="Invertebrate"</formula>
    </cfRule>
  </conditionalFormatting>
  <conditionalFormatting sqref="N3:N53">
    <cfRule type="expression" dxfId="217" priority="29">
      <formula>I3="Vertebrate"</formula>
    </cfRule>
    <cfRule type="expression" dxfId="216" priority="30">
      <formula>I3="Invertebrate"</formula>
    </cfRule>
  </conditionalFormatting>
  <conditionalFormatting sqref="O3:O53">
    <cfRule type="expression" dxfId="215" priority="26">
      <formula>I3="Vertebrate"</formula>
    </cfRule>
    <cfRule type="expression" dxfId="214" priority="27">
      <formula>I3="Invertebrate"</formula>
    </cfRule>
  </conditionalFormatting>
  <conditionalFormatting sqref="P3:P53">
    <cfRule type="expression" dxfId="213" priority="23">
      <formula>I3="Invertebrate"</formula>
    </cfRule>
    <cfRule type="expression" dxfId="212" priority="24">
      <formula>I3="Vertebrate"</formula>
    </cfRule>
  </conditionalFormatting>
  <conditionalFormatting sqref="Q3:Q53">
    <cfRule type="expression" dxfId="211" priority="20">
      <formula>I3="Invertebrate"</formula>
    </cfRule>
    <cfRule type="expression" dxfId="210" priority="21">
      <formula>I3="Vertebrate"</formula>
    </cfRule>
  </conditionalFormatting>
  <conditionalFormatting sqref="R3:R53">
    <cfRule type="expression" dxfId="209" priority="17">
      <formula>I3="Vertebrate"</formula>
    </cfRule>
    <cfRule type="expression" dxfId="208" priority="18">
      <formula>I3="Invertebrate"</formula>
    </cfRule>
  </conditionalFormatting>
  <conditionalFormatting sqref="T3:T53">
    <cfRule type="expression" dxfId="207" priority="15">
      <formula>ISTEXT(I3)</formula>
    </cfRule>
  </conditionalFormatting>
  <conditionalFormatting sqref="T3:W53">
    <cfRule type="expression" dxfId="206" priority="8">
      <formula>ISNUMBER(T3)</formula>
    </cfRule>
  </conditionalFormatting>
  <conditionalFormatting sqref="U3:U53">
    <cfRule type="expression" dxfId="205" priority="13">
      <formula>ISTEXT(I3)</formula>
    </cfRule>
  </conditionalFormatting>
  <conditionalFormatting sqref="V3:V53">
    <cfRule type="expression" dxfId="204" priority="11">
      <formula>ISTEXT(I3)</formula>
    </cfRule>
  </conditionalFormatting>
  <conditionalFormatting sqref="W3:W53">
    <cfRule type="expression" dxfId="203" priority="9">
      <formula>ISTEXT(I3)</formula>
    </cfRule>
  </conditionalFormatting>
  <conditionalFormatting sqref="Z3:Z53">
    <cfRule type="expression" dxfId="202" priority="6">
      <formula>ISNUMBER(Z3)</formula>
    </cfRule>
    <cfRule type="expression" dxfId="201" priority="7">
      <formula>ISTEXT(I3)</formula>
    </cfRule>
  </conditionalFormatting>
  <conditionalFormatting sqref="AD3:AD53">
    <cfRule type="cellIs" dxfId="200" priority="56" stopIfTrue="1" operator="equal">
      <formula>"MED"</formula>
    </cfRule>
    <cfRule type="cellIs" dxfId="199" priority="57" stopIfTrue="1" operator="equal">
      <formula>"LOW"</formula>
    </cfRule>
    <cfRule type="cellIs" dxfId="198" priority="55" stopIfTrue="1" operator="equal">
      <formula>"HIGH"</formula>
    </cfRule>
  </conditionalFormatting>
  <conditionalFormatting sqref="AD3:AE53">
    <cfRule type="expression" dxfId="197" priority="122" stopIfTrue="1">
      <formula>$AD3="Group Error"</formula>
    </cfRule>
    <cfRule type="expression" dxfId="196" priority="123" stopIfTrue="1">
      <formula>$AD3=""</formula>
    </cfRule>
    <cfRule type="expression" dxfId="195" priority="124" stopIfTrue="1">
      <formula>OR($AD3="ETP/non-ETP",$AD3="ETP/Type",$AD3="Type")</formula>
    </cfRule>
  </conditionalFormatting>
  <conditionalFormatting sqref="AE3:AE53">
    <cfRule type="expression" dxfId="194" priority="119" stopIfTrue="1">
      <formula>$AD3="HIGH"</formula>
    </cfRule>
    <cfRule type="expression" dxfId="193" priority="120" stopIfTrue="1">
      <formula>$AD3="MED"</formula>
    </cfRule>
    <cfRule type="expression" dxfId="192" priority="121" stopIfTrue="1">
      <formula>$AD3="LOW"</formula>
    </cfRule>
  </conditionalFormatting>
  <dataValidations count="7">
    <dataValidation type="list" allowBlank="1" showInputMessage="1" showErrorMessage="1" sqref="D1" xr:uid="{00000000-0002-0000-0300-000000000000}">
      <formula1>SpecialScoring</formula1>
    </dataValidation>
    <dataValidation type="list" allowBlank="1" showInputMessage="1" showErrorMessage="1" sqref="C3:C53 B54:B126" xr:uid="{00000000-0002-0000-0300-000001000000}">
      <formula1>Groups</formula1>
    </dataValidation>
    <dataValidation type="list" allowBlank="1" showInputMessage="1" showErrorMessage="1" sqref="H54:H137 E54:E137 I3:I53" xr:uid="{00000000-0002-0000-0300-000002000000}">
      <formula1>SpeciesType</formula1>
    </dataValidation>
    <dataValidation type="whole" allowBlank="1" showErrorMessage="1" errorTitle="Warning" error="Please enter numeric values between 1 and 15." sqref="D3:D53" xr:uid="{00000000-0002-0000-0300-000003000000}">
      <formula1>1</formula1>
      <formula2>15</formula2>
    </dataValidation>
    <dataValidation type="list" allowBlank="1" showInputMessage="1" showErrorMessage="1" sqref="A3:A53" xr:uid="{00000000-0002-0000-0300-000005000000}">
      <formula1>scoringel</formula1>
    </dataValidation>
    <dataValidation type="whole" allowBlank="1" showInputMessage="1" showErrorMessage="1" errorTitle="Error" error="Scores must be between 1 and 3" sqref="K3:R53 T3:W53" xr:uid="{00000000-0002-0000-0300-000006000000}">
      <formula1>1</formula1>
      <formula2>3</formula2>
    </dataValidation>
    <dataValidation type="list" allowBlank="1" showInputMessage="1" showErrorMessage="1" sqref="A54:A73" xr:uid="{00000000-0002-0000-0300-000004000000}">
      <formula1>ScoringElement</formula1>
    </dataValidation>
  </dataValidations>
  <pageMargins left="0.75" right="0.75" top="1" bottom="1" header="0.5" footer="0.5"/>
  <pageSetup paperSize="9" scale="35" orientation="portrait" r:id="rId1"/>
  <headerFooter alignWithMargins="0"/>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1F8BF0B-00CB-4683-B86D-454A54812AA5}">
          <x14:formula1>
            <xm:f>Lists!$A$84:$A$85</xm:f>
          </x14:formula1>
          <xm:sqref>E3:E53</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3FDF03-25B8-4198-9B7C-34BA22035387}">
  <dimension ref="A1:AF345"/>
  <sheetViews>
    <sheetView zoomScaleNormal="100" workbookViewId="0">
      <selection sqref="A1:H1"/>
    </sheetView>
  </sheetViews>
  <sheetFormatPr defaultColWidth="0" defaultRowHeight="10" zeroHeight="1"/>
  <cols>
    <col min="1" max="2" width="7.6328125" style="8" customWidth="1"/>
    <col min="3" max="3" width="12.6328125" style="8" customWidth="1"/>
    <col min="4" max="4" width="10.6328125" style="8" customWidth="1"/>
    <col min="5" max="5" width="14.6328125" style="2" customWidth="1"/>
    <col min="6" max="8" width="14.6328125" style="6" customWidth="1"/>
    <col min="9" max="18" width="5.54296875" style="1" customWidth="1"/>
    <col min="19" max="19" width="9.6328125" style="2" customWidth="1"/>
    <col min="20" max="20" width="10.6328125" style="2" customWidth="1"/>
    <col min="21" max="21" width="2.54296875" style="2" customWidth="1"/>
    <col min="22" max="23" width="9.1796875" style="2" hidden="1" customWidth="1"/>
    <col min="24" max="32" width="0" style="2" hidden="1" customWidth="1"/>
    <col min="33" max="16384" width="0" style="2" hidden="1"/>
  </cols>
  <sheetData>
    <row r="1" spans="1:32" ht="12.5">
      <c r="A1" s="178"/>
      <c r="B1" s="179"/>
      <c r="C1" s="179"/>
      <c r="D1" s="179"/>
      <c r="E1" s="179"/>
      <c r="F1" s="179"/>
      <c r="G1" s="179"/>
      <c r="H1" s="179"/>
      <c r="I1" s="172" t="s">
        <v>124</v>
      </c>
      <c r="J1" s="173"/>
      <c r="K1" s="173"/>
      <c r="L1" s="174"/>
      <c r="M1" s="175" t="s">
        <v>125</v>
      </c>
      <c r="N1" s="176"/>
      <c r="O1" s="176"/>
      <c r="P1" s="176"/>
      <c r="Q1" s="177"/>
      <c r="R1" s="93"/>
      <c r="S1" s="167" t="s">
        <v>126</v>
      </c>
      <c r="T1" s="168"/>
    </row>
    <row r="2" spans="1:32" ht="120" customHeight="1">
      <c r="A2" s="42" t="s">
        <v>52</v>
      </c>
      <c r="B2" s="36" t="s">
        <v>53</v>
      </c>
      <c r="C2" s="41" t="s">
        <v>82</v>
      </c>
      <c r="D2" s="41" t="s">
        <v>83</v>
      </c>
      <c r="E2" s="36" t="s">
        <v>121</v>
      </c>
      <c r="F2" s="36" t="s">
        <v>54</v>
      </c>
      <c r="G2" s="36" t="s">
        <v>55</v>
      </c>
      <c r="H2" s="36" t="s">
        <v>56</v>
      </c>
      <c r="I2" s="34" t="s">
        <v>86</v>
      </c>
      <c r="J2" s="34" t="s">
        <v>87</v>
      </c>
      <c r="K2" s="34" t="s">
        <v>61</v>
      </c>
      <c r="L2" s="83" t="s">
        <v>67</v>
      </c>
      <c r="M2" s="38" t="s">
        <v>68</v>
      </c>
      <c r="N2" s="35" t="s">
        <v>69</v>
      </c>
      <c r="O2" s="35" t="s">
        <v>70</v>
      </c>
      <c r="P2" s="39" t="s">
        <v>71</v>
      </c>
      <c r="Q2" s="86" t="s">
        <v>72</v>
      </c>
      <c r="R2" s="89" t="s">
        <v>50</v>
      </c>
      <c r="S2" s="111" t="s">
        <v>133</v>
      </c>
      <c r="T2" s="114" t="s">
        <v>78</v>
      </c>
      <c r="V2"/>
      <c r="W2" s="125" t="s">
        <v>128</v>
      </c>
      <c r="Z2"/>
      <c r="AA2"/>
      <c r="AB2"/>
      <c r="AC2"/>
      <c r="AD2"/>
      <c r="AE2"/>
      <c r="AF2"/>
    </row>
    <row r="3" spans="1:32" ht="9.75" customHeight="1">
      <c r="A3" s="57"/>
      <c r="B3" s="2" t="str">
        <f>IF(COUNTIF(A$3:A3,A3)=1,"First","")</f>
        <v/>
      </c>
      <c r="C3" s="2"/>
      <c r="D3" s="2"/>
      <c r="F3" s="2"/>
      <c r="G3" s="2"/>
      <c r="H3" s="2"/>
      <c r="I3" s="24"/>
      <c r="J3" s="24"/>
      <c r="K3" s="24"/>
      <c r="L3" s="84" t="str">
        <f>IF(COUNT(I3:K3)&gt;2,AVERAGE(I3:K3),"")</f>
        <v/>
      </c>
      <c r="M3" s="24"/>
      <c r="N3" s="24"/>
      <c r="O3" s="24"/>
      <c r="P3" s="24"/>
      <c r="Q3" s="87" t="str">
        <f>IF(COUNT(M3:P3)&gt;3,((M3*N3*O3*P3)-1)/40+1,"")</f>
        <v/>
      </c>
      <c r="R3" s="90" t="str">
        <f>IFERROR(IF(Q3="","",(L3^2+Q3^2)^0.5),"")</f>
        <v/>
      </c>
      <c r="S3" s="1" t="str" cm="1">
        <f t="array" ref="S3">IF(W3="","",_xlfn.IFS(W3=-1,"ETP/non-ETP",W3=-4,"Group Error",W3&lt;60,"High",W3&lt;80,"Med",TRUE,"Low"))</f>
        <v/>
      </c>
      <c r="T3" s="13" t="str" cm="1">
        <f t="array" ref="T3">IF(W3="","",_xlfn.IFS(W3=-1,"ETP/non-ETP",W3=-4,"Group Error",W3&lt;60,"SG60 not met",W3&lt;80,"SG60 met",W3&lt;100,"SG80 met",TRUE,"SG100 met"))</f>
        <v/>
      </c>
      <c r="V3"/>
      <c r="W3" s="80" t="str" cm="1">
        <f t="array" ref="W3">IFERROR(IF(NOT(ISNUMBER(A3)),"",_xlfn.IFS(E3="",-1,B3&lt;&gt;"First","",COUNTIFS($A$3:$A$53,A3,$E$3:$E$53,"&lt;&gt;",$E$3:$E$53,"&lt;&gt;"&amp;E3)&gt;0,-4,OR(R3="",E3=""),"",TRUE,ROUND(IF(E3="ETP",MIN(-11.965*R3^2+32.28*R3+78.259,100),MIN(-5.8*R3^2+6.9*R3+105,100)),0))),"")</f>
        <v/>
      </c>
      <c r="Z3"/>
      <c r="AA3"/>
      <c r="AB3"/>
      <c r="AC3"/>
      <c r="AD3"/>
      <c r="AE3"/>
      <c r="AF3"/>
    </row>
    <row r="4" spans="1:32" ht="9.75" customHeight="1">
      <c r="A4" s="57"/>
      <c r="B4" s="2" t="str">
        <f>IF(COUNTIF($A$3:A4,A4)=1,"First","")</f>
        <v/>
      </c>
      <c r="C4" s="2"/>
      <c r="D4" s="2"/>
      <c r="F4" s="2"/>
      <c r="G4" s="2"/>
      <c r="H4" s="2"/>
      <c r="I4" s="24"/>
      <c r="J4" s="24"/>
      <c r="K4" s="24"/>
      <c r="L4" s="84" t="str">
        <f t="shared" ref="L4:L53" si="0">IF(COUNT(I4:K4)&gt;2,AVERAGE(I4:K4),"")</f>
        <v/>
      </c>
      <c r="M4" s="24"/>
      <c r="N4" s="24"/>
      <c r="O4" s="24"/>
      <c r="P4" s="24"/>
      <c r="Q4" s="87" t="str">
        <f t="shared" ref="Q4:Q53" si="1">IF(COUNT(M4:P4)&gt;3,((M4*N4*O4*P4)-1)/40+1,"")</f>
        <v/>
      </c>
      <c r="R4" s="90" t="str">
        <f>IFERROR(IF(Q4="","",(L4^2+Q4^2)^0.5),"")</f>
        <v/>
      </c>
      <c r="S4" s="1" t="str" cm="1">
        <f t="array" ref="S4">IF(W4="","",_xlfn.IFS(W4=-1,"ETP/non-ETP",W4=-4,"Group Error",W4&lt;60,"High",W4&lt;80,"Med",TRUE,"Low"))</f>
        <v/>
      </c>
      <c r="T4" s="13" t="str" cm="1">
        <f t="array" ref="T4">IF(W4="","",_xlfn.IFS(W4=-1,"ETP/non-ETP",W4=-4,"Group Error",W4&lt;60,"SG60 not met",W4&lt;80,"SG60 met",W4&lt;100,"SG80 met",TRUE,"SG100 met"))</f>
        <v/>
      </c>
      <c r="V4"/>
      <c r="W4" s="80" t="str" cm="1">
        <f t="array" ref="W4">IFERROR(IF(NOT(ISNUMBER(A4)),"",_xlfn.IFS(E4="",-1,B4&lt;&gt;"First","",COUNTIFS($A$3:$A$53,A4,$E$3:$E$53,"&lt;&gt;",$E$3:$E$53,"&lt;&gt;"&amp;E4)&gt;0,-4,OR(R4="",E4=""),"",TRUE,ROUND(IF(E4="ETP",MIN(-11.965*R4^2+32.28*R4+78.259,100),MIN(-5.8*R4^2+6.9*R4+105,100)),0))),"")</f>
        <v/>
      </c>
      <c r="Z4"/>
      <c r="AA4"/>
      <c r="AB4"/>
      <c r="AC4"/>
      <c r="AD4"/>
      <c r="AE4"/>
      <c r="AF4"/>
    </row>
    <row r="5" spans="1:32" ht="9.75" customHeight="1">
      <c r="A5" s="57"/>
      <c r="B5" s="2" t="str">
        <f>IF(COUNTIF($A$3:A5,A5)=1,"First","")</f>
        <v/>
      </c>
      <c r="C5" s="2"/>
      <c r="D5" s="2"/>
      <c r="F5" s="2"/>
      <c r="G5" s="2"/>
      <c r="H5" s="2"/>
      <c r="I5" s="24"/>
      <c r="J5" s="24"/>
      <c r="K5" s="24"/>
      <c r="L5" s="84" t="str">
        <f t="shared" si="0"/>
        <v/>
      </c>
      <c r="M5" s="24"/>
      <c r="N5" s="24"/>
      <c r="O5" s="24"/>
      <c r="P5" s="24"/>
      <c r="Q5" s="87" t="str">
        <f t="shared" si="1"/>
        <v/>
      </c>
      <c r="R5" s="90" t="str">
        <f t="shared" ref="R5:R53" si="2">IFERROR(IF(Q5="","",(L5^2+Q5^2)^0.5),"")</f>
        <v/>
      </c>
      <c r="S5" s="1" t="str" cm="1">
        <f t="array" ref="S5">IF(W5="","",_xlfn.IFS(W5=-1,"ETP/non-ETP",W5=-4,"Group Error",W5&lt;60,"High",W5&lt;80,"Med",TRUE,"Low"))</f>
        <v/>
      </c>
      <c r="T5" s="13" t="str" cm="1">
        <f t="array" ref="T5">IF(W5="","",_xlfn.IFS(W5=-1,"ETP/non-ETP",W5=-4,"Group Error",W5&lt;60,"SG60 not met",W5&lt;80,"SG60 met",W5&lt;100,"SG80 met",TRUE,"SG100 met"))</f>
        <v/>
      </c>
      <c r="V5"/>
      <c r="W5" s="80" t="str" cm="1">
        <f t="array" ref="W5">IFERROR(IF(NOT(ISNUMBER(A5)),"",_xlfn.IFS(E5="",-1,B5&lt;&gt;"First","",COUNTIFS($A$3:$A$53,A5,$E$3:$E$53,"&lt;&gt;",$E$3:$E$53,"&lt;&gt;"&amp;E5)&gt;0,-4,OR(R5="",E5=""),"",TRUE,ROUND(IF(E5="ETP",MIN(-11.965*R5^2+32.28*R5+78.259,100),MIN(-5.8*R5^2+6.9*R5+105,100)),0))),"")</f>
        <v/>
      </c>
      <c r="Z5"/>
      <c r="AA5"/>
      <c r="AB5"/>
      <c r="AC5"/>
      <c r="AD5"/>
      <c r="AE5"/>
      <c r="AF5"/>
    </row>
    <row r="6" spans="1:32" ht="9.75" customHeight="1">
      <c r="A6" s="57"/>
      <c r="B6" s="2" t="str">
        <f>IF(COUNTIF($A$3:A6,A6)=1,"First","")</f>
        <v/>
      </c>
      <c r="C6" s="2"/>
      <c r="D6" s="2"/>
      <c r="F6" s="2"/>
      <c r="G6" s="2"/>
      <c r="H6" s="2"/>
      <c r="I6" s="24"/>
      <c r="J6" s="24"/>
      <c r="K6" s="24"/>
      <c r="L6" s="84" t="str">
        <f t="shared" si="0"/>
        <v/>
      </c>
      <c r="M6" s="24"/>
      <c r="N6" s="24"/>
      <c r="O6" s="24"/>
      <c r="P6" s="24"/>
      <c r="Q6" s="87" t="str">
        <f t="shared" si="1"/>
        <v/>
      </c>
      <c r="R6" s="90" t="str">
        <f t="shared" si="2"/>
        <v/>
      </c>
      <c r="S6" s="1" t="str" cm="1">
        <f t="array" ref="S6">IF(W6="","",_xlfn.IFS(W6=-1,"ETP/non-ETP",W6=-4,"Group Error",W6&lt;60,"High",W6&lt;80,"Med",TRUE,"Low"))</f>
        <v/>
      </c>
      <c r="T6" s="13" t="str" cm="1">
        <f t="array" ref="T6">IF(W6="","",_xlfn.IFS(W6=-1,"ETP/non-ETP",W6=-4,"Group Error",W6&lt;60,"SG60 not met",W6&lt;80,"SG60 met",W6&lt;100,"SG80 met",TRUE,"SG100 met"))</f>
        <v/>
      </c>
      <c r="V6"/>
      <c r="W6" s="80" t="str" cm="1">
        <f t="array" ref="W6">IFERROR(IF(NOT(ISNUMBER(A6)),"",_xlfn.IFS(E6="",-1,B6&lt;&gt;"First","",COUNTIFS($A$3:$A$53,A6,$E$3:$E$53,"&lt;&gt;",$E$3:$E$53,"&lt;&gt;"&amp;E6)&gt;0,-4,OR(R6="",E6=""),"",TRUE,ROUND(IF(E6="ETP",MIN(-11.965*R6^2+32.28*R6+78.259,100),MIN(-5.8*R6^2+6.9*R6+105,100)),0))),"")</f>
        <v/>
      </c>
      <c r="Z6"/>
      <c r="AA6"/>
      <c r="AB6"/>
      <c r="AC6"/>
      <c r="AD6"/>
      <c r="AE6"/>
      <c r="AF6"/>
    </row>
    <row r="7" spans="1:32" ht="9.75" customHeight="1">
      <c r="A7" s="57"/>
      <c r="B7" s="2" t="str">
        <f>IF(COUNTIF($A$3:A7,A7)=1,"First","")</f>
        <v/>
      </c>
      <c r="C7" s="2"/>
      <c r="D7" s="2"/>
      <c r="F7" s="2"/>
      <c r="G7" s="2"/>
      <c r="H7" s="2"/>
      <c r="I7" s="24"/>
      <c r="J7" s="24"/>
      <c r="K7" s="24"/>
      <c r="L7" s="84" t="str">
        <f t="shared" si="0"/>
        <v/>
      </c>
      <c r="M7" s="24"/>
      <c r="N7" s="24"/>
      <c r="O7" s="24"/>
      <c r="P7" s="24"/>
      <c r="Q7" s="87" t="str">
        <f t="shared" si="1"/>
        <v/>
      </c>
      <c r="R7" s="90" t="str">
        <f t="shared" si="2"/>
        <v/>
      </c>
      <c r="S7" s="1" t="str" cm="1">
        <f t="array" ref="S7">IF(W7="","",_xlfn.IFS(W7=-1,"ETP/non-ETP",W7=-4,"Group Error",W7&lt;60,"High",W7&lt;80,"Med",TRUE,"Low"))</f>
        <v/>
      </c>
      <c r="T7" s="13" t="str" cm="1">
        <f t="array" ref="T7">IF(W7="","",_xlfn.IFS(W7=-1,"ETP/non-ETP",W7=-4,"Group Error",W7&lt;60,"SG60 not met",W7&lt;80,"SG60 met",W7&lt;100,"SG80 met",TRUE,"SG100 met"))</f>
        <v/>
      </c>
      <c r="V7"/>
      <c r="W7" s="80" t="str" cm="1">
        <f t="array" ref="W7">IFERROR(IF(NOT(ISNUMBER(A7)),"",_xlfn.IFS(E7="",-1,B7&lt;&gt;"First","",COUNTIFS($A$3:$A$53,A7,$E$3:$E$53,"&lt;&gt;",$E$3:$E$53,"&lt;&gt;"&amp;E7)&gt;0,-4,OR(R7="",E7=""),"",TRUE,ROUND(IF(E7="ETP",MIN(-11.965*R7^2+32.28*R7+78.259,100),MIN(-5.8*R7^2+6.9*R7+105,100)),0))),"")</f>
        <v/>
      </c>
      <c r="Z7"/>
      <c r="AA7"/>
      <c r="AB7"/>
      <c r="AC7"/>
      <c r="AD7"/>
      <c r="AE7"/>
      <c r="AF7"/>
    </row>
    <row r="8" spans="1:32" ht="9.75" customHeight="1">
      <c r="A8" s="57"/>
      <c r="B8" s="2" t="str">
        <f>IF(COUNTIF($A$3:A8,A8)=1,"First","")</f>
        <v/>
      </c>
      <c r="C8" s="2"/>
      <c r="D8" s="2"/>
      <c r="F8" s="2"/>
      <c r="G8" s="2"/>
      <c r="H8" s="2"/>
      <c r="I8" s="24"/>
      <c r="J8" s="24"/>
      <c r="K8" s="24"/>
      <c r="L8" s="84" t="str">
        <f t="shared" si="0"/>
        <v/>
      </c>
      <c r="M8" s="24"/>
      <c r="N8" s="24"/>
      <c r="O8" s="24"/>
      <c r="P8" s="24"/>
      <c r="Q8" s="87" t="str">
        <f t="shared" si="1"/>
        <v/>
      </c>
      <c r="R8" s="90" t="str">
        <f t="shared" si="2"/>
        <v/>
      </c>
      <c r="S8" s="1" t="str" cm="1">
        <f t="array" ref="S8">IF(W8="","",_xlfn.IFS(W8=-1,"ETP/non-ETP",W8=-4,"Group Error",W8&lt;60,"High",W8&lt;80,"Med",TRUE,"Low"))</f>
        <v/>
      </c>
      <c r="T8" s="13" t="str" cm="1">
        <f t="array" ref="T8">IF(W8="","",_xlfn.IFS(W8=-1,"ETP/non-ETP",W8=-4,"Group Error",W8&lt;60,"SG60 not met",W8&lt;80,"SG60 met",W8&lt;100,"SG80 met",TRUE,"SG100 met"))</f>
        <v/>
      </c>
      <c r="V8"/>
      <c r="W8" s="80" t="str" cm="1">
        <f t="array" ref="W8">IFERROR(IF(NOT(ISNUMBER(A8)),"",_xlfn.IFS(E8="",-1,B8&lt;&gt;"First","",COUNTIFS($A$3:$A$53,A8,$E$3:$E$53,"&lt;&gt;",$E$3:$E$53,"&lt;&gt;"&amp;E8)&gt;0,-4,OR(R8="",E8=""),"",TRUE,ROUND(IF(E8="ETP",MIN(-11.965*R8^2+32.28*R8+78.259,100),MIN(-5.8*R8^2+6.9*R8+105,100)),0))),"")</f>
        <v/>
      </c>
      <c r="Z8"/>
      <c r="AA8"/>
      <c r="AB8"/>
      <c r="AC8"/>
      <c r="AD8"/>
      <c r="AE8"/>
      <c r="AF8"/>
    </row>
    <row r="9" spans="1:32" ht="9.75" customHeight="1">
      <c r="A9" s="57"/>
      <c r="B9" s="2" t="str">
        <f>IF(COUNTIF($A$3:A9,A9)=1,"First","")</f>
        <v/>
      </c>
      <c r="C9" s="2"/>
      <c r="D9" s="2"/>
      <c r="F9" s="2"/>
      <c r="G9" s="2"/>
      <c r="H9" s="2"/>
      <c r="I9" s="24"/>
      <c r="J9" s="24"/>
      <c r="K9" s="24"/>
      <c r="L9" s="84" t="str">
        <f t="shared" si="0"/>
        <v/>
      </c>
      <c r="M9" s="24"/>
      <c r="N9" s="24"/>
      <c r="O9" s="24"/>
      <c r="P9" s="24"/>
      <c r="Q9" s="87" t="str">
        <f t="shared" si="1"/>
        <v/>
      </c>
      <c r="R9" s="90" t="str">
        <f t="shared" si="2"/>
        <v/>
      </c>
      <c r="S9" s="1" t="str" cm="1">
        <f t="array" ref="S9">IF(W9="","",_xlfn.IFS(W9=-1,"ETP/non-ETP",W9=-4,"Group Error",W9&lt;60,"High",W9&lt;80,"Med",TRUE,"Low"))</f>
        <v/>
      </c>
      <c r="T9" s="13" t="str" cm="1">
        <f t="array" ref="T9">IF(W9="","",_xlfn.IFS(W9=-1,"ETP/non-ETP",W9=-4,"Group Error",W9&lt;60,"SG60 not met",W9&lt;80,"SG60 met",W9&lt;100,"SG80 met",TRUE,"SG100 met"))</f>
        <v/>
      </c>
      <c r="V9"/>
      <c r="W9" s="80" t="str" cm="1">
        <f t="array" ref="W9">IFERROR(IF(NOT(ISNUMBER(A9)),"",_xlfn.IFS(E9="",-1,B9&lt;&gt;"First","",COUNTIFS($A$3:$A$53,A9,$E$3:$E$53,"&lt;&gt;",$E$3:$E$53,"&lt;&gt;"&amp;E9)&gt;0,-4,OR(R9="",E9=""),"",TRUE,ROUND(IF(E9="ETP",MIN(-11.965*R9^2+32.28*R9+78.259,100),MIN(-5.8*R9^2+6.9*R9+105,100)),0))),"")</f>
        <v/>
      </c>
      <c r="Z9"/>
      <c r="AA9"/>
      <c r="AB9"/>
      <c r="AC9"/>
      <c r="AD9"/>
      <c r="AE9"/>
      <c r="AF9"/>
    </row>
    <row r="10" spans="1:32" ht="9.75" customHeight="1">
      <c r="A10" s="57"/>
      <c r="B10" s="2" t="str">
        <f>IF(COUNTIF($A$3:A10,A10)=1,"First","")</f>
        <v/>
      </c>
      <c r="C10" s="2"/>
      <c r="D10" s="2"/>
      <c r="F10" s="2"/>
      <c r="G10" s="2"/>
      <c r="H10" s="2"/>
      <c r="I10" s="24"/>
      <c r="J10" s="24"/>
      <c r="K10" s="24"/>
      <c r="L10" s="84" t="str">
        <f t="shared" si="0"/>
        <v/>
      </c>
      <c r="M10" s="24"/>
      <c r="N10" s="24"/>
      <c r="O10" s="24"/>
      <c r="P10" s="24"/>
      <c r="Q10" s="87" t="str">
        <f t="shared" si="1"/>
        <v/>
      </c>
      <c r="R10" s="90" t="str">
        <f t="shared" si="2"/>
        <v/>
      </c>
      <c r="S10" s="1" t="str" cm="1">
        <f t="array" ref="S10">IF(W10="","",_xlfn.IFS(W10=-1,"ETP/non-ETP",W10=-4,"Group Error",W10&lt;60,"High",W10&lt;80,"Med",TRUE,"Low"))</f>
        <v/>
      </c>
      <c r="T10" s="13" t="str" cm="1">
        <f t="array" ref="T10">IF(W10="","",_xlfn.IFS(W10=-1,"ETP/non-ETP",W10=-4,"Group Error",W10&lt;60,"SG60 not met",W10&lt;80,"SG60 met",W10&lt;100,"SG80 met",TRUE,"SG100 met"))</f>
        <v/>
      </c>
      <c r="V10"/>
      <c r="W10" s="80" t="str" cm="1">
        <f t="array" ref="W10">IFERROR(IF(NOT(ISNUMBER(A10)),"",_xlfn.IFS(E10="",-1,B10&lt;&gt;"First","",COUNTIFS($A$3:$A$53,A10,$E$3:$E$53,"&lt;&gt;",$E$3:$E$53,"&lt;&gt;"&amp;E10)&gt;0,-4,OR(R10="",E10=""),"",TRUE,ROUND(IF(E10="ETP",MIN(-11.965*R10^2+32.28*R10+78.259,100),MIN(-5.8*R10^2+6.9*R10+105,100)),0))),"")</f>
        <v/>
      </c>
      <c r="Z10"/>
      <c r="AA10"/>
      <c r="AB10"/>
      <c r="AC10"/>
      <c r="AD10"/>
      <c r="AE10"/>
      <c r="AF10"/>
    </row>
    <row r="11" spans="1:32" ht="9.75" customHeight="1">
      <c r="A11" s="57"/>
      <c r="B11" s="2" t="str">
        <f>IF(COUNTIF($A$3:A11,A11)=1,"First","")</f>
        <v/>
      </c>
      <c r="C11" s="2"/>
      <c r="D11" s="2"/>
      <c r="F11" s="2"/>
      <c r="G11" s="2"/>
      <c r="H11" s="2"/>
      <c r="I11" s="55"/>
      <c r="J11" s="55"/>
      <c r="K11" s="55"/>
      <c r="L11" s="84" t="str">
        <f t="shared" si="0"/>
        <v/>
      </c>
      <c r="M11" s="24"/>
      <c r="N11" s="24"/>
      <c r="O11" s="24"/>
      <c r="P11" s="24"/>
      <c r="Q11" s="87" t="str">
        <f t="shared" si="1"/>
        <v/>
      </c>
      <c r="R11" s="90" t="str">
        <f t="shared" si="2"/>
        <v/>
      </c>
      <c r="S11" s="1" t="str" cm="1">
        <f t="array" ref="S11">IF(W11="","",_xlfn.IFS(W11=-1,"ETP/non-ETP",W11=-4,"Group Error",W11&lt;60,"High",W11&lt;80,"Med",TRUE,"Low"))</f>
        <v/>
      </c>
      <c r="T11" s="13" t="str" cm="1">
        <f t="array" ref="T11">IF(W11="","",_xlfn.IFS(W11=-1,"ETP/non-ETP",W11=-4,"Group Error",W11&lt;60,"SG60 not met",W11&lt;80,"SG60 met",W11&lt;100,"SG80 met",TRUE,"SG100 met"))</f>
        <v/>
      </c>
      <c r="V11"/>
      <c r="W11" s="80" t="str" cm="1">
        <f t="array" ref="W11">IFERROR(IF(NOT(ISNUMBER(A11)),"",_xlfn.IFS(E11="",-1,B11&lt;&gt;"First","",COUNTIFS($A$3:$A$53,A11,$E$3:$E$53,"&lt;&gt;",$E$3:$E$53,"&lt;&gt;"&amp;E11)&gt;0,-4,OR(R11="",E11=""),"",TRUE,ROUND(IF(E11="ETP",MIN(-11.965*R11^2+32.28*R11+78.259,100),MIN(-5.8*R11^2+6.9*R11+105,100)),0))),"")</f>
        <v/>
      </c>
      <c r="Z11"/>
      <c r="AA11"/>
      <c r="AB11"/>
      <c r="AC11"/>
      <c r="AD11"/>
      <c r="AE11"/>
      <c r="AF11"/>
    </row>
    <row r="12" spans="1:32" ht="9.75" customHeight="1">
      <c r="A12" s="57"/>
      <c r="B12" s="2" t="str">
        <f>IF(COUNTIF($A$3:A12,A12)=1,"First","")</f>
        <v/>
      </c>
      <c r="C12" s="2"/>
      <c r="D12" s="2"/>
      <c r="F12" s="2"/>
      <c r="G12" s="2"/>
      <c r="H12" s="2"/>
      <c r="I12" s="24"/>
      <c r="J12" s="24"/>
      <c r="K12" s="24"/>
      <c r="L12" s="84" t="str">
        <f t="shared" si="0"/>
        <v/>
      </c>
      <c r="M12" s="24"/>
      <c r="N12" s="24"/>
      <c r="O12" s="24"/>
      <c r="P12" s="24"/>
      <c r="Q12" s="87" t="str">
        <f t="shared" si="1"/>
        <v/>
      </c>
      <c r="R12" s="90" t="str">
        <f t="shared" si="2"/>
        <v/>
      </c>
      <c r="S12" s="1" t="str" cm="1">
        <f t="array" ref="S12">IF(W12="","",_xlfn.IFS(W12=-1,"ETP/non-ETP",W12=-4,"Group Error",W12&lt;60,"High",W12&lt;80,"Med",TRUE,"Low"))</f>
        <v/>
      </c>
      <c r="T12" s="13" t="str" cm="1">
        <f t="array" ref="T12">IF(W12="","",_xlfn.IFS(W12=-1,"ETP/non-ETP",W12=-4,"Group Error",W12&lt;60,"SG60 not met",W12&lt;80,"SG60 met",W12&lt;100,"SG80 met",TRUE,"SG100 met"))</f>
        <v/>
      </c>
      <c r="V12"/>
      <c r="W12" s="80" t="str" cm="1">
        <f t="array" ref="W12">IFERROR(IF(NOT(ISNUMBER(A12)),"",_xlfn.IFS(E12="",-1,B12&lt;&gt;"First","",COUNTIFS($A$3:$A$53,A12,$E$3:$E$53,"&lt;&gt;",$E$3:$E$53,"&lt;&gt;"&amp;E12)&gt;0,-4,OR(R12="",E12=""),"",TRUE,ROUND(IF(E12="ETP",MIN(-11.965*R12^2+32.28*R12+78.259,100),MIN(-5.8*R12^2+6.9*R12+105,100)),0))),"")</f>
        <v/>
      </c>
      <c r="Z12"/>
      <c r="AA12"/>
      <c r="AB12"/>
      <c r="AC12"/>
      <c r="AD12"/>
      <c r="AE12"/>
      <c r="AF12"/>
    </row>
    <row r="13" spans="1:32" ht="9.75" customHeight="1">
      <c r="A13" s="57"/>
      <c r="B13" s="2" t="str">
        <f>IF(COUNTIF($A$3:A13,A13)=1,"First","")</f>
        <v/>
      </c>
      <c r="C13" s="2"/>
      <c r="D13" s="2"/>
      <c r="F13" s="2"/>
      <c r="G13" s="2"/>
      <c r="H13" s="2"/>
      <c r="I13" s="24"/>
      <c r="J13" s="24"/>
      <c r="K13" s="24"/>
      <c r="L13" s="84" t="str">
        <f t="shared" si="0"/>
        <v/>
      </c>
      <c r="M13" s="24"/>
      <c r="N13" s="24"/>
      <c r="O13" s="24"/>
      <c r="P13" s="24"/>
      <c r="Q13" s="87" t="str">
        <f t="shared" si="1"/>
        <v/>
      </c>
      <c r="R13" s="90" t="str">
        <f t="shared" si="2"/>
        <v/>
      </c>
      <c r="S13" s="1" t="str" cm="1">
        <f t="array" ref="S13">IF(W13="","",_xlfn.IFS(W13=-1,"ETP/non-ETP",W13=-4,"Group Error",W13&lt;60,"High",W13&lt;80,"Med",TRUE,"Low"))</f>
        <v/>
      </c>
      <c r="T13" s="13" t="str" cm="1">
        <f t="array" ref="T13">IF(W13="","",_xlfn.IFS(W13=-1,"ETP/non-ETP",W13=-4,"Group Error",W13&lt;60,"SG60 not met",W13&lt;80,"SG60 met",W13&lt;100,"SG80 met",TRUE,"SG100 met"))</f>
        <v/>
      </c>
      <c r="V13"/>
      <c r="W13" s="80" t="str" cm="1">
        <f t="array" ref="W13">IFERROR(IF(NOT(ISNUMBER(A13)),"",_xlfn.IFS(E13="",-1,B13&lt;&gt;"First","",COUNTIFS($A$3:$A$53,A13,$E$3:$E$53,"&lt;&gt;",$E$3:$E$53,"&lt;&gt;"&amp;E13)&gt;0,-4,OR(R13="",E13=""),"",TRUE,ROUND(IF(E13="ETP",MIN(-11.965*R13^2+32.28*R13+78.259,100),MIN(-5.8*R13^2+6.9*R13+105,100)),0))),"")</f>
        <v/>
      </c>
      <c r="Z13"/>
      <c r="AA13"/>
      <c r="AB13"/>
      <c r="AC13"/>
      <c r="AD13"/>
      <c r="AE13"/>
      <c r="AF13"/>
    </row>
    <row r="14" spans="1:32" ht="9.75" customHeight="1">
      <c r="A14" s="57"/>
      <c r="B14" s="2" t="str">
        <f>IF(COUNTIF($A$3:A14,A14)=1,"First","")</f>
        <v/>
      </c>
      <c r="C14" s="2"/>
      <c r="D14" s="2"/>
      <c r="F14" s="2"/>
      <c r="G14" s="2"/>
      <c r="H14" s="2"/>
      <c r="I14" s="24"/>
      <c r="J14" s="24"/>
      <c r="K14" s="24"/>
      <c r="L14" s="84" t="str">
        <f t="shared" si="0"/>
        <v/>
      </c>
      <c r="M14" s="24"/>
      <c r="N14" s="24"/>
      <c r="O14" s="24"/>
      <c r="P14" s="24"/>
      <c r="Q14" s="87" t="str">
        <f t="shared" si="1"/>
        <v/>
      </c>
      <c r="R14" s="90" t="str">
        <f t="shared" si="2"/>
        <v/>
      </c>
      <c r="S14" s="1" t="str" cm="1">
        <f t="array" ref="S14">IF(W14="","",_xlfn.IFS(W14=-1,"ETP/non-ETP",W14=-4,"Group Error",W14&lt;60,"High",W14&lt;80,"Med",TRUE,"Low"))</f>
        <v/>
      </c>
      <c r="T14" s="13" t="str" cm="1">
        <f t="array" ref="T14">IF(W14="","",_xlfn.IFS(W14=-1,"ETP/non-ETP",W14=-4,"Group Error",W14&lt;60,"SG60 not met",W14&lt;80,"SG60 met",W14&lt;100,"SG80 met",TRUE,"SG100 met"))</f>
        <v/>
      </c>
      <c r="V14"/>
      <c r="W14" s="80" t="str" cm="1">
        <f t="array" ref="W14">IFERROR(IF(NOT(ISNUMBER(A14)),"",_xlfn.IFS(E14="",-1,B14&lt;&gt;"First","",COUNTIFS($A$3:$A$53,A14,$E$3:$E$53,"&lt;&gt;",$E$3:$E$53,"&lt;&gt;"&amp;E14)&gt;0,-4,OR(R14="",E14=""),"",TRUE,ROUND(IF(E14="ETP",MIN(-11.965*R14^2+32.28*R14+78.259,100),MIN(-5.8*R14^2+6.9*R14+105,100)),0))),"")</f>
        <v/>
      </c>
      <c r="Z14"/>
      <c r="AA14"/>
      <c r="AB14"/>
      <c r="AC14"/>
      <c r="AD14"/>
      <c r="AE14"/>
      <c r="AF14"/>
    </row>
    <row r="15" spans="1:32" ht="9.75" customHeight="1">
      <c r="A15" s="57"/>
      <c r="B15" s="2" t="str">
        <f>IF(COUNTIF($A$3:A15,A15)=1,"First","")</f>
        <v/>
      </c>
      <c r="C15" s="2"/>
      <c r="D15" s="2"/>
      <c r="F15" s="2"/>
      <c r="G15" s="2"/>
      <c r="H15" s="2"/>
      <c r="I15" s="24"/>
      <c r="J15" s="24"/>
      <c r="K15" s="24"/>
      <c r="L15" s="84" t="str">
        <f t="shared" si="0"/>
        <v/>
      </c>
      <c r="M15" s="24"/>
      <c r="N15" s="24"/>
      <c r="O15" s="24"/>
      <c r="P15" s="24"/>
      <c r="Q15" s="87" t="str">
        <f t="shared" si="1"/>
        <v/>
      </c>
      <c r="R15" s="90" t="str">
        <f t="shared" si="2"/>
        <v/>
      </c>
      <c r="S15" s="1" t="str" cm="1">
        <f t="array" ref="S15">IF(W15="","",_xlfn.IFS(W15=-1,"ETP/non-ETP",W15=-4,"Group Error",W15&lt;60,"High",W15&lt;80,"Med",TRUE,"Low"))</f>
        <v/>
      </c>
      <c r="T15" s="13" t="str" cm="1">
        <f t="array" ref="T15">IF(W15="","",_xlfn.IFS(W15=-1,"ETP/non-ETP",W15=-4,"Group Error",W15&lt;60,"SG60 not met",W15&lt;80,"SG60 met",W15&lt;100,"SG80 met",TRUE,"SG100 met"))</f>
        <v/>
      </c>
      <c r="V15"/>
      <c r="W15" s="80" t="str" cm="1">
        <f t="array" ref="W15">IFERROR(IF(NOT(ISNUMBER(A15)),"",_xlfn.IFS(E15="",-1,B15&lt;&gt;"First","",COUNTIFS($A$3:$A$53,A15,$E$3:$E$53,"&lt;&gt;",$E$3:$E$53,"&lt;&gt;"&amp;E15)&gt;0,-4,OR(R15="",E15=""),"",TRUE,ROUND(IF(E15="ETP",MIN(-11.965*R15^2+32.28*R15+78.259,100),MIN(-5.8*R15^2+6.9*R15+105,100)),0))),"")</f>
        <v/>
      </c>
      <c r="Z15"/>
      <c r="AA15"/>
      <c r="AB15"/>
      <c r="AC15"/>
      <c r="AD15"/>
      <c r="AE15"/>
      <c r="AF15"/>
    </row>
    <row r="16" spans="1:32" ht="9.75" customHeight="1">
      <c r="A16" s="57"/>
      <c r="B16" s="2" t="str">
        <f>IF(COUNTIF($A$3:A16,A16)=1,"First","")</f>
        <v/>
      </c>
      <c r="C16" s="2"/>
      <c r="D16" s="2"/>
      <c r="F16" s="2"/>
      <c r="G16" s="2"/>
      <c r="H16" s="2"/>
      <c r="I16" s="24"/>
      <c r="J16" s="24"/>
      <c r="K16" s="24"/>
      <c r="L16" s="84" t="str">
        <f t="shared" si="0"/>
        <v/>
      </c>
      <c r="M16" s="24"/>
      <c r="N16" s="24"/>
      <c r="O16" s="24"/>
      <c r="P16" s="24"/>
      <c r="Q16" s="87" t="str">
        <f t="shared" si="1"/>
        <v/>
      </c>
      <c r="R16" s="90" t="str">
        <f t="shared" si="2"/>
        <v/>
      </c>
      <c r="S16" s="1" t="str" cm="1">
        <f t="array" ref="S16">IF(W16="","",_xlfn.IFS(W16=-1,"ETP/non-ETP",W16=-4,"Group Error",W16&lt;60,"High",W16&lt;80,"Med",TRUE,"Low"))</f>
        <v/>
      </c>
      <c r="T16" s="13" t="str" cm="1">
        <f t="array" ref="T16">IF(W16="","",_xlfn.IFS(W16=-1,"ETP/non-ETP",W16=-4,"Group Error",W16&lt;60,"SG60 not met",W16&lt;80,"SG60 met",W16&lt;100,"SG80 met",TRUE,"SG100 met"))</f>
        <v/>
      </c>
      <c r="V16"/>
      <c r="W16" s="80" t="str" cm="1">
        <f t="array" ref="W16">IFERROR(IF(NOT(ISNUMBER(A16)),"",_xlfn.IFS(E16="",-1,B16&lt;&gt;"First","",COUNTIFS($A$3:$A$53,A16,$E$3:$E$53,"&lt;&gt;",$E$3:$E$53,"&lt;&gt;"&amp;E16)&gt;0,-4,OR(R16="",E16=""),"",TRUE,ROUND(IF(E16="ETP",MIN(-11.965*R16^2+32.28*R16+78.259,100),MIN(-5.8*R16^2+6.9*R16+105,100)),0))),"")</f>
        <v/>
      </c>
      <c r="Z16"/>
      <c r="AA16"/>
      <c r="AB16"/>
      <c r="AC16"/>
      <c r="AD16"/>
      <c r="AE16"/>
      <c r="AF16"/>
    </row>
    <row r="17" spans="1:32" ht="9.75" customHeight="1">
      <c r="A17" s="57"/>
      <c r="B17" s="2" t="str">
        <f>IF(COUNTIF($A$3:A17,A17)=1,"First","")</f>
        <v/>
      </c>
      <c r="C17" s="2"/>
      <c r="D17" s="2"/>
      <c r="F17" s="2"/>
      <c r="G17" s="2"/>
      <c r="H17" s="2"/>
      <c r="I17" s="24"/>
      <c r="J17" s="24"/>
      <c r="K17" s="24"/>
      <c r="L17" s="84" t="str">
        <f t="shared" si="0"/>
        <v/>
      </c>
      <c r="M17" s="24"/>
      <c r="N17" s="24"/>
      <c r="O17" s="24"/>
      <c r="P17" s="24"/>
      <c r="Q17" s="87" t="str">
        <f t="shared" si="1"/>
        <v/>
      </c>
      <c r="R17" s="90" t="str">
        <f t="shared" si="2"/>
        <v/>
      </c>
      <c r="S17" s="1" t="str" cm="1">
        <f t="array" ref="S17">IF(W17="","",_xlfn.IFS(W17=-1,"ETP/non-ETP",W17=-4,"Group Error",W17&lt;60,"High",W17&lt;80,"Med",TRUE,"Low"))</f>
        <v/>
      </c>
      <c r="T17" s="13" t="str" cm="1">
        <f t="array" ref="T17">IF(W17="","",_xlfn.IFS(W17=-1,"ETP/non-ETP",W17=-4,"Group Error",W17&lt;60,"SG60 not met",W17&lt;80,"SG60 met",W17&lt;100,"SG80 met",TRUE,"SG100 met"))</f>
        <v/>
      </c>
      <c r="V17"/>
      <c r="W17" s="80" t="str" cm="1">
        <f t="array" ref="W17">IFERROR(IF(NOT(ISNUMBER(A17)),"",_xlfn.IFS(E17="",-1,B17&lt;&gt;"First","",COUNTIFS($A$3:$A$53,A17,$E$3:$E$53,"&lt;&gt;",$E$3:$E$53,"&lt;&gt;"&amp;E17)&gt;0,-4,OR(R17="",E17=""),"",TRUE,ROUND(IF(E17="ETP",MIN(-11.965*R17^2+32.28*R17+78.259,100),MIN(-5.8*R17^2+6.9*R17+105,100)),0))),"")</f>
        <v/>
      </c>
      <c r="Z17"/>
      <c r="AA17"/>
      <c r="AB17"/>
      <c r="AC17"/>
      <c r="AD17"/>
      <c r="AE17"/>
      <c r="AF17"/>
    </row>
    <row r="18" spans="1:32" ht="9.75" customHeight="1">
      <c r="A18" s="57"/>
      <c r="B18" s="2" t="str">
        <f>IF(COUNTIF($A$3:A18,A18)=1,"First","")</f>
        <v/>
      </c>
      <c r="C18" s="2"/>
      <c r="D18" s="2"/>
      <c r="F18" s="2"/>
      <c r="G18" s="2"/>
      <c r="H18" s="2"/>
      <c r="I18" s="24"/>
      <c r="J18" s="24"/>
      <c r="K18" s="24"/>
      <c r="L18" s="84" t="str">
        <f t="shared" si="0"/>
        <v/>
      </c>
      <c r="M18" s="24"/>
      <c r="N18" s="24"/>
      <c r="O18" s="24"/>
      <c r="P18" s="24"/>
      <c r="Q18" s="87" t="str">
        <f t="shared" si="1"/>
        <v/>
      </c>
      <c r="R18" s="90" t="str">
        <f t="shared" si="2"/>
        <v/>
      </c>
      <c r="S18" s="1" t="str" cm="1">
        <f t="array" ref="S18">IF(W18="","",_xlfn.IFS(W18=-1,"ETP/non-ETP",W18=-4,"Group Error",W18&lt;60,"High",W18&lt;80,"Med",TRUE,"Low"))</f>
        <v/>
      </c>
      <c r="T18" s="13" t="str" cm="1">
        <f t="array" ref="T18">IF(W18="","",_xlfn.IFS(W18=-1,"ETP/non-ETP",W18=-4,"Group Error",W18&lt;60,"SG60 not met",W18&lt;80,"SG60 met",W18&lt;100,"SG80 met",TRUE,"SG100 met"))</f>
        <v/>
      </c>
      <c r="V18"/>
      <c r="W18" s="80" t="str" cm="1">
        <f t="array" ref="W18">IFERROR(IF(NOT(ISNUMBER(A18)),"",_xlfn.IFS(E18="",-1,B18&lt;&gt;"First","",COUNTIFS($A$3:$A$53,A18,$E$3:$E$53,"&lt;&gt;",$E$3:$E$53,"&lt;&gt;"&amp;E18)&gt;0,-4,OR(R18="",E18=""),"",TRUE,ROUND(IF(E18="ETP",MIN(-11.965*R18^2+32.28*R18+78.259,100),MIN(-5.8*R18^2+6.9*R18+105,100)),0))),"")</f>
        <v/>
      </c>
      <c r="Z18"/>
      <c r="AA18"/>
      <c r="AB18"/>
      <c r="AC18"/>
      <c r="AD18"/>
      <c r="AE18"/>
      <c r="AF18"/>
    </row>
    <row r="19" spans="1:32" ht="9.75" customHeight="1">
      <c r="A19" s="57"/>
      <c r="B19" s="2" t="str">
        <f>IF(COUNTIF($A$3:A19,A19)=1,"First","")</f>
        <v/>
      </c>
      <c r="C19" s="2"/>
      <c r="D19" s="2"/>
      <c r="F19" s="2"/>
      <c r="G19" s="2"/>
      <c r="H19" s="2"/>
      <c r="I19" s="24"/>
      <c r="J19" s="24"/>
      <c r="K19" s="24"/>
      <c r="L19" s="84" t="str">
        <f t="shared" si="0"/>
        <v/>
      </c>
      <c r="M19" s="24"/>
      <c r="N19" s="24"/>
      <c r="O19" s="24"/>
      <c r="P19" s="24"/>
      <c r="Q19" s="87" t="str">
        <f t="shared" si="1"/>
        <v/>
      </c>
      <c r="R19" s="90" t="str">
        <f t="shared" si="2"/>
        <v/>
      </c>
      <c r="S19" s="1" t="str" cm="1">
        <f t="array" ref="S19">IF(W19="","",_xlfn.IFS(W19=-1,"ETP/non-ETP",W19=-4,"Group Error",W19&lt;60,"High",W19&lt;80,"Med",TRUE,"Low"))</f>
        <v/>
      </c>
      <c r="T19" s="13" t="str" cm="1">
        <f t="array" ref="T19">IF(W19="","",_xlfn.IFS(W19=-1,"ETP/non-ETP",W19=-4,"Group Error",W19&lt;60,"SG60 not met",W19&lt;80,"SG60 met",W19&lt;100,"SG80 met",TRUE,"SG100 met"))</f>
        <v/>
      </c>
      <c r="V19"/>
      <c r="W19" s="80" t="str" cm="1">
        <f t="array" ref="W19">IFERROR(IF(NOT(ISNUMBER(A19)),"",_xlfn.IFS(E19="",-1,B19&lt;&gt;"First","",COUNTIFS($A$3:$A$53,A19,$E$3:$E$53,"&lt;&gt;",$E$3:$E$53,"&lt;&gt;"&amp;E19)&gt;0,-4,OR(R19="",E19=""),"",TRUE,ROUND(IF(E19="ETP",MIN(-11.965*R19^2+32.28*R19+78.259,100),MIN(-5.8*R19^2+6.9*R19+105,100)),0))),"")</f>
        <v/>
      </c>
      <c r="Z19"/>
      <c r="AA19"/>
      <c r="AB19"/>
      <c r="AC19"/>
      <c r="AD19"/>
      <c r="AE19"/>
      <c r="AF19"/>
    </row>
    <row r="20" spans="1:32" ht="9.75" customHeight="1">
      <c r="A20" s="57"/>
      <c r="B20" s="2" t="str">
        <f>IF(COUNTIF($A$3:A20,A20)=1,"First","")</f>
        <v/>
      </c>
      <c r="C20" s="2"/>
      <c r="D20" s="2"/>
      <c r="F20" s="2"/>
      <c r="G20" s="2"/>
      <c r="H20" s="2"/>
      <c r="I20" s="24"/>
      <c r="J20" s="24"/>
      <c r="K20" s="24"/>
      <c r="L20" s="84" t="str">
        <f t="shared" si="0"/>
        <v/>
      </c>
      <c r="M20" s="24"/>
      <c r="N20" s="24"/>
      <c r="O20" s="24"/>
      <c r="P20" s="24"/>
      <c r="Q20" s="87" t="str">
        <f t="shared" si="1"/>
        <v/>
      </c>
      <c r="R20" s="90" t="str">
        <f t="shared" si="2"/>
        <v/>
      </c>
      <c r="S20" s="1" t="str" cm="1">
        <f t="array" ref="S20">IF(W20="","",_xlfn.IFS(W20=-1,"ETP/non-ETP",W20=-4,"Group Error",W20&lt;60,"High",W20&lt;80,"Med",TRUE,"Low"))</f>
        <v/>
      </c>
      <c r="T20" s="13" t="str" cm="1">
        <f t="array" ref="T20">IF(W20="","",_xlfn.IFS(W20=-1,"ETP/non-ETP",W20=-4,"Group Error",W20&lt;60,"SG60 not met",W20&lt;80,"SG60 met",W20&lt;100,"SG80 met",TRUE,"SG100 met"))</f>
        <v/>
      </c>
      <c r="V20"/>
      <c r="W20" s="80" t="str" cm="1">
        <f t="array" ref="W20">IFERROR(IF(NOT(ISNUMBER(A20)),"",_xlfn.IFS(E20="",-1,B20&lt;&gt;"First","",COUNTIFS($A$3:$A$53,A20,$E$3:$E$53,"&lt;&gt;",$E$3:$E$53,"&lt;&gt;"&amp;E20)&gt;0,-4,OR(R20="",E20=""),"",TRUE,ROUND(IF(E20="ETP",MIN(-11.965*R20^2+32.28*R20+78.259,100),MIN(-5.8*R20^2+6.9*R20+105,100)),0))),"")</f>
        <v/>
      </c>
      <c r="Z20"/>
      <c r="AA20"/>
      <c r="AB20"/>
      <c r="AC20"/>
      <c r="AD20"/>
      <c r="AE20"/>
      <c r="AF20"/>
    </row>
    <row r="21" spans="1:32" ht="9.75" customHeight="1">
      <c r="A21" s="57"/>
      <c r="B21" s="2" t="str">
        <f>IF(COUNTIF($A$3:A21,A21)=1,"First","")</f>
        <v/>
      </c>
      <c r="C21" s="2"/>
      <c r="D21" s="2"/>
      <c r="F21" s="2"/>
      <c r="G21" s="2"/>
      <c r="H21" s="2"/>
      <c r="I21" s="24"/>
      <c r="J21" s="24"/>
      <c r="K21" s="24"/>
      <c r="L21" s="84" t="str">
        <f t="shared" si="0"/>
        <v/>
      </c>
      <c r="M21" s="24"/>
      <c r="N21" s="24"/>
      <c r="O21" s="24"/>
      <c r="P21" s="24"/>
      <c r="Q21" s="87" t="str">
        <f t="shared" si="1"/>
        <v/>
      </c>
      <c r="R21" s="90" t="str">
        <f t="shared" si="2"/>
        <v/>
      </c>
      <c r="S21" s="1" t="str" cm="1">
        <f t="array" ref="S21">IF(W21="","",_xlfn.IFS(W21=-1,"ETP/non-ETP",W21=-4,"Group Error",W21&lt;60,"High",W21&lt;80,"Med",TRUE,"Low"))</f>
        <v/>
      </c>
      <c r="T21" s="13" t="str" cm="1">
        <f t="array" ref="T21">IF(W21="","",_xlfn.IFS(W21=-1,"ETP/non-ETP",W21=-4,"Group Error",W21&lt;60,"SG60 not met",W21&lt;80,"SG60 met",W21&lt;100,"SG80 met",TRUE,"SG100 met"))</f>
        <v/>
      </c>
      <c r="V21"/>
      <c r="W21" s="80" t="str" cm="1">
        <f t="array" ref="W21">IFERROR(IF(NOT(ISNUMBER(A21)),"",_xlfn.IFS(E21="",-1,B21&lt;&gt;"First","",COUNTIFS($A$3:$A$53,A21,$E$3:$E$53,"&lt;&gt;",$E$3:$E$53,"&lt;&gt;"&amp;E21)&gt;0,-4,OR(R21="",E21=""),"",TRUE,ROUND(IF(E21="ETP",MIN(-11.965*R21^2+32.28*R21+78.259,100),MIN(-5.8*R21^2+6.9*R21+105,100)),0))),"")</f>
        <v/>
      </c>
      <c r="Z21"/>
      <c r="AA21"/>
      <c r="AB21"/>
      <c r="AC21"/>
      <c r="AD21"/>
      <c r="AE21"/>
      <c r="AF21"/>
    </row>
    <row r="22" spans="1:32" ht="9.75" customHeight="1">
      <c r="A22" s="57"/>
      <c r="B22" s="2" t="str">
        <f>IF(COUNTIF($A$3:A22,A22)=1,"First","")</f>
        <v/>
      </c>
      <c r="C22" s="2"/>
      <c r="D22" s="2"/>
      <c r="F22" s="2"/>
      <c r="G22" s="2"/>
      <c r="H22" s="2"/>
      <c r="I22" s="24"/>
      <c r="J22" s="24"/>
      <c r="K22" s="24"/>
      <c r="L22" s="84" t="str">
        <f t="shared" si="0"/>
        <v/>
      </c>
      <c r="M22" s="24"/>
      <c r="N22" s="24"/>
      <c r="O22" s="24"/>
      <c r="P22" s="24"/>
      <c r="Q22" s="87" t="str">
        <f t="shared" si="1"/>
        <v/>
      </c>
      <c r="R22" s="90" t="str">
        <f t="shared" si="2"/>
        <v/>
      </c>
      <c r="S22" s="1" t="str" cm="1">
        <f t="array" ref="S22">IF(W22="","",_xlfn.IFS(W22=-1,"ETP/non-ETP",W22=-4,"Group Error",W22&lt;60,"High",W22&lt;80,"Med",TRUE,"Low"))</f>
        <v/>
      </c>
      <c r="T22" s="13" t="str" cm="1">
        <f t="array" ref="T22">IF(W22="","",_xlfn.IFS(W22=-1,"ETP/non-ETP",W22=-4,"Group Error",W22&lt;60,"SG60 not met",W22&lt;80,"SG60 met",W22&lt;100,"SG80 met",TRUE,"SG100 met"))</f>
        <v/>
      </c>
      <c r="V22"/>
      <c r="W22" s="80" t="str" cm="1">
        <f t="array" ref="W22">IFERROR(IF(NOT(ISNUMBER(A22)),"",_xlfn.IFS(E22="",-1,B22&lt;&gt;"First","",COUNTIFS($A$3:$A$53,A22,$E$3:$E$53,"&lt;&gt;",$E$3:$E$53,"&lt;&gt;"&amp;E22)&gt;0,-4,OR(R22="",E22=""),"",TRUE,ROUND(IF(E22="ETP",MIN(-11.965*R22^2+32.28*R22+78.259,100),MIN(-5.8*R22^2+6.9*R22+105,100)),0))),"")</f>
        <v/>
      </c>
      <c r="Z22"/>
      <c r="AA22"/>
      <c r="AB22"/>
      <c r="AC22"/>
      <c r="AD22"/>
      <c r="AE22"/>
      <c r="AF22"/>
    </row>
    <row r="23" spans="1:32" ht="9.75" customHeight="1">
      <c r="A23" s="57"/>
      <c r="B23" s="2" t="str">
        <f>IF(COUNTIF($A$3:A23,A23)=1,"First","")</f>
        <v/>
      </c>
      <c r="C23" s="2"/>
      <c r="D23" s="2"/>
      <c r="F23" s="2"/>
      <c r="G23" s="2"/>
      <c r="H23" s="2"/>
      <c r="I23" s="24"/>
      <c r="J23" s="24"/>
      <c r="K23" s="24"/>
      <c r="L23" s="84" t="str">
        <f t="shared" si="0"/>
        <v/>
      </c>
      <c r="M23" s="24"/>
      <c r="N23" s="24"/>
      <c r="O23" s="24"/>
      <c r="P23" s="24"/>
      <c r="Q23" s="87" t="str">
        <f t="shared" si="1"/>
        <v/>
      </c>
      <c r="R23" s="90" t="str">
        <f t="shared" si="2"/>
        <v/>
      </c>
      <c r="S23" s="1" t="str" cm="1">
        <f t="array" ref="S23">IF(W23="","",_xlfn.IFS(W23=-1,"ETP/non-ETP",W23=-4,"Group Error",W23&lt;60,"High",W23&lt;80,"Med",TRUE,"Low"))</f>
        <v/>
      </c>
      <c r="T23" s="13" t="str" cm="1">
        <f t="array" ref="T23">IF(W23="","",_xlfn.IFS(W23=-1,"ETP/non-ETP",W23=-4,"Group Error",W23&lt;60,"SG60 not met",W23&lt;80,"SG60 met",W23&lt;100,"SG80 met",TRUE,"SG100 met"))</f>
        <v/>
      </c>
      <c r="V23"/>
      <c r="W23" s="80" t="str" cm="1">
        <f t="array" ref="W23">IFERROR(IF(NOT(ISNUMBER(A23)),"",_xlfn.IFS(E23="",-1,B23&lt;&gt;"First","",COUNTIFS($A$3:$A$53,A23,$E$3:$E$53,"&lt;&gt;",$E$3:$E$53,"&lt;&gt;"&amp;E23)&gt;0,-4,OR(R23="",E23=""),"",TRUE,ROUND(IF(E23="ETP",MIN(-11.965*R23^2+32.28*R23+78.259,100),MIN(-5.8*R23^2+6.9*R23+105,100)),0))),"")</f>
        <v/>
      </c>
      <c r="Z23"/>
      <c r="AA23"/>
      <c r="AB23"/>
      <c r="AC23"/>
      <c r="AD23"/>
      <c r="AE23"/>
      <c r="AF23"/>
    </row>
    <row r="24" spans="1:32" ht="9.75" customHeight="1">
      <c r="A24" s="57"/>
      <c r="B24" s="2" t="str">
        <f>IF(COUNTIF($A$3:A24,A24)=1,"First","")</f>
        <v/>
      </c>
      <c r="C24" s="2"/>
      <c r="D24" s="2"/>
      <c r="F24" s="2"/>
      <c r="G24" s="2"/>
      <c r="H24" s="2"/>
      <c r="I24" s="24"/>
      <c r="J24" s="24"/>
      <c r="K24" s="24"/>
      <c r="L24" s="84" t="str">
        <f t="shared" si="0"/>
        <v/>
      </c>
      <c r="M24" s="24"/>
      <c r="N24" s="24"/>
      <c r="O24" s="24"/>
      <c r="P24" s="24"/>
      <c r="Q24" s="87" t="str">
        <f t="shared" si="1"/>
        <v/>
      </c>
      <c r="R24" s="90" t="str">
        <f t="shared" si="2"/>
        <v/>
      </c>
      <c r="S24" s="1" t="str" cm="1">
        <f t="array" ref="S24">IF(W24="","",_xlfn.IFS(W24=-1,"ETP/non-ETP",W24=-4,"Group Error",W24&lt;60,"High",W24&lt;80,"Med",TRUE,"Low"))</f>
        <v/>
      </c>
      <c r="T24" s="13" t="str" cm="1">
        <f t="array" ref="T24">IF(W24="","",_xlfn.IFS(W24=-1,"ETP/non-ETP",W24=-4,"Group Error",W24&lt;60,"SG60 not met",W24&lt;80,"SG60 met",W24&lt;100,"SG80 met",TRUE,"SG100 met"))</f>
        <v/>
      </c>
      <c r="V24"/>
      <c r="W24" s="80" t="str" cm="1">
        <f t="array" ref="W24">IFERROR(IF(NOT(ISNUMBER(A24)),"",_xlfn.IFS(E24="",-1,B24&lt;&gt;"First","",COUNTIFS($A$3:$A$53,A24,$E$3:$E$53,"&lt;&gt;",$E$3:$E$53,"&lt;&gt;"&amp;E24)&gt;0,-4,OR(R24="",E24=""),"",TRUE,ROUND(IF(E24="ETP",MIN(-11.965*R24^2+32.28*R24+78.259,100),MIN(-5.8*R24^2+6.9*R24+105,100)),0))),"")</f>
        <v/>
      </c>
      <c r="Z24"/>
      <c r="AA24"/>
      <c r="AB24"/>
      <c r="AC24"/>
      <c r="AD24"/>
      <c r="AE24"/>
      <c r="AF24"/>
    </row>
    <row r="25" spans="1:32" ht="9.75" customHeight="1">
      <c r="A25" s="57"/>
      <c r="B25" s="2" t="str">
        <f>IF(COUNTIF($A$3:A25,A25)=1,"First","")</f>
        <v/>
      </c>
      <c r="C25" s="2"/>
      <c r="D25" s="2"/>
      <c r="F25" s="2"/>
      <c r="G25" s="2"/>
      <c r="H25" s="2"/>
      <c r="I25" s="24"/>
      <c r="J25" s="24"/>
      <c r="K25" s="24"/>
      <c r="L25" s="84" t="str">
        <f t="shared" si="0"/>
        <v/>
      </c>
      <c r="M25" s="24"/>
      <c r="N25" s="24"/>
      <c r="O25" s="24"/>
      <c r="P25" s="24"/>
      <c r="Q25" s="87" t="str">
        <f t="shared" si="1"/>
        <v/>
      </c>
      <c r="R25" s="90" t="str">
        <f t="shared" si="2"/>
        <v/>
      </c>
      <c r="S25" s="1" t="str" cm="1">
        <f t="array" ref="S25">IF(W25="","",_xlfn.IFS(W25=-1,"ETP/non-ETP",W25=-4,"Group Error",W25&lt;60,"High",W25&lt;80,"Med",TRUE,"Low"))</f>
        <v/>
      </c>
      <c r="T25" s="13" t="str" cm="1">
        <f t="array" ref="T25">IF(W25="","",_xlfn.IFS(W25=-1,"ETP/non-ETP",W25=-4,"Group Error",W25&lt;60,"SG60 not met",W25&lt;80,"SG60 met",W25&lt;100,"SG80 met",TRUE,"SG100 met"))</f>
        <v/>
      </c>
      <c r="V25"/>
      <c r="W25" s="80" t="str" cm="1">
        <f t="array" ref="W25">IFERROR(IF(NOT(ISNUMBER(A25)),"",_xlfn.IFS(E25="",-1,B25&lt;&gt;"First","",COUNTIFS($A$3:$A$53,A25,$E$3:$E$53,"&lt;&gt;",$E$3:$E$53,"&lt;&gt;"&amp;E25)&gt;0,-4,OR(R25="",E25=""),"",TRUE,ROUND(IF(E25="ETP",MIN(-11.965*R25^2+32.28*R25+78.259,100),MIN(-5.8*R25^2+6.9*R25+105,100)),0))),"")</f>
        <v/>
      </c>
      <c r="Z25"/>
      <c r="AA25"/>
      <c r="AB25"/>
      <c r="AC25"/>
      <c r="AD25"/>
      <c r="AE25"/>
      <c r="AF25"/>
    </row>
    <row r="26" spans="1:32" ht="9.75" customHeight="1">
      <c r="A26" s="57"/>
      <c r="B26" s="2" t="str">
        <f>IF(COUNTIF($A$3:A26,A26)=1,"First","")</f>
        <v/>
      </c>
      <c r="C26" s="2"/>
      <c r="D26" s="2"/>
      <c r="F26" s="2"/>
      <c r="G26" s="2"/>
      <c r="H26" s="2"/>
      <c r="I26" s="24"/>
      <c r="J26" s="24"/>
      <c r="K26" s="24"/>
      <c r="L26" s="84" t="str">
        <f t="shared" si="0"/>
        <v/>
      </c>
      <c r="M26" s="24"/>
      <c r="N26" s="24"/>
      <c r="O26" s="24"/>
      <c r="P26" s="24"/>
      <c r="Q26" s="87" t="str">
        <f t="shared" si="1"/>
        <v/>
      </c>
      <c r="R26" s="90" t="str">
        <f t="shared" si="2"/>
        <v/>
      </c>
      <c r="S26" s="1" t="str" cm="1">
        <f t="array" ref="S26">IF(W26="","",_xlfn.IFS(W26=-1,"ETP/non-ETP",W26=-4,"Group Error",W26&lt;60,"High",W26&lt;80,"Med",TRUE,"Low"))</f>
        <v/>
      </c>
      <c r="T26" s="13" t="str" cm="1">
        <f t="array" ref="T26">IF(W26="","",_xlfn.IFS(W26=-1,"ETP/non-ETP",W26=-4,"Group Error",W26&lt;60,"SG60 not met",W26&lt;80,"SG60 met",W26&lt;100,"SG80 met",TRUE,"SG100 met"))</f>
        <v/>
      </c>
      <c r="V26"/>
      <c r="W26" s="80" t="str" cm="1">
        <f t="array" ref="W26">IFERROR(IF(NOT(ISNUMBER(A26)),"",_xlfn.IFS(E26="",-1,B26&lt;&gt;"First","",COUNTIFS($A$3:$A$53,A26,$E$3:$E$53,"&lt;&gt;",$E$3:$E$53,"&lt;&gt;"&amp;E26)&gt;0,-4,OR(R26="",E26=""),"",TRUE,ROUND(IF(E26="ETP",MIN(-11.965*R26^2+32.28*R26+78.259,100),MIN(-5.8*R26^2+6.9*R26+105,100)),0))),"")</f>
        <v/>
      </c>
      <c r="Z26"/>
      <c r="AA26"/>
      <c r="AB26"/>
      <c r="AC26"/>
      <c r="AD26"/>
      <c r="AE26"/>
      <c r="AF26"/>
    </row>
    <row r="27" spans="1:32" ht="9.75" customHeight="1">
      <c r="A27" s="57"/>
      <c r="B27" s="2" t="str">
        <f>IF(COUNTIF($A$3:A27,A27)=1,"First","")</f>
        <v/>
      </c>
      <c r="C27" s="2"/>
      <c r="D27" s="2"/>
      <c r="F27" s="2"/>
      <c r="G27" s="2"/>
      <c r="H27" s="2"/>
      <c r="I27" s="24"/>
      <c r="J27" s="24"/>
      <c r="K27" s="24"/>
      <c r="L27" s="84" t="str">
        <f t="shared" si="0"/>
        <v/>
      </c>
      <c r="M27" s="24"/>
      <c r="N27" s="24"/>
      <c r="O27" s="24"/>
      <c r="P27" s="24"/>
      <c r="Q27" s="87" t="str">
        <f t="shared" si="1"/>
        <v/>
      </c>
      <c r="R27" s="90" t="str">
        <f t="shared" si="2"/>
        <v/>
      </c>
      <c r="S27" s="1" t="str" cm="1">
        <f t="array" ref="S27">IF(W27="","",_xlfn.IFS(W27=-1,"ETP/non-ETP",W27=-4,"Group Error",W27&lt;60,"High",W27&lt;80,"Med",TRUE,"Low"))</f>
        <v/>
      </c>
      <c r="T27" s="13" t="str" cm="1">
        <f t="array" ref="T27">IF(W27="","",_xlfn.IFS(W27=-1,"ETP/non-ETP",W27=-4,"Group Error",W27&lt;60,"SG60 not met",W27&lt;80,"SG60 met",W27&lt;100,"SG80 met",TRUE,"SG100 met"))</f>
        <v/>
      </c>
      <c r="V27"/>
      <c r="W27" s="80" t="str" cm="1">
        <f t="array" ref="W27">IFERROR(IF(NOT(ISNUMBER(A27)),"",_xlfn.IFS(E27="",-1,B27&lt;&gt;"First","",COUNTIFS($A$3:$A$53,A27,$E$3:$E$53,"&lt;&gt;",$E$3:$E$53,"&lt;&gt;"&amp;E27)&gt;0,-4,OR(R27="",E27=""),"",TRUE,ROUND(IF(E27="ETP",MIN(-11.965*R27^2+32.28*R27+78.259,100),MIN(-5.8*R27^2+6.9*R27+105,100)),0))),"")</f>
        <v/>
      </c>
      <c r="Z27"/>
      <c r="AA27"/>
      <c r="AB27"/>
      <c r="AC27"/>
      <c r="AD27"/>
      <c r="AE27"/>
      <c r="AF27"/>
    </row>
    <row r="28" spans="1:32" ht="9.75" customHeight="1">
      <c r="A28" s="57"/>
      <c r="B28" s="2" t="str">
        <f>IF(COUNTIF($A$3:A28,A28)=1,"First","")</f>
        <v/>
      </c>
      <c r="C28" s="2"/>
      <c r="D28" s="2"/>
      <c r="F28" s="2"/>
      <c r="G28" s="2"/>
      <c r="H28" s="2"/>
      <c r="I28" s="24"/>
      <c r="J28" s="24"/>
      <c r="K28" s="24"/>
      <c r="L28" s="84" t="str">
        <f t="shared" si="0"/>
        <v/>
      </c>
      <c r="M28" s="24"/>
      <c r="N28" s="24"/>
      <c r="O28" s="24"/>
      <c r="P28" s="24"/>
      <c r="Q28" s="87" t="str">
        <f t="shared" si="1"/>
        <v/>
      </c>
      <c r="R28" s="90" t="str">
        <f t="shared" si="2"/>
        <v/>
      </c>
      <c r="S28" s="1" t="str" cm="1">
        <f t="array" ref="S28">IF(W28="","",_xlfn.IFS(W28=-1,"ETP/non-ETP",W28=-4,"Group Error",W28&lt;60,"High",W28&lt;80,"Med",TRUE,"Low"))</f>
        <v/>
      </c>
      <c r="T28" s="13" t="str" cm="1">
        <f t="array" ref="T28">IF(W28="","",_xlfn.IFS(W28=-1,"ETP/non-ETP",W28=-4,"Group Error",W28&lt;60,"SG60 not met",W28&lt;80,"SG60 met",W28&lt;100,"SG80 met",TRUE,"SG100 met"))</f>
        <v/>
      </c>
      <c r="V28"/>
      <c r="W28" s="80" t="str" cm="1">
        <f t="array" ref="W28">IFERROR(IF(NOT(ISNUMBER(A28)),"",_xlfn.IFS(E28="",-1,B28&lt;&gt;"First","",COUNTIFS($A$3:$A$53,A28,$E$3:$E$53,"&lt;&gt;",$E$3:$E$53,"&lt;&gt;"&amp;E28)&gt;0,-4,OR(R28="",E28=""),"",TRUE,ROUND(IF(E28="ETP",MIN(-11.965*R28^2+32.28*R28+78.259,100),MIN(-5.8*R28^2+6.9*R28+105,100)),0))),"")</f>
        <v/>
      </c>
      <c r="Z28"/>
      <c r="AA28"/>
      <c r="AB28"/>
      <c r="AC28"/>
      <c r="AD28"/>
      <c r="AE28"/>
      <c r="AF28"/>
    </row>
    <row r="29" spans="1:32" ht="9.75" customHeight="1">
      <c r="A29" s="57"/>
      <c r="B29" s="2" t="str">
        <f>IF(COUNTIF($A$3:A29,A29)=1,"First","")</f>
        <v/>
      </c>
      <c r="C29" s="2"/>
      <c r="D29" s="2"/>
      <c r="F29" s="2"/>
      <c r="G29" s="2"/>
      <c r="H29" s="2"/>
      <c r="I29" s="24"/>
      <c r="J29" s="24"/>
      <c r="K29" s="24"/>
      <c r="L29" s="84" t="str">
        <f t="shared" si="0"/>
        <v/>
      </c>
      <c r="M29" s="24"/>
      <c r="N29" s="24"/>
      <c r="O29" s="24"/>
      <c r="P29" s="24"/>
      <c r="Q29" s="87" t="str">
        <f t="shared" si="1"/>
        <v/>
      </c>
      <c r="R29" s="90" t="str">
        <f t="shared" si="2"/>
        <v/>
      </c>
      <c r="S29" s="1" t="str" cm="1">
        <f t="array" ref="S29">IF(W29="","",_xlfn.IFS(W29=-1,"ETP/non-ETP",W29=-4,"Group Error",W29&lt;60,"High",W29&lt;80,"Med",TRUE,"Low"))</f>
        <v/>
      </c>
      <c r="T29" s="13" t="str" cm="1">
        <f t="array" ref="T29">IF(W29="","",_xlfn.IFS(W29=-1,"ETP/non-ETP",W29=-4,"Group Error",W29&lt;60,"SG60 not met",W29&lt;80,"SG60 met",W29&lt;100,"SG80 met",TRUE,"SG100 met"))</f>
        <v/>
      </c>
      <c r="V29"/>
      <c r="W29" s="80" t="str" cm="1">
        <f t="array" ref="W29">IFERROR(IF(NOT(ISNUMBER(A29)),"",_xlfn.IFS(E29="",-1,B29&lt;&gt;"First","",COUNTIFS($A$3:$A$53,A29,$E$3:$E$53,"&lt;&gt;",$E$3:$E$53,"&lt;&gt;"&amp;E29)&gt;0,-4,OR(R29="",E29=""),"",TRUE,ROUND(IF(E29="ETP",MIN(-11.965*R29^2+32.28*R29+78.259,100),MIN(-5.8*R29^2+6.9*R29+105,100)),0))),"")</f>
        <v/>
      </c>
      <c r="Z29"/>
      <c r="AA29"/>
      <c r="AB29"/>
      <c r="AC29"/>
      <c r="AD29"/>
      <c r="AE29"/>
      <c r="AF29"/>
    </row>
    <row r="30" spans="1:32" ht="9.75" customHeight="1">
      <c r="A30" s="57"/>
      <c r="B30" s="2" t="str">
        <f>IF(COUNTIF($A$3:A30,A30)=1,"First","")</f>
        <v/>
      </c>
      <c r="C30" s="2"/>
      <c r="D30" s="2"/>
      <c r="F30" s="2"/>
      <c r="G30" s="2"/>
      <c r="H30" s="2"/>
      <c r="I30" s="24"/>
      <c r="J30" s="24"/>
      <c r="K30" s="24"/>
      <c r="L30" s="84" t="str">
        <f t="shared" si="0"/>
        <v/>
      </c>
      <c r="M30" s="24"/>
      <c r="N30" s="24"/>
      <c r="O30" s="24"/>
      <c r="P30" s="24"/>
      <c r="Q30" s="87" t="str">
        <f t="shared" si="1"/>
        <v/>
      </c>
      <c r="R30" s="90" t="str">
        <f t="shared" si="2"/>
        <v/>
      </c>
      <c r="S30" s="1" t="str" cm="1">
        <f t="array" ref="S30">IF(W30="","",_xlfn.IFS(W30=-1,"ETP/non-ETP",W30=-4,"Group Error",W30&lt;60,"High",W30&lt;80,"Med",TRUE,"Low"))</f>
        <v/>
      </c>
      <c r="T30" s="13" t="str" cm="1">
        <f t="array" ref="T30">IF(W30="","",_xlfn.IFS(W30=-1,"ETP/non-ETP",W30=-4,"Group Error",W30&lt;60,"SG60 not met",W30&lt;80,"SG60 met",W30&lt;100,"SG80 met",TRUE,"SG100 met"))</f>
        <v/>
      </c>
      <c r="V30"/>
      <c r="W30" s="80" t="str" cm="1">
        <f t="array" ref="W30">IFERROR(IF(NOT(ISNUMBER(A30)),"",_xlfn.IFS(E30="",-1,B30&lt;&gt;"First","",COUNTIFS($A$3:$A$53,A30,$E$3:$E$53,"&lt;&gt;",$E$3:$E$53,"&lt;&gt;"&amp;E30)&gt;0,-4,OR(R30="",E30=""),"",TRUE,ROUND(IF(E30="ETP",MIN(-11.965*R30^2+32.28*R30+78.259,100),MIN(-5.8*R30^2+6.9*R30+105,100)),0))),"")</f>
        <v/>
      </c>
      <c r="Z30"/>
      <c r="AA30"/>
      <c r="AB30"/>
      <c r="AC30"/>
      <c r="AD30"/>
      <c r="AE30"/>
      <c r="AF30"/>
    </row>
    <row r="31" spans="1:32" ht="9.75" customHeight="1">
      <c r="A31" s="57"/>
      <c r="B31" s="2" t="str">
        <f>IF(COUNTIF($A$3:A31,A31)=1,"First","")</f>
        <v/>
      </c>
      <c r="C31" s="2"/>
      <c r="D31" s="2"/>
      <c r="F31" s="2"/>
      <c r="G31" s="2"/>
      <c r="H31" s="2"/>
      <c r="I31" s="24"/>
      <c r="J31" s="24"/>
      <c r="K31" s="24"/>
      <c r="L31" s="84" t="str">
        <f t="shared" si="0"/>
        <v/>
      </c>
      <c r="M31" s="24"/>
      <c r="N31" s="24"/>
      <c r="O31" s="24"/>
      <c r="P31" s="24"/>
      <c r="Q31" s="87" t="str">
        <f t="shared" si="1"/>
        <v/>
      </c>
      <c r="R31" s="90" t="str">
        <f t="shared" si="2"/>
        <v/>
      </c>
      <c r="S31" s="1" t="str" cm="1">
        <f t="array" ref="S31">IF(W31="","",_xlfn.IFS(W31=-1,"ETP/non-ETP",W31=-4,"Group Error",W31&lt;60,"High",W31&lt;80,"Med",TRUE,"Low"))</f>
        <v/>
      </c>
      <c r="T31" s="13" t="str" cm="1">
        <f t="array" ref="T31">IF(W31="","",_xlfn.IFS(W31=-1,"ETP/non-ETP",W31=-4,"Group Error",W31&lt;60,"SG60 not met",W31&lt;80,"SG60 met",W31&lt;100,"SG80 met",TRUE,"SG100 met"))</f>
        <v/>
      </c>
      <c r="V31"/>
      <c r="W31" s="80" t="str" cm="1">
        <f t="array" ref="W31">IFERROR(IF(NOT(ISNUMBER(A31)),"",_xlfn.IFS(E31="",-1,B31&lt;&gt;"First","",COUNTIFS($A$3:$A$53,A31,$E$3:$E$53,"&lt;&gt;",$E$3:$E$53,"&lt;&gt;"&amp;E31)&gt;0,-4,OR(R31="",E31=""),"",TRUE,ROUND(IF(E31="ETP",MIN(-11.965*R31^2+32.28*R31+78.259,100),MIN(-5.8*R31^2+6.9*R31+105,100)),0))),"")</f>
        <v/>
      </c>
      <c r="Z31"/>
      <c r="AA31"/>
      <c r="AB31"/>
      <c r="AC31"/>
      <c r="AD31"/>
      <c r="AE31"/>
      <c r="AF31"/>
    </row>
    <row r="32" spans="1:32" ht="9.75" customHeight="1">
      <c r="A32" s="57"/>
      <c r="B32" s="2" t="str">
        <f>IF(COUNTIF($A$3:A32,A32)=1,"First","")</f>
        <v/>
      </c>
      <c r="C32" s="2"/>
      <c r="D32" s="2"/>
      <c r="F32" s="2"/>
      <c r="G32" s="2"/>
      <c r="H32" s="2"/>
      <c r="I32" s="24"/>
      <c r="J32" s="24"/>
      <c r="K32" s="24"/>
      <c r="L32" s="84" t="str">
        <f t="shared" si="0"/>
        <v/>
      </c>
      <c r="M32" s="24"/>
      <c r="N32" s="24"/>
      <c r="O32" s="24"/>
      <c r="P32" s="24"/>
      <c r="Q32" s="87" t="str">
        <f t="shared" si="1"/>
        <v/>
      </c>
      <c r="R32" s="90" t="str">
        <f t="shared" si="2"/>
        <v/>
      </c>
      <c r="S32" s="1" t="str" cm="1">
        <f t="array" ref="S32">IF(W32="","",_xlfn.IFS(W32=-1,"ETP/non-ETP",W32=-4,"Group Error",W32&lt;60,"High",W32&lt;80,"Med",TRUE,"Low"))</f>
        <v/>
      </c>
      <c r="T32" s="13" t="str" cm="1">
        <f t="array" ref="T32">IF(W32="","",_xlfn.IFS(W32=-1,"ETP/non-ETP",W32=-4,"Group Error",W32&lt;60,"SG60 not met",W32&lt;80,"SG60 met",W32&lt;100,"SG80 met",TRUE,"SG100 met"))</f>
        <v/>
      </c>
      <c r="V32"/>
      <c r="W32" s="80" t="str" cm="1">
        <f t="array" ref="W32">IFERROR(IF(NOT(ISNUMBER(A32)),"",_xlfn.IFS(E32="",-1,B32&lt;&gt;"First","",COUNTIFS($A$3:$A$53,A32,$E$3:$E$53,"&lt;&gt;",$E$3:$E$53,"&lt;&gt;"&amp;E32)&gt;0,-4,OR(R32="",E32=""),"",TRUE,ROUND(IF(E32="ETP",MIN(-11.965*R32^2+32.28*R32+78.259,100),MIN(-5.8*R32^2+6.9*R32+105,100)),0))),"")</f>
        <v/>
      </c>
      <c r="Z32"/>
      <c r="AA32"/>
      <c r="AB32"/>
      <c r="AC32"/>
      <c r="AD32"/>
      <c r="AE32"/>
      <c r="AF32"/>
    </row>
    <row r="33" spans="1:32" ht="9.75" customHeight="1">
      <c r="A33" s="57"/>
      <c r="B33" s="2" t="str">
        <f>IF(COUNTIF($A$3:A33,A33)=1,"First","")</f>
        <v/>
      </c>
      <c r="C33" s="2"/>
      <c r="D33" s="2"/>
      <c r="F33" s="2"/>
      <c r="G33" s="2"/>
      <c r="H33" s="2"/>
      <c r="I33" s="24"/>
      <c r="J33" s="24"/>
      <c r="K33" s="24"/>
      <c r="L33" s="84" t="str">
        <f t="shared" si="0"/>
        <v/>
      </c>
      <c r="M33" s="24"/>
      <c r="N33" s="24"/>
      <c r="O33" s="24"/>
      <c r="P33" s="24"/>
      <c r="Q33" s="87" t="str">
        <f t="shared" si="1"/>
        <v/>
      </c>
      <c r="R33" s="90" t="str">
        <f t="shared" si="2"/>
        <v/>
      </c>
      <c r="S33" s="1" t="str" cm="1">
        <f t="array" ref="S33">IF(W33="","",_xlfn.IFS(W33=-1,"ETP/non-ETP",W33=-4,"Group Error",W33&lt;60,"High",W33&lt;80,"Med",TRUE,"Low"))</f>
        <v/>
      </c>
      <c r="T33" s="13" t="str" cm="1">
        <f t="array" ref="T33">IF(W33="","",_xlfn.IFS(W33=-1,"ETP/non-ETP",W33=-4,"Group Error",W33&lt;60,"SG60 not met",W33&lt;80,"SG60 met",W33&lt;100,"SG80 met",TRUE,"SG100 met"))</f>
        <v/>
      </c>
      <c r="V33"/>
      <c r="W33" s="80" t="str" cm="1">
        <f t="array" ref="W33">IFERROR(IF(NOT(ISNUMBER(A33)),"",_xlfn.IFS(E33="",-1,B33&lt;&gt;"First","",COUNTIFS($A$3:$A$53,A33,$E$3:$E$53,"&lt;&gt;",$E$3:$E$53,"&lt;&gt;"&amp;E33)&gt;0,-4,OR(R33="",E33=""),"",TRUE,ROUND(IF(E33="ETP",MIN(-11.965*R33^2+32.28*R33+78.259,100),MIN(-5.8*R33^2+6.9*R33+105,100)),0))),"")</f>
        <v/>
      </c>
      <c r="Z33"/>
      <c r="AA33"/>
      <c r="AB33"/>
      <c r="AC33"/>
      <c r="AD33"/>
      <c r="AE33"/>
      <c r="AF33"/>
    </row>
    <row r="34" spans="1:32" ht="9.75" customHeight="1">
      <c r="A34" s="57"/>
      <c r="B34" s="2" t="str">
        <f>IF(COUNTIF($A$3:A34,A34)=1,"First","")</f>
        <v/>
      </c>
      <c r="C34" s="2"/>
      <c r="D34" s="2"/>
      <c r="F34" s="2"/>
      <c r="G34" s="2"/>
      <c r="H34" s="2"/>
      <c r="I34" s="24"/>
      <c r="J34" s="24"/>
      <c r="K34" s="24"/>
      <c r="L34" s="84" t="str">
        <f t="shared" si="0"/>
        <v/>
      </c>
      <c r="M34" s="24"/>
      <c r="N34" s="24"/>
      <c r="O34" s="24"/>
      <c r="P34" s="24"/>
      <c r="Q34" s="87" t="str">
        <f t="shared" si="1"/>
        <v/>
      </c>
      <c r="R34" s="90" t="str">
        <f t="shared" si="2"/>
        <v/>
      </c>
      <c r="S34" s="1" t="str" cm="1">
        <f t="array" ref="S34">IF(W34="","",_xlfn.IFS(W34=-1,"ETP/non-ETP",W34=-4,"Group Error",W34&lt;60,"High",W34&lt;80,"Med",TRUE,"Low"))</f>
        <v/>
      </c>
      <c r="T34" s="13" t="str" cm="1">
        <f t="array" ref="T34">IF(W34="","",_xlfn.IFS(W34=-1,"ETP/non-ETP",W34=-4,"Group Error",W34&lt;60,"SG60 not met",W34&lt;80,"SG60 met",W34&lt;100,"SG80 met",TRUE,"SG100 met"))</f>
        <v/>
      </c>
      <c r="V34"/>
      <c r="W34" s="80" t="str" cm="1">
        <f t="array" ref="W34">IFERROR(IF(NOT(ISNUMBER(A34)),"",_xlfn.IFS(E34="",-1,B34&lt;&gt;"First","",COUNTIFS($A$3:$A$53,A34,$E$3:$E$53,"&lt;&gt;",$E$3:$E$53,"&lt;&gt;"&amp;E34)&gt;0,-4,OR(R34="",E34=""),"",TRUE,ROUND(IF(E34="ETP",MIN(-11.965*R34^2+32.28*R34+78.259,100),MIN(-5.8*R34^2+6.9*R34+105,100)),0))),"")</f>
        <v/>
      </c>
      <c r="Z34"/>
      <c r="AA34"/>
      <c r="AB34"/>
      <c r="AC34"/>
      <c r="AD34"/>
      <c r="AE34"/>
      <c r="AF34"/>
    </row>
    <row r="35" spans="1:32" ht="9.75" customHeight="1">
      <c r="A35" s="57"/>
      <c r="B35" s="2" t="str">
        <f>IF(COUNTIF($A$3:A35,A35)=1,"First","")</f>
        <v/>
      </c>
      <c r="C35" s="2"/>
      <c r="D35" s="2"/>
      <c r="F35" s="2"/>
      <c r="G35" s="2"/>
      <c r="H35" s="2"/>
      <c r="I35" s="24"/>
      <c r="J35" s="24"/>
      <c r="K35" s="24"/>
      <c r="L35" s="84" t="str">
        <f t="shared" si="0"/>
        <v/>
      </c>
      <c r="M35" s="24"/>
      <c r="N35" s="24"/>
      <c r="O35" s="24"/>
      <c r="P35" s="24"/>
      <c r="Q35" s="87" t="str">
        <f t="shared" si="1"/>
        <v/>
      </c>
      <c r="R35" s="90" t="str">
        <f t="shared" si="2"/>
        <v/>
      </c>
      <c r="S35" s="1" t="str" cm="1">
        <f t="array" ref="S35">IF(W35="","",_xlfn.IFS(W35=-1,"ETP/non-ETP",W35=-4,"Group Error",W35&lt;60,"High",W35&lt;80,"Med",TRUE,"Low"))</f>
        <v/>
      </c>
      <c r="T35" s="13" t="str" cm="1">
        <f t="array" ref="T35">IF(W35="","",_xlfn.IFS(W35=-1,"ETP/non-ETP",W35=-4,"Group Error",W35&lt;60,"SG60 not met",W35&lt;80,"SG60 met",W35&lt;100,"SG80 met",TRUE,"SG100 met"))</f>
        <v/>
      </c>
      <c r="V35"/>
      <c r="W35" s="80" t="str" cm="1">
        <f t="array" ref="W35">IFERROR(IF(NOT(ISNUMBER(A35)),"",_xlfn.IFS(E35="",-1,B35&lt;&gt;"First","",COUNTIFS($A$3:$A$53,A35,$E$3:$E$53,"&lt;&gt;",$E$3:$E$53,"&lt;&gt;"&amp;E35)&gt;0,-4,OR(R35="",E35=""),"",TRUE,ROUND(IF(E35="ETP",MIN(-11.965*R35^2+32.28*R35+78.259,100),MIN(-5.8*R35^2+6.9*R35+105,100)),0))),"")</f>
        <v/>
      </c>
      <c r="Z35"/>
      <c r="AA35"/>
      <c r="AB35"/>
      <c r="AC35"/>
      <c r="AD35"/>
      <c r="AE35"/>
      <c r="AF35"/>
    </row>
    <row r="36" spans="1:32" ht="9.75" customHeight="1">
      <c r="A36" s="57"/>
      <c r="B36" s="2" t="str">
        <f>IF(COUNTIF($A$3:A36,A36)=1,"First","")</f>
        <v/>
      </c>
      <c r="C36" s="2"/>
      <c r="D36" s="2"/>
      <c r="F36" s="2"/>
      <c r="G36" s="2"/>
      <c r="H36" s="2"/>
      <c r="I36" s="24"/>
      <c r="J36" s="24"/>
      <c r="K36" s="24"/>
      <c r="L36" s="84" t="str">
        <f t="shared" si="0"/>
        <v/>
      </c>
      <c r="M36" s="24"/>
      <c r="N36" s="24"/>
      <c r="O36" s="24"/>
      <c r="P36" s="24"/>
      <c r="Q36" s="87" t="str">
        <f t="shared" si="1"/>
        <v/>
      </c>
      <c r="R36" s="90" t="str">
        <f t="shared" si="2"/>
        <v/>
      </c>
      <c r="S36" s="1" t="str" cm="1">
        <f t="array" ref="S36">IF(W36="","",_xlfn.IFS(W36=-1,"ETP/non-ETP",W36=-4,"Group Error",W36&lt;60,"High",W36&lt;80,"Med",TRUE,"Low"))</f>
        <v/>
      </c>
      <c r="T36" s="13" t="str" cm="1">
        <f t="array" ref="T36">IF(W36="","",_xlfn.IFS(W36=-1,"ETP/non-ETP",W36=-4,"Group Error",W36&lt;60,"SG60 not met",W36&lt;80,"SG60 met",W36&lt;100,"SG80 met",TRUE,"SG100 met"))</f>
        <v/>
      </c>
      <c r="V36"/>
      <c r="W36" s="80" t="str" cm="1">
        <f t="array" ref="W36">IFERROR(IF(NOT(ISNUMBER(A36)),"",_xlfn.IFS(E36="",-1,B36&lt;&gt;"First","",COUNTIFS($A$3:$A$53,A36,$E$3:$E$53,"&lt;&gt;",$E$3:$E$53,"&lt;&gt;"&amp;E36)&gt;0,-4,OR(R36="",E36=""),"",TRUE,ROUND(IF(E36="ETP",MIN(-11.965*R36^2+32.28*R36+78.259,100),MIN(-5.8*R36^2+6.9*R36+105,100)),0))),"")</f>
        <v/>
      </c>
      <c r="Z36"/>
      <c r="AA36"/>
      <c r="AB36"/>
      <c r="AC36"/>
      <c r="AD36"/>
      <c r="AE36"/>
      <c r="AF36"/>
    </row>
    <row r="37" spans="1:32" ht="9.75" customHeight="1">
      <c r="A37" s="57"/>
      <c r="B37" s="2" t="str">
        <f>IF(COUNTIF($A$3:A37,A37)=1,"First","")</f>
        <v/>
      </c>
      <c r="C37" s="2"/>
      <c r="D37" s="2"/>
      <c r="F37" s="2"/>
      <c r="G37" s="2"/>
      <c r="H37" s="2"/>
      <c r="I37" s="24"/>
      <c r="J37" s="24"/>
      <c r="K37" s="24"/>
      <c r="L37" s="84" t="str">
        <f t="shared" si="0"/>
        <v/>
      </c>
      <c r="M37" s="24"/>
      <c r="N37" s="24"/>
      <c r="O37" s="24"/>
      <c r="P37" s="24"/>
      <c r="Q37" s="87" t="str">
        <f t="shared" si="1"/>
        <v/>
      </c>
      <c r="R37" s="90" t="str">
        <f t="shared" si="2"/>
        <v/>
      </c>
      <c r="S37" s="1" t="str" cm="1">
        <f t="array" ref="S37">IF(W37="","",_xlfn.IFS(W37=-1,"ETP/non-ETP",W37=-4,"Group Error",W37&lt;60,"High",W37&lt;80,"Med",TRUE,"Low"))</f>
        <v/>
      </c>
      <c r="T37" s="13" t="str" cm="1">
        <f t="array" ref="T37">IF(W37="","",_xlfn.IFS(W37=-1,"ETP/non-ETP",W37=-4,"Group Error",W37&lt;60,"SG60 not met",W37&lt;80,"SG60 met",W37&lt;100,"SG80 met",TRUE,"SG100 met"))</f>
        <v/>
      </c>
      <c r="V37"/>
      <c r="W37" s="80" t="str" cm="1">
        <f t="array" ref="W37">IFERROR(IF(NOT(ISNUMBER(A37)),"",_xlfn.IFS(E37="",-1,B37&lt;&gt;"First","",COUNTIFS($A$3:$A$53,A37,$E$3:$E$53,"&lt;&gt;",$E$3:$E$53,"&lt;&gt;"&amp;E37)&gt;0,-4,OR(R37="",E37=""),"",TRUE,ROUND(IF(E37="ETP",MIN(-11.965*R37^2+32.28*R37+78.259,100),MIN(-5.8*R37^2+6.9*R37+105,100)),0))),"")</f>
        <v/>
      </c>
      <c r="Z37"/>
      <c r="AA37"/>
      <c r="AB37"/>
      <c r="AC37"/>
      <c r="AD37"/>
      <c r="AE37"/>
      <c r="AF37"/>
    </row>
    <row r="38" spans="1:32" ht="9.75" customHeight="1">
      <c r="A38" s="57"/>
      <c r="B38" s="2" t="str">
        <f>IF(COUNTIF($A$3:A38,A38)=1,"First","")</f>
        <v/>
      </c>
      <c r="C38" s="2"/>
      <c r="D38" s="2"/>
      <c r="F38" s="2"/>
      <c r="G38" s="2"/>
      <c r="H38" s="2"/>
      <c r="I38" s="24"/>
      <c r="J38" s="24"/>
      <c r="K38" s="24"/>
      <c r="L38" s="84" t="str">
        <f t="shared" si="0"/>
        <v/>
      </c>
      <c r="M38" s="24"/>
      <c r="N38" s="24"/>
      <c r="O38" s="24"/>
      <c r="P38" s="24"/>
      <c r="Q38" s="87" t="str">
        <f t="shared" si="1"/>
        <v/>
      </c>
      <c r="R38" s="90" t="str">
        <f t="shared" si="2"/>
        <v/>
      </c>
      <c r="S38" s="1" t="str" cm="1">
        <f t="array" ref="S38">IF(W38="","",_xlfn.IFS(W38=-1,"ETP/non-ETP",W38=-4,"Group Error",W38&lt;60,"High",W38&lt;80,"Med",TRUE,"Low"))</f>
        <v/>
      </c>
      <c r="T38" s="13" t="str" cm="1">
        <f t="array" ref="T38">IF(W38="","",_xlfn.IFS(W38=-1,"ETP/non-ETP",W38=-4,"Group Error",W38&lt;60,"SG60 not met",W38&lt;80,"SG60 met",W38&lt;100,"SG80 met",TRUE,"SG100 met"))</f>
        <v/>
      </c>
      <c r="V38"/>
      <c r="W38" s="80" t="str" cm="1">
        <f t="array" ref="W38">IFERROR(IF(NOT(ISNUMBER(A38)),"",_xlfn.IFS(E38="",-1,B38&lt;&gt;"First","",COUNTIFS($A$3:$A$53,A38,$E$3:$E$53,"&lt;&gt;",$E$3:$E$53,"&lt;&gt;"&amp;E38)&gt;0,-4,OR(R38="",E38=""),"",TRUE,ROUND(IF(E38="ETP",MIN(-11.965*R38^2+32.28*R38+78.259,100),MIN(-5.8*R38^2+6.9*R38+105,100)),0))),"")</f>
        <v/>
      </c>
      <c r="Z38"/>
      <c r="AA38"/>
      <c r="AB38"/>
      <c r="AC38"/>
      <c r="AD38"/>
      <c r="AE38"/>
      <c r="AF38"/>
    </row>
    <row r="39" spans="1:32" ht="9.75" customHeight="1">
      <c r="A39" s="57"/>
      <c r="B39" s="2" t="str">
        <f>IF(COUNTIF($A$3:A39,A39)=1,"First","")</f>
        <v/>
      </c>
      <c r="C39" s="2"/>
      <c r="D39" s="2"/>
      <c r="F39" s="2"/>
      <c r="G39" s="2"/>
      <c r="H39" s="2"/>
      <c r="I39" s="24"/>
      <c r="J39" s="24"/>
      <c r="K39" s="24"/>
      <c r="L39" s="84" t="str">
        <f t="shared" si="0"/>
        <v/>
      </c>
      <c r="M39" s="24"/>
      <c r="N39" s="24"/>
      <c r="O39" s="24"/>
      <c r="P39" s="24"/>
      <c r="Q39" s="87" t="str">
        <f t="shared" si="1"/>
        <v/>
      </c>
      <c r="R39" s="90" t="str">
        <f t="shared" si="2"/>
        <v/>
      </c>
      <c r="S39" s="1" t="str" cm="1">
        <f t="array" ref="S39">IF(W39="","",_xlfn.IFS(W39=-1,"ETP/non-ETP",W39=-4,"Group Error",W39&lt;60,"High",W39&lt;80,"Med",TRUE,"Low"))</f>
        <v/>
      </c>
      <c r="T39" s="13" t="str" cm="1">
        <f t="array" ref="T39">IF(W39="","",_xlfn.IFS(W39=-1,"ETP/non-ETP",W39=-4,"Group Error",W39&lt;60,"SG60 not met",W39&lt;80,"SG60 met",W39&lt;100,"SG80 met",TRUE,"SG100 met"))</f>
        <v/>
      </c>
      <c r="V39"/>
      <c r="W39" s="80" t="str" cm="1">
        <f t="array" ref="W39">IFERROR(IF(NOT(ISNUMBER(A39)),"",_xlfn.IFS(E39="",-1,B39&lt;&gt;"First","",COUNTIFS($A$3:$A$53,A39,$E$3:$E$53,"&lt;&gt;",$E$3:$E$53,"&lt;&gt;"&amp;E39)&gt;0,-4,OR(R39="",E39=""),"",TRUE,ROUND(IF(E39="ETP",MIN(-11.965*R39^2+32.28*R39+78.259,100),MIN(-5.8*R39^2+6.9*R39+105,100)),0))),"")</f>
        <v/>
      </c>
      <c r="Z39"/>
      <c r="AA39"/>
      <c r="AB39"/>
      <c r="AC39"/>
      <c r="AD39"/>
      <c r="AE39"/>
      <c r="AF39"/>
    </row>
    <row r="40" spans="1:32" ht="9.75" customHeight="1">
      <c r="A40" s="57"/>
      <c r="B40" s="2" t="str">
        <f>IF(COUNTIF($A$3:A40,A40)=1,"First","")</f>
        <v/>
      </c>
      <c r="C40" s="2"/>
      <c r="D40" s="2"/>
      <c r="F40" s="2"/>
      <c r="G40" s="2"/>
      <c r="H40" s="2"/>
      <c r="I40" s="24"/>
      <c r="J40" s="24"/>
      <c r="K40" s="24"/>
      <c r="L40" s="84" t="str">
        <f t="shared" si="0"/>
        <v/>
      </c>
      <c r="M40" s="24"/>
      <c r="N40" s="24"/>
      <c r="O40" s="24"/>
      <c r="P40" s="24"/>
      <c r="Q40" s="87" t="str">
        <f t="shared" si="1"/>
        <v/>
      </c>
      <c r="R40" s="90" t="str">
        <f t="shared" si="2"/>
        <v/>
      </c>
      <c r="S40" s="1" t="str" cm="1">
        <f t="array" ref="S40">IF(W40="","",_xlfn.IFS(W40=-1,"ETP/non-ETP",W40=-4,"Group Error",W40&lt;60,"High",W40&lt;80,"Med",TRUE,"Low"))</f>
        <v/>
      </c>
      <c r="T40" s="13" t="str" cm="1">
        <f t="array" ref="T40">IF(W40="","",_xlfn.IFS(W40=-1,"ETP/non-ETP",W40=-4,"Group Error",W40&lt;60,"SG60 not met",W40&lt;80,"SG60 met",W40&lt;100,"SG80 met",TRUE,"SG100 met"))</f>
        <v/>
      </c>
      <c r="V40"/>
      <c r="W40" s="80" t="str" cm="1">
        <f t="array" ref="W40">IFERROR(IF(NOT(ISNUMBER(A40)),"",_xlfn.IFS(E40="",-1,B40&lt;&gt;"First","",COUNTIFS($A$3:$A$53,A40,$E$3:$E$53,"&lt;&gt;",$E$3:$E$53,"&lt;&gt;"&amp;E40)&gt;0,-4,OR(R40="",E40=""),"",TRUE,ROUND(IF(E40="ETP",MIN(-11.965*R40^2+32.28*R40+78.259,100),MIN(-5.8*R40^2+6.9*R40+105,100)),0))),"")</f>
        <v/>
      </c>
      <c r="Z40"/>
      <c r="AA40"/>
      <c r="AB40"/>
      <c r="AC40"/>
      <c r="AD40"/>
      <c r="AE40"/>
      <c r="AF40"/>
    </row>
    <row r="41" spans="1:32" ht="9.75" customHeight="1">
      <c r="A41" s="57"/>
      <c r="B41" s="2" t="str">
        <f>IF(COUNTIF($A$3:A41,A41)=1,"First","")</f>
        <v/>
      </c>
      <c r="C41" s="2"/>
      <c r="D41" s="2"/>
      <c r="F41" s="2"/>
      <c r="G41" s="2"/>
      <c r="H41" s="2"/>
      <c r="I41" s="24"/>
      <c r="J41" s="24"/>
      <c r="K41" s="24"/>
      <c r="L41" s="84" t="str">
        <f t="shared" si="0"/>
        <v/>
      </c>
      <c r="M41" s="24"/>
      <c r="N41" s="24"/>
      <c r="O41" s="24"/>
      <c r="P41" s="24"/>
      <c r="Q41" s="87" t="str">
        <f t="shared" si="1"/>
        <v/>
      </c>
      <c r="R41" s="90" t="str">
        <f t="shared" si="2"/>
        <v/>
      </c>
      <c r="S41" s="1" t="str" cm="1">
        <f t="array" ref="S41">IF(W41="","",_xlfn.IFS(W41=-1,"ETP/non-ETP",W41=-4,"Group Error",W41&lt;60,"High",W41&lt;80,"Med",TRUE,"Low"))</f>
        <v/>
      </c>
      <c r="T41" s="13" t="str" cm="1">
        <f t="array" ref="T41">IF(W41="","",_xlfn.IFS(W41=-1,"ETP/non-ETP",W41=-4,"Group Error",W41&lt;60,"SG60 not met",W41&lt;80,"SG60 met",W41&lt;100,"SG80 met",TRUE,"SG100 met"))</f>
        <v/>
      </c>
      <c r="V41"/>
      <c r="W41" s="80" t="str" cm="1">
        <f t="array" ref="W41">IFERROR(IF(NOT(ISNUMBER(A41)),"",_xlfn.IFS(E41="",-1,B41&lt;&gt;"First","",COUNTIFS($A$3:$A$53,A41,$E$3:$E$53,"&lt;&gt;",$E$3:$E$53,"&lt;&gt;"&amp;E41)&gt;0,-4,OR(R41="",E41=""),"",TRUE,ROUND(IF(E41="ETP",MIN(-11.965*R41^2+32.28*R41+78.259,100),MIN(-5.8*R41^2+6.9*R41+105,100)),0))),"")</f>
        <v/>
      </c>
      <c r="Z41"/>
      <c r="AA41"/>
      <c r="AB41"/>
      <c r="AC41"/>
      <c r="AD41"/>
      <c r="AE41"/>
      <c r="AF41"/>
    </row>
    <row r="42" spans="1:32" ht="9.75" customHeight="1">
      <c r="A42" s="57"/>
      <c r="B42" s="2" t="str">
        <f>IF(COUNTIF($A$3:A42,A42)=1,"First","")</f>
        <v/>
      </c>
      <c r="C42" s="2"/>
      <c r="D42" s="2"/>
      <c r="F42" s="2"/>
      <c r="G42" s="2"/>
      <c r="H42" s="2"/>
      <c r="I42" s="24"/>
      <c r="J42" s="24"/>
      <c r="K42" s="24"/>
      <c r="L42" s="84" t="str">
        <f t="shared" si="0"/>
        <v/>
      </c>
      <c r="M42" s="24"/>
      <c r="N42" s="24"/>
      <c r="O42" s="24"/>
      <c r="P42" s="24"/>
      <c r="Q42" s="87" t="str">
        <f t="shared" si="1"/>
        <v/>
      </c>
      <c r="R42" s="90" t="str">
        <f t="shared" si="2"/>
        <v/>
      </c>
      <c r="S42" s="1" t="str" cm="1">
        <f t="array" ref="S42">IF(W42="","",_xlfn.IFS(W42=-1,"ETP/non-ETP",W42=-4,"Group Error",W42&lt;60,"High",W42&lt;80,"Med",TRUE,"Low"))</f>
        <v/>
      </c>
      <c r="T42" s="13" t="str" cm="1">
        <f t="array" ref="T42">IF(W42="","",_xlfn.IFS(W42=-1,"ETP/non-ETP",W42=-4,"Group Error",W42&lt;60,"SG60 not met",W42&lt;80,"SG60 met",W42&lt;100,"SG80 met",TRUE,"SG100 met"))</f>
        <v/>
      </c>
      <c r="V42"/>
      <c r="W42" s="80" t="str" cm="1">
        <f t="array" ref="W42">IFERROR(IF(NOT(ISNUMBER(A42)),"",_xlfn.IFS(E42="",-1,B42&lt;&gt;"First","",COUNTIFS($A$3:$A$53,A42,$E$3:$E$53,"&lt;&gt;",$E$3:$E$53,"&lt;&gt;"&amp;E42)&gt;0,-4,OR(R42="",E42=""),"",TRUE,ROUND(IF(E42="ETP",MIN(-11.965*R42^2+32.28*R42+78.259,100),MIN(-5.8*R42^2+6.9*R42+105,100)),0))),"")</f>
        <v/>
      </c>
      <c r="Z42"/>
      <c r="AA42"/>
      <c r="AB42"/>
      <c r="AC42"/>
      <c r="AD42"/>
      <c r="AE42"/>
      <c r="AF42"/>
    </row>
    <row r="43" spans="1:32" ht="9.75" customHeight="1">
      <c r="A43" s="57"/>
      <c r="B43" s="2" t="str">
        <f>IF(COUNTIF($A$3:A43,A43)=1,"First","")</f>
        <v/>
      </c>
      <c r="C43" s="2"/>
      <c r="D43" s="2"/>
      <c r="F43" s="2"/>
      <c r="G43" s="2"/>
      <c r="H43" s="2"/>
      <c r="I43" s="24"/>
      <c r="J43" s="24"/>
      <c r="K43" s="24"/>
      <c r="L43" s="84" t="str">
        <f t="shared" si="0"/>
        <v/>
      </c>
      <c r="M43" s="24"/>
      <c r="N43" s="24"/>
      <c r="O43" s="24"/>
      <c r="P43" s="24"/>
      <c r="Q43" s="87" t="str">
        <f t="shared" si="1"/>
        <v/>
      </c>
      <c r="R43" s="90" t="str">
        <f t="shared" si="2"/>
        <v/>
      </c>
      <c r="S43" s="1" t="str" cm="1">
        <f t="array" ref="S43">IF(W43="","",_xlfn.IFS(W43=-1,"ETP/non-ETP",W43=-4,"Group Error",W43&lt;60,"High",W43&lt;80,"Med",TRUE,"Low"))</f>
        <v/>
      </c>
      <c r="T43" s="13" t="str" cm="1">
        <f t="array" ref="T43">IF(W43="","",_xlfn.IFS(W43=-1,"ETP/non-ETP",W43=-4,"Group Error",W43&lt;60,"SG60 not met",W43&lt;80,"SG60 met",W43&lt;100,"SG80 met",TRUE,"SG100 met"))</f>
        <v/>
      </c>
      <c r="V43"/>
      <c r="W43" s="80" t="str" cm="1">
        <f t="array" ref="W43">IFERROR(IF(NOT(ISNUMBER(A43)),"",_xlfn.IFS(E43="",-1,B43&lt;&gt;"First","",COUNTIFS($A$3:$A$53,A43,$E$3:$E$53,"&lt;&gt;",$E$3:$E$53,"&lt;&gt;"&amp;E43)&gt;0,-4,OR(R43="",E43=""),"",TRUE,ROUND(IF(E43="ETP",MIN(-11.965*R43^2+32.28*R43+78.259,100),MIN(-5.8*R43^2+6.9*R43+105,100)),0))),"")</f>
        <v/>
      </c>
      <c r="Z43"/>
      <c r="AA43"/>
      <c r="AB43"/>
      <c r="AC43"/>
      <c r="AD43"/>
      <c r="AE43"/>
      <c r="AF43"/>
    </row>
    <row r="44" spans="1:32" ht="9.75" customHeight="1">
      <c r="A44" s="57"/>
      <c r="B44" s="2" t="str">
        <f>IF(COUNTIF($A$3:A44,A44)=1,"First","")</f>
        <v/>
      </c>
      <c r="C44" s="2"/>
      <c r="D44" s="2"/>
      <c r="F44" s="2"/>
      <c r="G44" s="2"/>
      <c r="H44" s="2"/>
      <c r="I44" s="24"/>
      <c r="J44" s="24"/>
      <c r="K44" s="24"/>
      <c r="L44" s="84" t="str">
        <f t="shared" si="0"/>
        <v/>
      </c>
      <c r="M44" s="24"/>
      <c r="N44" s="24"/>
      <c r="O44" s="24"/>
      <c r="P44" s="24"/>
      <c r="Q44" s="87" t="str">
        <f t="shared" si="1"/>
        <v/>
      </c>
      <c r="R44" s="90" t="str">
        <f t="shared" si="2"/>
        <v/>
      </c>
      <c r="S44" s="1" t="str" cm="1">
        <f t="array" ref="S44">IF(W44="","",_xlfn.IFS(W44=-1,"ETP/non-ETP",W44=-4,"Group Error",W44&lt;60,"High",W44&lt;80,"Med",TRUE,"Low"))</f>
        <v/>
      </c>
      <c r="T44" s="13" t="str" cm="1">
        <f t="array" ref="T44">IF(W44="","",_xlfn.IFS(W44=-1,"ETP/non-ETP",W44=-4,"Group Error",W44&lt;60,"SG60 not met",W44&lt;80,"SG60 met",W44&lt;100,"SG80 met",TRUE,"SG100 met"))</f>
        <v/>
      </c>
      <c r="V44"/>
      <c r="W44" s="80" t="str" cm="1">
        <f t="array" ref="W44">IFERROR(IF(NOT(ISNUMBER(A44)),"",_xlfn.IFS(E44="",-1,B44&lt;&gt;"First","",COUNTIFS($A$3:$A$53,A44,$E$3:$E$53,"&lt;&gt;",$E$3:$E$53,"&lt;&gt;"&amp;E44)&gt;0,-4,OR(R44="",E44=""),"",TRUE,ROUND(IF(E44="ETP",MIN(-11.965*R44^2+32.28*R44+78.259,100),MIN(-5.8*R44^2+6.9*R44+105,100)),0))),"")</f>
        <v/>
      </c>
      <c r="Z44"/>
      <c r="AA44"/>
      <c r="AB44"/>
      <c r="AC44"/>
      <c r="AD44"/>
      <c r="AE44"/>
      <c r="AF44"/>
    </row>
    <row r="45" spans="1:32" s="1" customFormat="1" ht="9.75" customHeight="1">
      <c r="A45" s="57"/>
      <c r="B45" s="2" t="str">
        <f>IF(COUNTIF($A$3:A45,A45)=1,"First","")</f>
        <v/>
      </c>
      <c r="C45" s="2"/>
      <c r="D45" s="2"/>
      <c r="E45" s="2"/>
      <c r="F45" s="2"/>
      <c r="G45" s="2"/>
      <c r="H45" s="2"/>
      <c r="I45" s="24"/>
      <c r="J45" s="24"/>
      <c r="K45" s="24"/>
      <c r="L45" s="84" t="str">
        <f t="shared" si="0"/>
        <v/>
      </c>
      <c r="M45" s="24"/>
      <c r="N45" s="24"/>
      <c r="O45" s="24"/>
      <c r="P45" s="24"/>
      <c r="Q45" s="87" t="str">
        <f t="shared" si="1"/>
        <v/>
      </c>
      <c r="R45" s="90" t="str">
        <f t="shared" si="2"/>
        <v/>
      </c>
      <c r="S45" s="1" t="str" cm="1">
        <f t="array" ref="S45">IF(W45="","",_xlfn.IFS(W45=-1,"ETP/non-ETP",W45=-4,"Group Error",W45&lt;60,"High",W45&lt;80,"Med",TRUE,"Low"))</f>
        <v/>
      </c>
      <c r="T45" s="13" t="str" cm="1">
        <f t="array" ref="T45">IF(W45="","",_xlfn.IFS(W45=-1,"ETP/non-ETP",W45=-4,"Group Error",W45&lt;60,"SG60 not met",W45&lt;80,"SG60 met",W45&lt;100,"SG80 met",TRUE,"SG100 met"))</f>
        <v/>
      </c>
      <c r="V45"/>
      <c r="W45" s="80" t="str" cm="1">
        <f t="array" ref="W45">IFERROR(IF(NOT(ISNUMBER(A45)),"",_xlfn.IFS(E45="",-1,B45&lt;&gt;"First","",COUNTIFS($A$3:$A$53,A45,$E$3:$E$53,"&lt;&gt;",$E$3:$E$53,"&lt;&gt;"&amp;E45)&gt;0,-4,OR(R45="",E45=""),"",TRUE,ROUND(IF(E45="ETP",MIN(-11.965*R45^2+32.28*R45+78.259,100),MIN(-5.8*R45^2+6.9*R45+105,100)),0))),"")</f>
        <v/>
      </c>
      <c r="Z45"/>
      <c r="AA45"/>
      <c r="AB45"/>
      <c r="AC45"/>
      <c r="AD45"/>
      <c r="AE45"/>
      <c r="AF45"/>
    </row>
    <row r="46" spans="1:32" s="1" customFormat="1" ht="9.75" customHeight="1">
      <c r="A46" s="57"/>
      <c r="B46" s="2" t="str">
        <f>IF(COUNTIF($A$3:A46,A46)=1,"First","")</f>
        <v/>
      </c>
      <c r="C46" s="2"/>
      <c r="D46" s="2"/>
      <c r="E46" s="2"/>
      <c r="F46" s="2"/>
      <c r="G46" s="2"/>
      <c r="H46" s="2"/>
      <c r="I46" s="24"/>
      <c r="J46" s="24"/>
      <c r="K46" s="24"/>
      <c r="L46" s="84" t="str">
        <f t="shared" si="0"/>
        <v/>
      </c>
      <c r="M46" s="24"/>
      <c r="N46" s="24"/>
      <c r="O46" s="24"/>
      <c r="P46" s="24"/>
      <c r="Q46" s="87" t="str">
        <f t="shared" si="1"/>
        <v/>
      </c>
      <c r="R46" s="90" t="str">
        <f t="shared" si="2"/>
        <v/>
      </c>
      <c r="S46" s="1" t="str" cm="1">
        <f t="array" ref="S46">IF(W46="","",_xlfn.IFS(W46=-1,"ETP/non-ETP",W46=-4,"Group Error",W46&lt;60,"High",W46&lt;80,"Med",TRUE,"Low"))</f>
        <v/>
      </c>
      <c r="T46" s="13" t="str" cm="1">
        <f t="array" ref="T46">IF(W46="","",_xlfn.IFS(W46=-1,"ETP/non-ETP",W46=-4,"Group Error",W46&lt;60,"SG60 not met",W46&lt;80,"SG60 met",W46&lt;100,"SG80 met",TRUE,"SG100 met"))</f>
        <v/>
      </c>
      <c r="V46"/>
      <c r="W46" s="80" t="str" cm="1">
        <f t="array" ref="W46">IFERROR(IF(NOT(ISNUMBER(A46)),"",_xlfn.IFS(E46="",-1,B46&lt;&gt;"First","",COUNTIFS($A$3:$A$53,A46,$E$3:$E$53,"&lt;&gt;",$E$3:$E$53,"&lt;&gt;"&amp;E46)&gt;0,-4,OR(R46="",E46=""),"",TRUE,ROUND(IF(E46="ETP",MIN(-11.965*R46^2+32.28*R46+78.259,100),MIN(-5.8*R46^2+6.9*R46+105,100)),0))),"")</f>
        <v/>
      </c>
      <c r="Z46"/>
      <c r="AA46"/>
      <c r="AB46"/>
      <c r="AC46"/>
      <c r="AD46"/>
      <c r="AE46"/>
      <c r="AF46"/>
    </row>
    <row r="47" spans="1:32" s="1" customFormat="1" ht="9.75" customHeight="1">
      <c r="A47" s="57"/>
      <c r="B47" s="2" t="str">
        <f>IF(COUNTIF($A$3:A47,A47)=1,"First","")</f>
        <v/>
      </c>
      <c r="C47" s="2"/>
      <c r="D47" s="2"/>
      <c r="E47" s="2"/>
      <c r="F47" s="2"/>
      <c r="G47" s="2"/>
      <c r="H47" s="2"/>
      <c r="I47" s="24"/>
      <c r="J47" s="24"/>
      <c r="K47" s="24"/>
      <c r="L47" s="84" t="str">
        <f t="shared" si="0"/>
        <v/>
      </c>
      <c r="M47" s="24"/>
      <c r="N47" s="24"/>
      <c r="O47" s="24"/>
      <c r="P47" s="24"/>
      <c r="Q47" s="87" t="str">
        <f t="shared" si="1"/>
        <v/>
      </c>
      <c r="R47" s="90" t="str">
        <f t="shared" si="2"/>
        <v/>
      </c>
      <c r="S47" s="1" t="str" cm="1">
        <f t="array" ref="S47">IF(W47="","",_xlfn.IFS(W47=-1,"ETP/non-ETP",W47=-4,"Group Error",W47&lt;60,"High",W47&lt;80,"Med",TRUE,"Low"))</f>
        <v/>
      </c>
      <c r="T47" s="13" t="str" cm="1">
        <f t="array" ref="T47">IF(W47="","",_xlfn.IFS(W47=-1,"ETP/non-ETP",W47=-4,"Group Error",W47&lt;60,"SG60 not met",W47&lt;80,"SG60 met",W47&lt;100,"SG80 met",TRUE,"SG100 met"))</f>
        <v/>
      </c>
      <c r="V47"/>
      <c r="W47" s="80" t="str" cm="1">
        <f t="array" ref="W47">IFERROR(IF(NOT(ISNUMBER(A47)),"",_xlfn.IFS(E47="",-1,B47&lt;&gt;"First","",COUNTIFS($A$3:$A$53,A47,$E$3:$E$53,"&lt;&gt;",$E$3:$E$53,"&lt;&gt;"&amp;E47)&gt;0,-4,OR(R47="",E47=""),"",TRUE,ROUND(IF(E47="ETP",MIN(-11.965*R47^2+32.28*R47+78.259,100),MIN(-5.8*R47^2+6.9*R47+105,100)),0))),"")</f>
        <v/>
      </c>
      <c r="Z47"/>
      <c r="AA47"/>
      <c r="AB47"/>
      <c r="AC47"/>
      <c r="AD47"/>
      <c r="AE47"/>
      <c r="AF47"/>
    </row>
    <row r="48" spans="1:32" s="1" customFormat="1" ht="9.75" customHeight="1">
      <c r="A48" s="57"/>
      <c r="B48" s="2" t="str">
        <f>IF(COUNTIF($A$3:A48,A48)=1,"First","")</f>
        <v/>
      </c>
      <c r="C48" s="2"/>
      <c r="D48" s="2"/>
      <c r="E48" s="2"/>
      <c r="F48" s="2"/>
      <c r="G48" s="2"/>
      <c r="H48" s="2"/>
      <c r="I48" s="24"/>
      <c r="J48" s="24"/>
      <c r="K48" s="24"/>
      <c r="L48" s="84" t="str">
        <f t="shared" si="0"/>
        <v/>
      </c>
      <c r="M48" s="24"/>
      <c r="N48" s="24"/>
      <c r="O48" s="24"/>
      <c r="P48" s="24"/>
      <c r="Q48" s="87" t="str">
        <f t="shared" si="1"/>
        <v/>
      </c>
      <c r="R48" s="90" t="str">
        <f t="shared" si="2"/>
        <v/>
      </c>
      <c r="S48" s="1" t="str" cm="1">
        <f t="array" ref="S48">IF(W48="","",_xlfn.IFS(W48=-1,"ETP/non-ETP",W48=-4,"Group Error",W48&lt;60,"High",W48&lt;80,"Med",TRUE,"Low"))</f>
        <v/>
      </c>
      <c r="T48" s="13" t="str" cm="1">
        <f t="array" ref="T48">IF(W48="","",_xlfn.IFS(W48=-1,"ETP/non-ETP",W48=-4,"Group Error",W48&lt;60,"SG60 not met",W48&lt;80,"SG60 met",W48&lt;100,"SG80 met",TRUE,"SG100 met"))</f>
        <v/>
      </c>
      <c r="V48"/>
      <c r="W48" s="80" t="str" cm="1">
        <f t="array" ref="W48">IFERROR(IF(NOT(ISNUMBER(A48)),"",_xlfn.IFS(E48="",-1,B48&lt;&gt;"First","",COUNTIFS($A$3:$A$53,A48,$E$3:$E$53,"&lt;&gt;",$E$3:$E$53,"&lt;&gt;"&amp;E48)&gt;0,-4,OR(R48="",E48=""),"",TRUE,ROUND(IF(E48="ETP",MIN(-11.965*R48^2+32.28*R48+78.259,100),MIN(-5.8*R48^2+6.9*R48+105,100)),0))),"")</f>
        <v/>
      </c>
      <c r="Z48"/>
      <c r="AA48"/>
      <c r="AB48"/>
      <c r="AC48"/>
      <c r="AD48"/>
      <c r="AE48"/>
      <c r="AF48"/>
    </row>
    <row r="49" spans="1:32" s="1" customFormat="1" ht="9.75" customHeight="1">
      <c r="A49" s="57"/>
      <c r="B49" s="2" t="str">
        <f>IF(COUNTIF($A$3:A49,A49)=1,"First","")</f>
        <v/>
      </c>
      <c r="C49" s="2"/>
      <c r="D49" s="2"/>
      <c r="E49" s="2"/>
      <c r="F49" s="2"/>
      <c r="G49" s="2"/>
      <c r="H49" s="2"/>
      <c r="I49" s="24"/>
      <c r="J49" s="24"/>
      <c r="K49" s="24"/>
      <c r="L49" s="84" t="str">
        <f t="shared" si="0"/>
        <v/>
      </c>
      <c r="M49" s="24"/>
      <c r="N49" s="24"/>
      <c r="O49" s="24"/>
      <c r="P49" s="24"/>
      <c r="Q49" s="87" t="str">
        <f t="shared" si="1"/>
        <v/>
      </c>
      <c r="R49" s="90" t="str">
        <f t="shared" si="2"/>
        <v/>
      </c>
      <c r="S49" s="1" t="str" cm="1">
        <f t="array" ref="S49">IF(W49="","",_xlfn.IFS(W49=-1,"ETP/non-ETP",W49=-4,"Group Error",W49&lt;60,"High",W49&lt;80,"Med",TRUE,"Low"))</f>
        <v/>
      </c>
      <c r="T49" s="13" t="str" cm="1">
        <f t="array" ref="T49">IF(W49="","",_xlfn.IFS(W49=-1,"ETP/non-ETP",W49=-4,"Group Error",W49&lt;60,"SG60 not met",W49&lt;80,"SG60 met",W49&lt;100,"SG80 met",TRUE,"SG100 met"))</f>
        <v/>
      </c>
      <c r="V49"/>
      <c r="W49" s="80" t="str" cm="1">
        <f t="array" ref="W49">IFERROR(IF(NOT(ISNUMBER(A49)),"",_xlfn.IFS(E49="",-1,B49&lt;&gt;"First","",COUNTIFS($A$3:$A$53,A49,$E$3:$E$53,"&lt;&gt;",$E$3:$E$53,"&lt;&gt;"&amp;E49)&gt;0,-4,OR(R49="",E49=""),"",TRUE,ROUND(IF(E49="ETP",MIN(-11.965*R49^2+32.28*R49+78.259,100),MIN(-5.8*R49^2+6.9*R49+105,100)),0))),"")</f>
        <v/>
      </c>
      <c r="Z49"/>
      <c r="AA49"/>
      <c r="AB49"/>
      <c r="AC49"/>
      <c r="AD49"/>
      <c r="AE49"/>
      <c r="AF49"/>
    </row>
    <row r="50" spans="1:32" s="1" customFormat="1" ht="9.75" customHeight="1">
      <c r="A50" s="57"/>
      <c r="B50" s="2" t="str">
        <f>IF(COUNTIF($A$3:A50,A50)=1,"First","")</f>
        <v/>
      </c>
      <c r="C50" s="2"/>
      <c r="D50" s="2"/>
      <c r="E50" s="2"/>
      <c r="F50" s="2"/>
      <c r="G50" s="2"/>
      <c r="H50" s="2"/>
      <c r="I50" s="24"/>
      <c r="J50" s="24"/>
      <c r="K50" s="24"/>
      <c r="L50" s="84" t="str">
        <f t="shared" si="0"/>
        <v/>
      </c>
      <c r="M50" s="24"/>
      <c r="N50" s="24"/>
      <c r="O50" s="24"/>
      <c r="P50" s="24"/>
      <c r="Q50" s="87" t="str">
        <f t="shared" si="1"/>
        <v/>
      </c>
      <c r="R50" s="90" t="str">
        <f t="shared" si="2"/>
        <v/>
      </c>
      <c r="S50" s="1" t="str" cm="1">
        <f t="array" ref="S50">IF(W50="","",_xlfn.IFS(W50=-1,"ETP/non-ETP",W50=-4,"Group Error",W50&lt;60,"High",W50&lt;80,"Med",TRUE,"Low"))</f>
        <v/>
      </c>
      <c r="T50" s="13" t="str" cm="1">
        <f t="array" ref="T50">IF(W50="","",_xlfn.IFS(W50=-1,"ETP/non-ETP",W50=-4,"Group Error",W50&lt;60,"SG60 not met",W50&lt;80,"SG60 met",W50&lt;100,"SG80 met",TRUE,"SG100 met"))</f>
        <v/>
      </c>
      <c r="V50"/>
      <c r="W50" s="80" t="str" cm="1">
        <f t="array" ref="W50">IFERROR(IF(NOT(ISNUMBER(A50)),"",_xlfn.IFS(E50="",-1,B50&lt;&gt;"First","",COUNTIFS($A$3:$A$53,A50,$E$3:$E$53,"&lt;&gt;",$E$3:$E$53,"&lt;&gt;"&amp;E50)&gt;0,-4,OR(R50="",E50=""),"",TRUE,ROUND(IF(E50="ETP",MIN(-11.965*R50^2+32.28*R50+78.259,100),MIN(-5.8*R50^2+6.9*R50+105,100)),0))),"")</f>
        <v/>
      </c>
      <c r="Z50"/>
      <c r="AA50"/>
      <c r="AB50"/>
      <c r="AC50"/>
      <c r="AD50"/>
      <c r="AE50"/>
      <c r="AF50"/>
    </row>
    <row r="51" spans="1:32" s="1" customFormat="1" ht="9.75" customHeight="1">
      <c r="A51" s="57"/>
      <c r="B51" s="2" t="str">
        <f>IF(COUNTIF($A$3:A51,A51)=1,"First","")</f>
        <v/>
      </c>
      <c r="C51" s="2"/>
      <c r="D51" s="2"/>
      <c r="E51" s="2"/>
      <c r="F51" s="2"/>
      <c r="G51" s="2"/>
      <c r="H51" s="2"/>
      <c r="I51" s="24"/>
      <c r="J51" s="24"/>
      <c r="K51" s="24"/>
      <c r="L51" s="84" t="str">
        <f t="shared" si="0"/>
        <v/>
      </c>
      <c r="M51" s="24"/>
      <c r="N51" s="24"/>
      <c r="O51" s="24"/>
      <c r="P51" s="24"/>
      <c r="Q51" s="87" t="str">
        <f t="shared" si="1"/>
        <v/>
      </c>
      <c r="R51" s="90" t="str">
        <f t="shared" si="2"/>
        <v/>
      </c>
      <c r="S51" s="1" t="str" cm="1">
        <f t="array" ref="S51">IF(W51="","",_xlfn.IFS(W51=-1,"ETP/non-ETP",W51=-4,"Group Error",W51&lt;60,"High",W51&lt;80,"Med",TRUE,"Low"))</f>
        <v/>
      </c>
      <c r="T51" s="13" t="str" cm="1">
        <f t="array" ref="T51">IF(W51="","",_xlfn.IFS(W51=-1,"ETP/non-ETP",W51=-4,"Group Error",W51&lt;60,"SG60 not met",W51&lt;80,"SG60 met",W51&lt;100,"SG80 met",TRUE,"SG100 met"))</f>
        <v/>
      </c>
      <c r="V51"/>
      <c r="W51" s="80" t="str" cm="1">
        <f t="array" ref="W51">IFERROR(IF(NOT(ISNUMBER(A51)),"",_xlfn.IFS(E51="",-1,B51&lt;&gt;"First","",COUNTIFS($A$3:$A$53,A51,$E$3:$E$53,"&lt;&gt;",$E$3:$E$53,"&lt;&gt;"&amp;E51)&gt;0,-4,OR(R51="",E51=""),"",TRUE,ROUND(IF(E51="ETP",MIN(-11.965*R51^2+32.28*R51+78.259,100),MIN(-5.8*R51^2+6.9*R51+105,100)),0))),"")</f>
        <v/>
      </c>
      <c r="Z51"/>
      <c r="AA51"/>
      <c r="AB51"/>
      <c r="AC51"/>
      <c r="AD51"/>
      <c r="AE51"/>
      <c r="AF51"/>
    </row>
    <row r="52" spans="1:32" s="1" customFormat="1" ht="9.5" customHeight="1">
      <c r="A52" s="57"/>
      <c r="B52" s="2" t="str">
        <f>IF(COUNTIF($A$3:A52,A52)=1,"First","")</f>
        <v/>
      </c>
      <c r="C52" s="2"/>
      <c r="D52" s="2"/>
      <c r="E52" s="2"/>
      <c r="F52" s="2"/>
      <c r="G52" s="2"/>
      <c r="H52" s="2"/>
      <c r="I52" s="24"/>
      <c r="J52" s="24"/>
      <c r="K52" s="24"/>
      <c r="L52" s="84" t="str">
        <f t="shared" si="0"/>
        <v/>
      </c>
      <c r="M52" s="24"/>
      <c r="N52" s="24"/>
      <c r="O52" s="24"/>
      <c r="P52" s="24"/>
      <c r="Q52" s="87" t="str">
        <f t="shared" si="1"/>
        <v/>
      </c>
      <c r="R52" s="90" t="str">
        <f t="shared" si="2"/>
        <v/>
      </c>
      <c r="S52" s="1" t="str" cm="1">
        <f t="array" ref="S52">IF(W52="","",_xlfn.IFS(W52=-1,"ETP/non-ETP",W52=-4,"Group Error",W52&lt;60,"High",W52&lt;80,"Med",TRUE,"Low"))</f>
        <v/>
      </c>
      <c r="T52" s="13" t="str" cm="1">
        <f t="array" ref="T52">IF(W52="","",_xlfn.IFS(W52=-1,"ETP/non-ETP",W52=-4,"Group Error",W52&lt;60,"SG60 not met",W52&lt;80,"SG60 met",W52&lt;100,"SG80 met",TRUE,"SG100 met"))</f>
        <v/>
      </c>
      <c r="V52"/>
      <c r="W52" s="80" t="str" cm="1">
        <f t="array" ref="W52">IFERROR(IF(NOT(ISNUMBER(A52)),"",_xlfn.IFS(E52="",-1,B52&lt;&gt;"First","",COUNTIFS($A$3:$A$53,A52,$E$3:$E$53,"&lt;&gt;",$E$3:$E$53,"&lt;&gt;"&amp;E52)&gt;0,-4,OR(R52="",E52=""),"",TRUE,ROUND(IF(E52="ETP",MIN(-11.965*R52^2+32.28*R52+78.259,100),MIN(-5.8*R52^2+6.9*R52+105,100)),0))),"")</f>
        <v/>
      </c>
      <c r="Z52"/>
      <c r="AA52"/>
      <c r="AB52"/>
      <c r="AC52"/>
      <c r="AD52"/>
      <c r="AE52"/>
      <c r="AF52"/>
    </row>
    <row r="53" spans="1:32" s="1" customFormat="1" ht="9.75" customHeight="1" thickBot="1">
      <c r="A53" s="58"/>
      <c r="B53" s="11" t="str">
        <f>IF(COUNTIF($A$3:A53,A53)=1,"First","")</f>
        <v/>
      </c>
      <c r="C53" s="11"/>
      <c r="D53" s="11"/>
      <c r="E53" s="11"/>
      <c r="F53" s="11"/>
      <c r="G53" s="11"/>
      <c r="H53" s="11"/>
      <c r="I53" s="56"/>
      <c r="J53" s="56"/>
      <c r="K53" s="56"/>
      <c r="L53" s="85" t="str">
        <f t="shared" si="0"/>
        <v/>
      </c>
      <c r="M53" s="56"/>
      <c r="N53" s="56"/>
      <c r="O53" s="56"/>
      <c r="P53" s="56"/>
      <c r="Q53" s="88" t="str">
        <f t="shared" si="1"/>
        <v/>
      </c>
      <c r="R53" s="91" t="str">
        <f t="shared" si="2"/>
        <v/>
      </c>
      <c r="S53" s="12" t="str" cm="1">
        <f t="array" ref="S53">IF(W53="","",_xlfn.IFS(W53=-1,"ETP/non-ETP",W53=-4,"Group Error",W53&lt;60,"High",W53&lt;80,"Med",TRUE,"Low"))</f>
        <v/>
      </c>
      <c r="T53" s="14" t="str" cm="1">
        <f t="array" ref="T53">IF(W53="","",_xlfn.IFS(W53=-1,"ETP/non-ETP",W53=-4,"Group Error",W53&lt;60,"SG60 not met",W53&lt;80,"SG60 met",W53&lt;100,"SG80 met",TRUE,"SG100 met"))</f>
        <v/>
      </c>
      <c r="V53"/>
      <c r="W53" s="122" t="str" cm="1">
        <f t="array" ref="W53">IFERROR(IF(NOT(ISNUMBER(A53)),"",_xlfn.IFS(E53="",-1,B53&lt;&gt;"First","",COUNTIFS($A$3:$A$53,A53,$E$3:$E$53,"&lt;&gt;",$E$3:$E$53,"&lt;&gt;"&amp;E53)&gt;0,-4,OR(R53="",E53=""),"",TRUE,ROUND(IF(E53="ETP",MIN(-11.965*R53^2+32.28*R53+78.259,100),MIN(-5.8*R53^2+6.9*R53+105,100)),0))),"")</f>
        <v/>
      </c>
      <c r="Z53"/>
      <c r="AA53"/>
      <c r="AB53"/>
      <c r="AC53"/>
      <c r="AD53"/>
      <c r="AE53"/>
      <c r="AF53"/>
    </row>
    <row r="54" spans="1:32" s="1" customFormat="1">
      <c r="A54" s="8"/>
      <c r="B54" s="8"/>
      <c r="C54" s="8"/>
      <c r="D54" s="8"/>
      <c r="E54" s="2"/>
      <c r="F54" s="2"/>
      <c r="G54" s="2"/>
      <c r="H54" s="2"/>
      <c r="I54" s="2"/>
      <c r="J54" s="2"/>
      <c r="K54" s="2"/>
      <c r="L54" s="2"/>
      <c r="S54" s="2"/>
      <c r="T54" s="2"/>
      <c r="U54" s="2"/>
    </row>
    <row r="55" spans="1:32" s="1" customFormat="1" hidden="1">
      <c r="A55" s="8"/>
      <c r="B55" s="8"/>
      <c r="C55" s="8"/>
      <c r="D55" s="8"/>
      <c r="E55" s="2"/>
      <c r="F55" s="2"/>
      <c r="G55" s="2"/>
      <c r="H55" s="2"/>
      <c r="I55" s="2"/>
      <c r="J55" s="2"/>
      <c r="K55" s="2"/>
      <c r="L55" s="2"/>
      <c r="S55" s="2"/>
      <c r="T55" s="2"/>
      <c r="U55" s="2"/>
    </row>
    <row r="56" spans="1:32" s="1" customFormat="1" hidden="1">
      <c r="A56" s="8"/>
      <c r="B56" s="8"/>
      <c r="C56" s="8"/>
      <c r="D56" s="8"/>
      <c r="E56" s="2"/>
      <c r="F56" s="2"/>
      <c r="G56" s="2"/>
      <c r="H56" s="2"/>
      <c r="I56" s="2"/>
      <c r="J56" s="2"/>
      <c r="K56" s="2"/>
      <c r="L56" s="2"/>
      <c r="S56" s="2"/>
      <c r="T56" s="2"/>
      <c r="U56" s="2"/>
    </row>
    <row r="57" spans="1:32" s="1" customFormat="1" hidden="1">
      <c r="A57" s="8"/>
      <c r="B57" s="8"/>
      <c r="C57" s="8"/>
      <c r="D57" s="8"/>
      <c r="E57" s="2"/>
      <c r="F57" s="2"/>
      <c r="G57" s="2"/>
      <c r="H57" s="2"/>
      <c r="I57" s="2"/>
      <c r="J57" s="2"/>
      <c r="K57" s="2"/>
      <c r="L57" s="2"/>
      <c r="U57" s="2"/>
    </row>
    <row r="58" spans="1:32" s="1" customFormat="1" hidden="1">
      <c r="A58" s="8"/>
      <c r="B58" s="8"/>
      <c r="C58" s="8"/>
      <c r="D58" s="8"/>
      <c r="E58" s="2"/>
      <c r="F58" s="2"/>
      <c r="G58" s="2"/>
      <c r="H58" s="2"/>
      <c r="I58" s="2"/>
      <c r="J58" s="2"/>
      <c r="K58" s="2"/>
      <c r="L58" s="2"/>
      <c r="S58" s="2"/>
      <c r="T58" s="2"/>
      <c r="U58" s="2"/>
    </row>
    <row r="59" spans="1:32" s="1" customFormat="1" hidden="1">
      <c r="A59" s="8"/>
      <c r="B59" s="8"/>
      <c r="C59" s="8"/>
      <c r="D59" s="8"/>
      <c r="E59" s="2"/>
      <c r="F59" s="2"/>
      <c r="G59" s="2"/>
      <c r="H59" s="2"/>
      <c r="I59" s="2"/>
      <c r="J59" s="2"/>
      <c r="K59" s="2"/>
      <c r="L59" s="2"/>
      <c r="S59" s="2"/>
      <c r="T59" s="2"/>
      <c r="U59" s="2"/>
    </row>
    <row r="60" spans="1:32" s="1" customFormat="1" hidden="1">
      <c r="A60" s="8"/>
      <c r="B60" s="8"/>
      <c r="C60" s="8"/>
      <c r="D60" s="8"/>
      <c r="E60" s="2"/>
      <c r="F60" s="2"/>
      <c r="G60" s="2"/>
      <c r="H60" s="2"/>
      <c r="I60" s="2"/>
      <c r="J60" s="2"/>
      <c r="K60" s="2"/>
      <c r="L60" s="2"/>
      <c r="S60" s="2"/>
      <c r="T60" s="2"/>
      <c r="U60" s="2"/>
    </row>
    <row r="61" spans="1:32" s="1" customFormat="1" hidden="1">
      <c r="A61" s="8"/>
      <c r="B61" s="8"/>
      <c r="C61" s="8"/>
      <c r="D61" s="8"/>
      <c r="E61" s="2"/>
      <c r="F61" s="2"/>
      <c r="G61" s="2"/>
      <c r="H61" s="2"/>
      <c r="I61" s="2"/>
      <c r="J61" s="2"/>
      <c r="K61" s="2"/>
      <c r="L61" s="2"/>
      <c r="S61" s="2"/>
      <c r="T61" s="2"/>
      <c r="U61" s="2"/>
    </row>
    <row r="62" spans="1:32" s="1" customFormat="1" hidden="1">
      <c r="A62" s="8"/>
      <c r="B62" s="8"/>
      <c r="C62" s="8"/>
      <c r="D62" s="8"/>
      <c r="E62" s="2"/>
      <c r="F62" s="2"/>
      <c r="G62" s="2"/>
      <c r="H62" s="2"/>
      <c r="I62" s="2"/>
      <c r="J62" s="2"/>
      <c r="K62" s="2"/>
      <c r="L62" s="2"/>
      <c r="S62" s="2"/>
      <c r="T62" s="2"/>
      <c r="U62" s="2"/>
    </row>
    <row r="63" spans="1:32" s="1" customFormat="1" hidden="1">
      <c r="A63" s="8"/>
      <c r="B63" s="8"/>
      <c r="C63" s="8"/>
      <c r="D63" s="8"/>
      <c r="E63" s="2"/>
      <c r="F63" s="2"/>
      <c r="G63" s="2"/>
      <c r="H63" s="2"/>
      <c r="I63" s="2"/>
      <c r="J63" s="2"/>
      <c r="K63" s="2"/>
      <c r="L63" s="2"/>
      <c r="S63" s="2"/>
      <c r="T63" s="2"/>
      <c r="U63" s="2"/>
    </row>
    <row r="64" spans="1:32" s="1" customFormat="1" hidden="1">
      <c r="A64" s="8"/>
      <c r="B64" s="8"/>
      <c r="C64" s="8"/>
      <c r="D64" s="8"/>
      <c r="E64" s="2"/>
      <c r="F64" s="2"/>
      <c r="G64" s="2"/>
      <c r="H64" s="2"/>
      <c r="I64" s="2"/>
      <c r="J64" s="2"/>
      <c r="K64" s="2"/>
      <c r="L64" s="2"/>
      <c r="S64" s="2"/>
      <c r="T64" s="2"/>
      <c r="U64" s="2"/>
    </row>
    <row r="65" spans="1:21" s="1" customFormat="1" hidden="1">
      <c r="A65" s="8"/>
      <c r="B65" s="8"/>
      <c r="C65" s="8"/>
      <c r="D65" s="8"/>
      <c r="E65" s="2"/>
      <c r="F65" s="2"/>
      <c r="G65" s="2"/>
      <c r="H65" s="2"/>
      <c r="I65" s="2"/>
      <c r="J65" s="2"/>
      <c r="K65" s="2"/>
      <c r="L65" s="2"/>
      <c r="S65" s="2"/>
      <c r="T65" s="2"/>
      <c r="U65" s="2"/>
    </row>
    <row r="66" spans="1:21" s="1" customFormat="1" hidden="1">
      <c r="A66" s="8"/>
      <c r="B66" s="8"/>
      <c r="C66" s="8"/>
      <c r="D66" s="8"/>
      <c r="E66" s="2"/>
      <c r="F66" s="2"/>
      <c r="G66" s="2"/>
      <c r="H66" s="2"/>
      <c r="I66" s="2"/>
      <c r="J66" s="2"/>
      <c r="K66" s="2"/>
      <c r="L66" s="2"/>
      <c r="S66" s="2"/>
      <c r="T66" s="2"/>
      <c r="U66" s="2"/>
    </row>
    <row r="67" spans="1:21" s="1" customFormat="1" hidden="1">
      <c r="A67" s="8"/>
      <c r="B67" s="8"/>
      <c r="C67" s="8"/>
      <c r="D67" s="8"/>
      <c r="E67" s="2"/>
      <c r="F67" s="2"/>
      <c r="G67" s="2"/>
      <c r="H67" s="2"/>
      <c r="I67" s="2"/>
      <c r="J67" s="2"/>
      <c r="K67" s="2"/>
      <c r="L67" s="2"/>
      <c r="S67" s="2"/>
      <c r="T67" s="2"/>
      <c r="U67" s="2"/>
    </row>
    <row r="68" spans="1:21" s="1" customFormat="1" hidden="1">
      <c r="A68" s="8"/>
      <c r="B68" s="8"/>
      <c r="C68" s="8"/>
      <c r="D68" s="8"/>
      <c r="E68" s="2"/>
      <c r="F68" s="2"/>
      <c r="G68" s="2"/>
      <c r="H68" s="2"/>
      <c r="I68" s="2"/>
      <c r="J68" s="2"/>
      <c r="K68" s="2"/>
      <c r="L68" s="2"/>
      <c r="S68" s="2"/>
      <c r="T68" s="2"/>
      <c r="U68" s="2"/>
    </row>
    <row r="69" spans="1:21" s="1" customFormat="1" hidden="1">
      <c r="A69" s="8"/>
      <c r="B69" s="8"/>
      <c r="C69" s="8"/>
      <c r="D69" s="8"/>
      <c r="E69" s="2"/>
      <c r="F69" s="2"/>
      <c r="G69" s="2"/>
      <c r="H69" s="2"/>
      <c r="I69" s="2"/>
      <c r="J69" s="2"/>
      <c r="K69" s="2"/>
      <c r="L69" s="2"/>
      <c r="S69" s="2"/>
      <c r="T69" s="2"/>
      <c r="U69" s="2"/>
    </row>
    <row r="70" spans="1:21" s="1" customFormat="1" hidden="1">
      <c r="A70" s="8"/>
      <c r="B70" s="8"/>
      <c r="C70" s="8"/>
      <c r="D70" s="8"/>
      <c r="E70" s="2"/>
      <c r="F70" s="2"/>
      <c r="G70" s="2"/>
      <c r="H70" s="2"/>
      <c r="I70" s="2"/>
      <c r="J70" s="2"/>
      <c r="K70" s="2"/>
      <c r="L70" s="2"/>
      <c r="S70" s="2"/>
      <c r="T70" s="2"/>
      <c r="U70" s="2"/>
    </row>
    <row r="71" spans="1:21" s="1" customFormat="1" hidden="1">
      <c r="A71" s="8"/>
      <c r="B71" s="8"/>
      <c r="C71" s="8"/>
      <c r="D71" s="8"/>
      <c r="E71" s="2"/>
      <c r="F71" s="2"/>
      <c r="G71" s="2"/>
      <c r="H71" s="2"/>
      <c r="I71" s="2"/>
      <c r="J71" s="2"/>
      <c r="K71" s="2"/>
      <c r="L71" s="2"/>
      <c r="S71" s="2"/>
      <c r="T71" s="2"/>
      <c r="U71" s="2"/>
    </row>
    <row r="72" spans="1:21" s="1" customFormat="1" hidden="1">
      <c r="A72" s="8"/>
      <c r="B72" s="8"/>
      <c r="C72" s="8"/>
      <c r="D72" s="8"/>
      <c r="E72" s="2"/>
      <c r="F72" s="2"/>
      <c r="G72" s="2"/>
      <c r="H72" s="2"/>
      <c r="I72" s="2"/>
      <c r="J72" s="2"/>
      <c r="K72" s="2"/>
      <c r="L72" s="2"/>
      <c r="S72" s="2"/>
      <c r="T72" s="2"/>
      <c r="U72" s="2"/>
    </row>
    <row r="73" spans="1:21" s="1" customFormat="1" hidden="1">
      <c r="A73" s="8"/>
      <c r="B73" s="8"/>
      <c r="C73" s="8"/>
      <c r="D73" s="8"/>
      <c r="E73" s="2"/>
      <c r="F73" s="2"/>
      <c r="G73" s="2"/>
      <c r="H73" s="2"/>
      <c r="I73" s="2"/>
      <c r="J73" s="2"/>
      <c r="K73" s="2"/>
      <c r="L73" s="2"/>
      <c r="S73" s="2"/>
      <c r="T73" s="2"/>
      <c r="U73" s="2"/>
    </row>
    <row r="74" spans="1:21" s="1" customFormat="1" hidden="1">
      <c r="A74" s="8"/>
      <c r="B74" s="8"/>
      <c r="C74" s="8"/>
      <c r="D74" s="8"/>
      <c r="E74" s="2"/>
      <c r="F74" s="2"/>
      <c r="G74" s="2"/>
      <c r="H74" s="2"/>
      <c r="I74" s="2"/>
      <c r="J74" s="2"/>
      <c r="K74" s="2"/>
      <c r="L74" s="2"/>
      <c r="S74" s="2"/>
      <c r="T74" s="2"/>
      <c r="U74" s="2"/>
    </row>
    <row r="75" spans="1:21" s="1" customFormat="1" hidden="1">
      <c r="A75" s="8"/>
      <c r="B75" s="8"/>
      <c r="C75" s="8"/>
      <c r="D75" s="8"/>
      <c r="E75" s="2"/>
      <c r="F75" s="2"/>
      <c r="G75" s="2"/>
      <c r="H75" s="2"/>
      <c r="I75" s="2"/>
      <c r="J75" s="2"/>
      <c r="K75" s="2"/>
      <c r="L75" s="2"/>
      <c r="S75" s="2"/>
      <c r="T75" s="2"/>
      <c r="U75" s="2"/>
    </row>
    <row r="76" spans="1:21" s="1" customFormat="1" hidden="1">
      <c r="A76" s="8"/>
      <c r="B76" s="8"/>
      <c r="C76" s="8"/>
      <c r="D76" s="8"/>
      <c r="E76" s="2"/>
      <c r="F76" s="2"/>
      <c r="G76" s="2"/>
      <c r="H76" s="2"/>
      <c r="I76" s="2"/>
      <c r="J76" s="2"/>
      <c r="K76" s="2"/>
      <c r="L76" s="2"/>
      <c r="S76" s="2"/>
      <c r="T76" s="2"/>
      <c r="U76" s="2"/>
    </row>
    <row r="77" spans="1:21" s="1" customFormat="1" hidden="1">
      <c r="A77" s="8"/>
      <c r="B77" s="8"/>
      <c r="C77" s="8"/>
      <c r="D77" s="8"/>
      <c r="E77" s="2"/>
      <c r="F77" s="2"/>
      <c r="G77" s="2"/>
      <c r="H77" s="2"/>
      <c r="I77" s="2"/>
      <c r="J77" s="2"/>
      <c r="K77" s="2"/>
      <c r="L77" s="2"/>
      <c r="S77" s="2"/>
      <c r="T77" s="2"/>
      <c r="U77" s="2"/>
    </row>
    <row r="78" spans="1:21" s="1" customFormat="1" hidden="1">
      <c r="A78" s="8"/>
      <c r="B78" s="8"/>
      <c r="C78" s="8"/>
      <c r="D78" s="8"/>
      <c r="E78" s="2"/>
      <c r="F78" s="2"/>
      <c r="G78" s="2"/>
      <c r="H78" s="2"/>
      <c r="I78" s="2"/>
      <c r="J78" s="2"/>
      <c r="K78" s="2"/>
      <c r="L78" s="2"/>
      <c r="S78" s="2"/>
      <c r="T78" s="2"/>
      <c r="U78" s="2"/>
    </row>
    <row r="79" spans="1:21" s="1" customFormat="1" hidden="1">
      <c r="A79" s="8"/>
      <c r="B79" s="8"/>
      <c r="C79" s="8"/>
      <c r="D79" s="8"/>
      <c r="E79" s="2"/>
      <c r="F79" s="2"/>
      <c r="G79" s="2"/>
      <c r="H79" s="2"/>
      <c r="I79" s="2"/>
      <c r="J79" s="2"/>
      <c r="K79" s="2"/>
      <c r="L79" s="2"/>
      <c r="S79" s="2"/>
      <c r="T79" s="2"/>
      <c r="U79" s="2"/>
    </row>
    <row r="80" spans="1:21" s="1" customFormat="1" hidden="1">
      <c r="A80" s="8"/>
      <c r="B80" s="8"/>
      <c r="C80" s="8"/>
      <c r="D80" s="8"/>
      <c r="E80" s="2"/>
      <c r="F80" s="2"/>
      <c r="G80" s="2"/>
      <c r="H80" s="2"/>
      <c r="I80" s="2"/>
      <c r="J80" s="2"/>
      <c r="K80" s="2"/>
      <c r="L80" s="2"/>
      <c r="S80" s="2"/>
      <c r="T80" s="2"/>
      <c r="U80" s="2"/>
    </row>
    <row r="81" spans="1:21" s="1" customFormat="1" hidden="1">
      <c r="A81" s="8"/>
      <c r="B81" s="8"/>
      <c r="C81" s="8"/>
      <c r="D81" s="8"/>
      <c r="E81" s="2"/>
      <c r="F81" s="2"/>
      <c r="G81" s="2"/>
      <c r="H81" s="2"/>
      <c r="I81" s="2"/>
      <c r="J81" s="2"/>
      <c r="K81" s="2"/>
      <c r="L81" s="2"/>
      <c r="S81" s="2"/>
      <c r="T81" s="2"/>
      <c r="U81" s="2"/>
    </row>
    <row r="82" spans="1:21" s="1" customFormat="1" hidden="1">
      <c r="A82" s="8"/>
      <c r="B82" s="8"/>
      <c r="C82" s="8"/>
      <c r="D82" s="8"/>
      <c r="E82" s="2"/>
      <c r="F82" s="2"/>
      <c r="G82" s="2"/>
      <c r="H82" s="2"/>
      <c r="I82" s="2"/>
      <c r="J82" s="2"/>
      <c r="K82" s="2"/>
      <c r="L82" s="2"/>
      <c r="S82" s="2"/>
      <c r="T82" s="2"/>
      <c r="U82" s="2"/>
    </row>
    <row r="83" spans="1:21" s="1" customFormat="1" hidden="1">
      <c r="A83" s="8"/>
      <c r="B83" s="8"/>
      <c r="C83" s="8"/>
      <c r="D83" s="8"/>
      <c r="E83" s="2"/>
      <c r="F83" s="2"/>
      <c r="G83" s="2"/>
      <c r="H83" s="2"/>
      <c r="I83" s="2"/>
      <c r="J83" s="2"/>
      <c r="K83" s="2"/>
      <c r="L83" s="2"/>
      <c r="S83" s="2"/>
      <c r="T83" s="2"/>
      <c r="U83" s="2"/>
    </row>
    <row r="84" spans="1:21" s="1" customFormat="1" hidden="1">
      <c r="A84" s="8"/>
      <c r="B84" s="8"/>
      <c r="C84" s="8"/>
      <c r="D84" s="8"/>
      <c r="E84" s="2"/>
      <c r="F84" s="2"/>
      <c r="G84" s="2"/>
      <c r="H84" s="2"/>
      <c r="I84" s="2"/>
      <c r="J84" s="2"/>
      <c r="K84" s="2"/>
      <c r="L84" s="2"/>
      <c r="S84" s="2"/>
      <c r="T84" s="2"/>
      <c r="U84" s="2"/>
    </row>
    <row r="85" spans="1:21" s="1" customFormat="1" hidden="1">
      <c r="A85" s="8"/>
      <c r="B85" s="8"/>
      <c r="C85" s="8"/>
      <c r="D85" s="8"/>
      <c r="E85" s="2"/>
      <c r="F85" s="2"/>
      <c r="G85" s="2"/>
      <c r="H85" s="2"/>
      <c r="I85" s="2"/>
      <c r="J85" s="2"/>
      <c r="K85" s="2"/>
      <c r="L85" s="2"/>
      <c r="S85" s="2"/>
      <c r="T85" s="2"/>
      <c r="U85" s="2"/>
    </row>
    <row r="86" spans="1:21" s="1" customFormat="1" hidden="1">
      <c r="A86" s="8"/>
      <c r="B86" s="8"/>
      <c r="C86" s="8"/>
      <c r="D86" s="8"/>
      <c r="E86" s="2"/>
      <c r="F86" s="2"/>
      <c r="G86" s="2"/>
      <c r="H86" s="2"/>
      <c r="I86" s="2"/>
      <c r="J86" s="2"/>
      <c r="K86" s="2"/>
      <c r="L86" s="2"/>
      <c r="S86" s="2"/>
      <c r="T86" s="2"/>
      <c r="U86" s="2"/>
    </row>
    <row r="87" spans="1:21" s="1" customFormat="1" hidden="1">
      <c r="A87" s="8"/>
      <c r="B87" s="8"/>
      <c r="C87" s="8"/>
      <c r="D87" s="8"/>
      <c r="E87" s="2"/>
      <c r="F87" s="2"/>
      <c r="G87" s="2"/>
      <c r="H87" s="2"/>
      <c r="I87" s="2"/>
      <c r="J87" s="2"/>
      <c r="K87" s="2"/>
      <c r="L87" s="2"/>
      <c r="S87" s="2"/>
      <c r="T87" s="2"/>
      <c r="U87" s="2"/>
    </row>
    <row r="88" spans="1:21" s="1" customFormat="1" hidden="1">
      <c r="A88" s="8"/>
      <c r="B88" s="8"/>
      <c r="C88" s="8"/>
      <c r="D88" s="8"/>
      <c r="E88" s="2"/>
      <c r="F88" s="2"/>
      <c r="G88" s="2"/>
      <c r="H88" s="2"/>
      <c r="I88" s="2"/>
      <c r="J88" s="2"/>
      <c r="K88" s="2"/>
      <c r="L88" s="2"/>
      <c r="S88" s="2"/>
      <c r="T88" s="2"/>
      <c r="U88" s="2"/>
    </row>
    <row r="89" spans="1:21" s="1" customFormat="1" hidden="1">
      <c r="A89" s="8"/>
      <c r="B89" s="8"/>
      <c r="C89" s="8"/>
      <c r="D89" s="8"/>
      <c r="E89" s="2"/>
      <c r="F89" s="2"/>
      <c r="G89" s="2"/>
      <c r="H89" s="2"/>
      <c r="I89" s="2"/>
      <c r="J89" s="2"/>
      <c r="K89" s="2"/>
      <c r="L89" s="2"/>
      <c r="S89" s="2"/>
      <c r="T89" s="2"/>
      <c r="U89" s="2"/>
    </row>
    <row r="90" spans="1:21" s="1" customFormat="1" hidden="1">
      <c r="A90" s="8"/>
      <c r="B90" s="8"/>
      <c r="C90" s="8"/>
      <c r="D90" s="8"/>
      <c r="E90" s="2"/>
      <c r="F90" s="2"/>
      <c r="G90" s="2"/>
      <c r="H90" s="2"/>
      <c r="I90" s="2"/>
      <c r="J90" s="2"/>
      <c r="K90" s="2"/>
      <c r="L90" s="2"/>
      <c r="S90" s="2"/>
      <c r="T90" s="2"/>
      <c r="U90" s="2"/>
    </row>
    <row r="91" spans="1:21" s="1" customFormat="1" hidden="1">
      <c r="A91" s="8"/>
      <c r="B91" s="8"/>
      <c r="C91" s="8"/>
      <c r="D91" s="8"/>
      <c r="E91" s="2"/>
      <c r="F91" s="2"/>
      <c r="G91" s="2"/>
      <c r="H91" s="2"/>
      <c r="I91" s="2"/>
      <c r="J91" s="2"/>
      <c r="K91" s="2"/>
      <c r="L91" s="2"/>
      <c r="S91" s="2"/>
      <c r="T91" s="2"/>
      <c r="U91" s="2"/>
    </row>
    <row r="92" spans="1:21" s="1" customFormat="1" hidden="1">
      <c r="A92" s="8"/>
      <c r="B92" s="8"/>
      <c r="C92" s="8"/>
      <c r="D92" s="8"/>
      <c r="E92" s="2"/>
      <c r="F92" s="2"/>
      <c r="G92" s="2"/>
      <c r="H92" s="2"/>
      <c r="I92" s="2"/>
      <c r="J92" s="2"/>
      <c r="K92" s="2"/>
      <c r="L92" s="2"/>
      <c r="S92" s="2"/>
      <c r="T92" s="2"/>
      <c r="U92" s="2"/>
    </row>
    <row r="93" spans="1:21" s="1" customFormat="1" hidden="1">
      <c r="A93" s="8"/>
      <c r="B93" s="8"/>
      <c r="C93" s="8"/>
      <c r="D93" s="8"/>
      <c r="E93" s="2"/>
      <c r="F93" s="2"/>
      <c r="G93" s="2"/>
      <c r="H93" s="2"/>
      <c r="I93" s="2"/>
      <c r="J93" s="2"/>
      <c r="K93" s="2"/>
      <c r="L93" s="2"/>
      <c r="S93" s="2"/>
      <c r="T93" s="2"/>
      <c r="U93" s="2"/>
    </row>
    <row r="94" spans="1:21" s="1" customFormat="1" hidden="1">
      <c r="A94" s="8"/>
      <c r="B94" s="8"/>
      <c r="C94" s="8"/>
      <c r="D94" s="8"/>
      <c r="E94" s="2"/>
      <c r="F94" s="2"/>
      <c r="G94" s="2"/>
      <c r="H94" s="2"/>
      <c r="I94" s="2"/>
      <c r="J94" s="2"/>
      <c r="K94" s="2"/>
      <c r="L94" s="2"/>
      <c r="S94" s="2"/>
      <c r="T94" s="2"/>
      <c r="U94" s="2"/>
    </row>
    <row r="95" spans="1:21" s="1" customFormat="1" hidden="1">
      <c r="A95" s="8"/>
      <c r="B95" s="8"/>
      <c r="C95" s="8"/>
      <c r="D95" s="8"/>
      <c r="E95" s="2"/>
      <c r="F95" s="2"/>
      <c r="G95" s="2"/>
      <c r="H95" s="2"/>
      <c r="I95" s="2"/>
      <c r="J95" s="2"/>
      <c r="K95" s="2"/>
      <c r="L95" s="2"/>
      <c r="S95" s="2"/>
      <c r="T95" s="2"/>
      <c r="U95" s="2"/>
    </row>
    <row r="96" spans="1:21" s="1" customFormat="1" hidden="1">
      <c r="A96" s="8"/>
      <c r="B96" s="8"/>
      <c r="C96" s="8"/>
      <c r="D96" s="8"/>
      <c r="E96" s="2"/>
      <c r="F96" s="2"/>
      <c r="G96" s="2"/>
      <c r="H96" s="2"/>
      <c r="I96" s="2"/>
      <c r="J96" s="2"/>
      <c r="K96" s="2"/>
      <c r="L96" s="2"/>
      <c r="S96" s="2"/>
      <c r="T96" s="2"/>
      <c r="U96" s="2"/>
    </row>
    <row r="97" spans="1:21" s="1" customFormat="1" hidden="1">
      <c r="A97" s="8"/>
      <c r="B97" s="8"/>
      <c r="C97" s="8"/>
      <c r="D97" s="8"/>
      <c r="E97" s="2"/>
      <c r="F97" s="2"/>
      <c r="G97" s="2"/>
      <c r="H97" s="2"/>
      <c r="I97" s="2"/>
      <c r="J97" s="2"/>
      <c r="K97" s="2"/>
      <c r="L97" s="2"/>
      <c r="S97" s="2"/>
      <c r="T97" s="2"/>
      <c r="U97" s="2"/>
    </row>
    <row r="98" spans="1:21" s="1" customFormat="1" hidden="1">
      <c r="A98" s="8"/>
      <c r="B98" s="8"/>
      <c r="C98" s="8"/>
      <c r="D98" s="8"/>
      <c r="E98" s="2"/>
      <c r="F98" s="2"/>
      <c r="G98" s="2"/>
      <c r="H98" s="2"/>
      <c r="I98" s="2"/>
      <c r="J98" s="2"/>
      <c r="K98" s="2"/>
      <c r="L98" s="2"/>
      <c r="S98" s="2"/>
      <c r="T98" s="2"/>
      <c r="U98" s="2"/>
    </row>
    <row r="99" spans="1:21" s="1" customFormat="1" hidden="1">
      <c r="A99" s="8"/>
      <c r="B99" s="8"/>
      <c r="C99" s="8"/>
      <c r="D99" s="8"/>
      <c r="E99" s="2"/>
      <c r="F99" s="2"/>
      <c r="G99" s="2"/>
      <c r="H99" s="2"/>
      <c r="I99" s="2"/>
      <c r="J99" s="2"/>
      <c r="K99" s="2"/>
      <c r="L99" s="2"/>
      <c r="S99" s="2"/>
      <c r="T99" s="2"/>
      <c r="U99" s="2"/>
    </row>
    <row r="100" spans="1:21" s="1" customFormat="1" hidden="1">
      <c r="A100" s="8"/>
      <c r="B100" s="8"/>
      <c r="C100" s="8"/>
      <c r="D100" s="8"/>
      <c r="E100" s="2"/>
      <c r="F100" s="2"/>
      <c r="G100" s="2"/>
      <c r="H100" s="2"/>
      <c r="I100" s="2"/>
      <c r="J100" s="2"/>
      <c r="K100" s="2"/>
      <c r="L100" s="2"/>
      <c r="S100" s="2"/>
      <c r="T100" s="2"/>
      <c r="U100" s="2"/>
    </row>
    <row r="101" spans="1:21" s="1" customFormat="1" hidden="1">
      <c r="A101" s="8"/>
      <c r="B101" s="8"/>
      <c r="C101" s="8"/>
      <c r="D101" s="8"/>
      <c r="E101" s="2"/>
      <c r="F101" s="2"/>
      <c r="G101" s="2"/>
      <c r="H101" s="2"/>
      <c r="I101" s="2"/>
      <c r="J101" s="2"/>
      <c r="K101" s="2"/>
      <c r="L101" s="2"/>
      <c r="S101" s="2"/>
      <c r="T101" s="2"/>
      <c r="U101" s="2"/>
    </row>
    <row r="102" spans="1:21" s="1" customFormat="1" hidden="1">
      <c r="A102" s="8"/>
      <c r="B102" s="8"/>
      <c r="C102" s="8"/>
      <c r="D102" s="8"/>
      <c r="E102" s="2"/>
      <c r="F102" s="2"/>
      <c r="G102" s="2"/>
      <c r="H102" s="2"/>
      <c r="I102" s="2"/>
      <c r="J102" s="2"/>
      <c r="K102" s="2"/>
      <c r="L102" s="2"/>
      <c r="S102" s="2"/>
      <c r="T102" s="2"/>
      <c r="U102" s="2"/>
    </row>
    <row r="103" spans="1:21" s="1" customFormat="1" hidden="1">
      <c r="A103" s="8"/>
      <c r="B103" s="8"/>
      <c r="C103" s="8"/>
      <c r="D103" s="8"/>
      <c r="E103" s="2"/>
      <c r="F103" s="2"/>
      <c r="G103" s="2"/>
      <c r="H103" s="2"/>
      <c r="I103" s="2"/>
      <c r="J103" s="2"/>
      <c r="K103" s="2"/>
      <c r="L103" s="2"/>
      <c r="S103" s="2"/>
      <c r="T103" s="2"/>
      <c r="U103" s="2"/>
    </row>
    <row r="104" spans="1:21" s="1" customFormat="1" hidden="1">
      <c r="A104" s="8"/>
      <c r="B104" s="8"/>
      <c r="C104" s="8"/>
      <c r="D104" s="8"/>
      <c r="E104" s="2"/>
      <c r="F104" s="2"/>
      <c r="G104" s="2"/>
      <c r="H104" s="2"/>
      <c r="I104" s="2"/>
      <c r="J104" s="2"/>
      <c r="K104" s="2"/>
      <c r="L104" s="2"/>
      <c r="S104" s="2"/>
      <c r="T104" s="2"/>
      <c r="U104" s="2"/>
    </row>
    <row r="105" spans="1:21" s="1" customFormat="1" hidden="1">
      <c r="A105" s="8"/>
      <c r="B105" s="8"/>
      <c r="C105" s="8"/>
      <c r="D105" s="8"/>
      <c r="E105" s="2"/>
      <c r="F105" s="2"/>
      <c r="G105" s="2"/>
      <c r="H105" s="2"/>
      <c r="I105" s="2"/>
      <c r="J105" s="2"/>
      <c r="K105" s="2"/>
      <c r="L105" s="2"/>
      <c r="S105" s="2"/>
      <c r="T105" s="2"/>
      <c r="U105" s="2"/>
    </row>
    <row r="106" spans="1:21" s="1" customFormat="1" hidden="1">
      <c r="A106" s="8"/>
      <c r="B106" s="8"/>
      <c r="C106" s="8"/>
      <c r="D106" s="8"/>
      <c r="E106" s="2"/>
      <c r="F106" s="2"/>
      <c r="G106" s="2"/>
      <c r="H106" s="2"/>
      <c r="I106" s="2"/>
      <c r="J106" s="2"/>
      <c r="K106" s="2"/>
      <c r="L106" s="2"/>
      <c r="S106" s="2"/>
      <c r="T106" s="2"/>
      <c r="U106" s="2"/>
    </row>
    <row r="107" spans="1:21" s="1" customFormat="1" hidden="1">
      <c r="A107" s="8"/>
      <c r="B107" s="8"/>
      <c r="C107" s="8"/>
      <c r="D107" s="8"/>
      <c r="E107" s="2"/>
      <c r="F107" s="2"/>
      <c r="G107" s="2"/>
      <c r="H107" s="2"/>
      <c r="I107" s="2"/>
      <c r="J107" s="2"/>
      <c r="K107" s="2"/>
      <c r="L107" s="2"/>
      <c r="S107" s="2"/>
      <c r="T107" s="2"/>
      <c r="U107" s="2"/>
    </row>
    <row r="108" spans="1:21" s="1" customFormat="1" hidden="1">
      <c r="A108" s="8"/>
      <c r="B108" s="8"/>
      <c r="C108" s="8"/>
      <c r="D108" s="8"/>
      <c r="E108" s="2"/>
      <c r="F108" s="2"/>
      <c r="G108" s="2"/>
      <c r="H108" s="2"/>
      <c r="I108" s="2"/>
      <c r="J108" s="2"/>
      <c r="K108" s="2"/>
      <c r="L108" s="2"/>
      <c r="S108" s="2"/>
      <c r="T108" s="2"/>
      <c r="U108" s="2"/>
    </row>
    <row r="109" spans="1:21" s="1" customFormat="1" hidden="1">
      <c r="A109" s="8"/>
      <c r="B109" s="8"/>
      <c r="C109" s="8"/>
      <c r="D109" s="8"/>
      <c r="E109" s="2"/>
      <c r="F109" s="2"/>
      <c r="G109" s="2"/>
      <c r="H109" s="2"/>
      <c r="I109" s="2"/>
      <c r="J109" s="2"/>
      <c r="K109" s="2"/>
      <c r="L109" s="2"/>
      <c r="S109" s="2"/>
      <c r="T109" s="2"/>
      <c r="U109" s="2"/>
    </row>
    <row r="110" spans="1:21" s="1" customFormat="1" hidden="1">
      <c r="A110" s="8"/>
      <c r="B110" s="8"/>
      <c r="C110" s="8"/>
      <c r="D110" s="8"/>
      <c r="E110" s="2"/>
      <c r="F110" s="6"/>
      <c r="G110" s="6"/>
      <c r="H110" s="6"/>
      <c r="S110" s="2"/>
      <c r="T110" s="2"/>
      <c r="U110" s="2"/>
    </row>
    <row r="111" spans="1:21" s="1" customFormat="1" hidden="1">
      <c r="A111" s="8"/>
      <c r="B111" s="8"/>
      <c r="C111" s="8"/>
      <c r="D111" s="8"/>
      <c r="E111" s="2"/>
      <c r="F111" s="6"/>
      <c r="G111" s="6"/>
      <c r="H111" s="6"/>
      <c r="S111" s="2"/>
      <c r="T111" s="2"/>
      <c r="U111" s="2"/>
    </row>
    <row r="112" spans="1:21" s="1" customFormat="1" hidden="1">
      <c r="A112" s="8"/>
      <c r="B112" s="8"/>
      <c r="C112" s="8"/>
      <c r="D112" s="8"/>
      <c r="E112" s="2"/>
      <c r="F112" s="6"/>
      <c r="G112" s="6"/>
      <c r="H112" s="6"/>
      <c r="S112" s="2"/>
      <c r="T112" s="2"/>
      <c r="U112" s="2"/>
    </row>
    <row r="113" spans="1:21" s="1" customFormat="1" hidden="1">
      <c r="A113" s="8"/>
      <c r="B113" s="8"/>
      <c r="C113" s="8"/>
      <c r="D113" s="8"/>
      <c r="E113" s="2"/>
      <c r="F113" s="6"/>
      <c r="G113" s="6"/>
      <c r="H113" s="6"/>
      <c r="S113" s="2"/>
      <c r="T113" s="2"/>
      <c r="U113" s="2"/>
    </row>
    <row r="114" spans="1:21" s="1" customFormat="1" hidden="1">
      <c r="A114" s="8"/>
      <c r="B114" s="8"/>
      <c r="C114" s="8"/>
      <c r="D114" s="8"/>
      <c r="E114" s="2"/>
      <c r="F114" s="6"/>
      <c r="G114" s="6"/>
      <c r="H114" s="6"/>
      <c r="S114" s="2"/>
      <c r="T114" s="2"/>
      <c r="U114" s="2"/>
    </row>
    <row r="115" spans="1:21" s="1" customFormat="1" hidden="1">
      <c r="A115" s="8"/>
      <c r="B115" s="8"/>
      <c r="C115" s="8"/>
      <c r="D115" s="8"/>
      <c r="E115" s="2"/>
      <c r="F115" s="6"/>
      <c r="G115" s="6"/>
      <c r="H115" s="6"/>
      <c r="S115" s="2"/>
      <c r="T115" s="2"/>
      <c r="U115" s="2"/>
    </row>
    <row r="116" spans="1:21" s="1" customFormat="1" hidden="1">
      <c r="A116" s="8"/>
      <c r="B116" s="8"/>
      <c r="C116" s="8"/>
      <c r="D116" s="8"/>
      <c r="E116" s="2"/>
      <c r="F116" s="6"/>
      <c r="G116" s="6"/>
      <c r="H116" s="6"/>
      <c r="S116" s="2"/>
      <c r="T116" s="2"/>
      <c r="U116" s="2"/>
    </row>
    <row r="117" spans="1:21" s="1" customFormat="1" hidden="1">
      <c r="A117" s="8"/>
      <c r="B117" s="8"/>
      <c r="C117" s="8"/>
      <c r="D117" s="8"/>
      <c r="E117" s="2"/>
      <c r="F117" s="6"/>
      <c r="G117" s="6"/>
      <c r="H117" s="6"/>
      <c r="S117" s="2"/>
      <c r="T117" s="2"/>
      <c r="U117" s="2"/>
    </row>
    <row r="118" spans="1:21" s="1" customFormat="1" hidden="1">
      <c r="A118" s="8"/>
      <c r="B118" s="8"/>
      <c r="C118" s="8"/>
      <c r="D118" s="8"/>
      <c r="E118" s="2"/>
      <c r="F118" s="6"/>
      <c r="G118" s="6"/>
      <c r="H118" s="6"/>
      <c r="S118" s="2"/>
      <c r="T118" s="2"/>
      <c r="U118" s="2"/>
    </row>
    <row r="119" spans="1:21" s="1" customFormat="1" hidden="1">
      <c r="A119" s="8"/>
      <c r="B119" s="8"/>
      <c r="C119" s="8"/>
      <c r="D119" s="8"/>
      <c r="E119" s="2"/>
      <c r="F119" s="6"/>
      <c r="G119" s="6"/>
      <c r="H119" s="6"/>
      <c r="S119" s="2"/>
      <c r="T119" s="2"/>
      <c r="U119" s="2"/>
    </row>
    <row r="120" spans="1:21" s="1" customFormat="1" hidden="1">
      <c r="A120" s="8"/>
      <c r="B120" s="8"/>
      <c r="C120" s="8"/>
      <c r="D120" s="8"/>
      <c r="E120" s="2"/>
      <c r="F120" s="6"/>
      <c r="G120" s="6"/>
      <c r="H120" s="6"/>
      <c r="S120" s="2"/>
      <c r="T120" s="2"/>
      <c r="U120" s="2"/>
    </row>
    <row r="121" spans="1:21" s="1" customFormat="1" hidden="1">
      <c r="A121" s="8"/>
      <c r="B121" s="8"/>
      <c r="C121" s="8"/>
      <c r="D121" s="8"/>
      <c r="E121" s="2"/>
      <c r="F121" s="6"/>
      <c r="G121" s="6"/>
      <c r="H121" s="6"/>
      <c r="S121" s="2"/>
      <c r="T121" s="2"/>
      <c r="U121" s="2"/>
    </row>
    <row r="122" spans="1:21" s="1" customFormat="1" hidden="1">
      <c r="A122" s="8"/>
      <c r="B122" s="8"/>
      <c r="C122" s="8"/>
      <c r="D122" s="8"/>
      <c r="E122" s="2"/>
      <c r="F122" s="6"/>
      <c r="G122" s="6"/>
      <c r="H122" s="6"/>
      <c r="S122" s="2"/>
      <c r="T122" s="2"/>
      <c r="U122" s="2"/>
    </row>
    <row r="123" spans="1:21" s="1" customFormat="1" hidden="1">
      <c r="A123" s="8"/>
      <c r="B123" s="8"/>
      <c r="C123" s="8"/>
      <c r="D123" s="8"/>
      <c r="E123" s="2"/>
      <c r="F123" s="6"/>
      <c r="G123" s="6"/>
      <c r="H123" s="6"/>
      <c r="S123" s="2"/>
      <c r="T123" s="2"/>
      <c r="U123" s="2"/>
    </row>
    <row r="124" spans="1:21" s="1" customFormat="1" hidden="1">
      <c r="A124" s="8"/>
      <c r="B124" s="8"/>
      <c r="C124" s="8"/>
      <c r="D124" s="8"/>
      <c r="E124" s="2"/>
      <c r="F124" s="6"/>
      <c r="G124" s="6"/>
      <c r="H124" s="6"/>
      <c r="S124" s="2"/>
      <c r="T124" s="2"/>
      <c r="U124" s="2"/>
    </row>
    <row r="125" spans="1:21" s="1" customFormat="1" hidden="1">
      <c r="A125" s="8"/>
      <c r="B125" s="8"/>
      <c r="C125" s="8"/>
      <c r="D125" s="8"/>
      <c r="E125" s="2"/>
      <c r="F125" s="6"/>
      <c r="G125" s="6"/>
      <c r="H125" s="6"/>
      <c r="S125" s="2"/>
      <c r="T125" s="2"/>
      <c r="U125" s="2"/>
    </row>
    <row r="126" spans="1:21" s="1" customFormat="1" hidden="1">
      <c r="A126" s="8"/>
      <c r="B126" s="8"/>
      <c r="C126" s="8"/>
      <c r="D126" s="8"/>
      <c r="E126" s="2"/>
      <c r="F126" s="6"/>
      <c r="G126" s="6"/>
      <c r="H126" s="6"/>
      <c r="S126" s="2"/>
      <c r="T126" s="2"/>
      <c r="U126" s="2"/>
    </row>
    <row r="127" spans="1:21" s="1" customFormat="1" hidden="1">
      <c r="A127" s="8"/>
      <c r="B127" s="8"/>
      <c r="C127" s="8"/>
      <c r="D127" s="8"/>
      <c r="E127" s="2"/>
      <c r="F127" s="6"/>
      <c r="G127" s="6"/>
      <c r="H127" s="6"/>
      <c r="S127" s="2"/>
      <c r="T127" s="2"/>
      <c r="U127" s="2"/>
    </row>
    <row r="128" spans="1:21" s="1" customFormat="1" hidden="1">
      <c r="A128" s="8"/>
      <c r="B128" s="8"/>
      <c r="C128" s="8"/>
      <c r="D128" s="8"/>
      <c r="E128" s="2"/>
      <c r="F128" s="6"/>
      <c r="G128" s="6"/>
      <c r="H128" s="6"/>
      <c r="S128" s="2"/>
      <c r="T128" s="2"/>
      <c r="U128" s="2"/>
    </row>
    <row r="129" spans="1:21" s="1" customFormat="1" hidden="1">
      <c r="A129" s="8"/>
      <c r="B129" s="8"/>
      <c r="C129" s="8"/>
      <c r="D129" s="8"/>
      <c r="E129" s="2"/>
      <c r="F129" s="6"/>
      <c r="G129" s="6"/>
      <c r="H129" s="6"/>
      <c r="S129" s="2"/>
      <c r="T129" s="2"/>
      <c r="U129" s="2"/>
    </row>
    <row r="130" spans="1:21" s="1" customFormat="1" hidden="1">
      <c r="A130" s="8"/>
      <c r="B130" s="8"/>
      <c r="C130" s="8"/>
      <c r="D130" s="8"/>
      <c r="E130" s="2"/>
      <c r="F130" s="6"/>
      <c r="G130" s="6"/>
      <c r="H130" s="6"/>
      <c r="S130" s="2"/>
      <c r="T130" s="2"/>
      <c r="U130" s="2"/>
    </row>
    <row r="131" spans="1:21" s="1" customFormat="1" hidden="1">
      <c r="A131" s="8"/>
      <c r="B131" s="8"/>
      <c r="C131" s="8"/>
      <c r="D131" s="8"/>
      <c r="E131" s="2"/>
      <c r="F131" s="6"/>
      <c r="G131" s="6"/>
      <c r="H131" s="6"/>
      <c r="S131" s="2"/>
      <c r="T131" s="2"/>
      <c r="U131" s="2"/>
    </row>
    <row r="132" spans="1:21" s="1" customFormat="1" hidden="1">
      <c r="A132" s="8"/>
      <c r="B132" s="8"/>
      <c r="C132" s="8"/>
      <c r="D132" s="8"/>
      <c r="E132" s="2"/>
      <c r="F132" s="6"/>
      <c r="G132" s="6"/>
      <c r="H132" s="6"/>
      <c r="S132" s="2"/>
      <c r="T132" s="2"/>
      <c r="U132" s="2"/>
    </row>
    <row r="133" spans="1:21" s="1" customFormat="1" hidden="1">
      <c r="A133" s="8"/>
      <c r="B133" s="8"/>
      <c r="C133" s="8"/>
      <c r="D133" s="8"/>
      <c r="E133" s="2"/>
      <c r="F133" s="6"/>
      <c r="G133" s="6"/>
      <c r="H133" s="6"/>
      <c r="S133" s="2"/>
      <c r="T133" s="2"/>
      <c r="U133" s="2"/>
    </row>
    <row r="134" spans="1:21" s="1" customFormat="1" hidden="1">
      <c r="A134" s="8"/>
      <c r="B134" s="8"/>
      <c r="C134" s="8"/>
      <c r="D134" s="8"/>
      <c r="E134" s="2"/>
      <c r="F134" s="6"/>
      <c r="G134" s="6"/>
      <c r="H134" s="6"/>
      <c r="S134" s="2"/>
      <c r="T134" s="2"/>
      <c r="U134" s="2"/>
    </row>
    <row r="135" spans="1:21" s="1" customFormat="1" hidden="1">
      <c r="A135" s="8"/>
      <c r="B135" s="8"/>
      <c r="C135" s="8"/>
      <c r="D135" s="8"/>
      <c r="E135" s="2"/>
      <c r="F135" s="6"/>
      <c r="G135" s="6"/>
      <c r="H135" s="6"/>
      <c r="S135" s="2"/>
      <c r="T135" s="2"/>
      <c r="U135" s="2"/>
    </row>
    <row r="136" spans="1:21" s="1" customFormat="1" hidden="1">
      <c r="A136" s="8"/>
      <c r="B136" s="8"/>
      <c r="C136" s="8"/>
      <c r="D136" s="8"/>
      <c r="E136" s="2"/>
      <c r="F136" s="6"/>
      <c r="G136" s="6"/>
      <c r="H136" s="6"/>
      <c r="S136" s="2"/>
      <c r="T136" s="2"/>
      <c r="U136" s="2"/>
    </row>
    <row r="137" spans="1:21" s="1" customFormat="1" hidden="1">
      <c r="A137" s="8"/>
      <c r="B137" s="8"/>
      <c r="C137" s="8"/>
      <c r="D137" s="8"/>
      <c r="E137" s="2"/>
      <c r="F137" s="6"/>
      <c r="G137" s="6"/>
      <c r="H137" s="6"/>
      <c r="S137" s="2"/>
      <c r="T137" s="2"/>
      <c r="U137" s="2"/>
    </row>
    <row r="138" spans="1:21" s="1" customFormat="1" hidden="1">
      <c r="A138" s="8"/>
      <c r="B138" s="8"/>
      <c r="C138" s="8"/>
      <c r="D138" s="8"/>
      <c r="E138" s="2"/>
      <c r="F138" s="6"/>
      <c r="G138" s="6"/>
      <c r="H138" s="6"/>
      <c r="S138" s="2"/>
      <c r="T138" s="2"/>
      <c r="U138" s="2"/>
    </row>
    <row r="139" spans="1:21" s="1" customFormat="1" hidden="1">
      <c r="A139" s="8"/>
      <c r="B139" s="8"/>
      <c r="C139" s="8"/>
      <c r="D139" s="8"/>
      <c r="E139" s="2"/>
      <c r="F139" s="6"/>
      <c r="G139" s="6"/>
      <c r="H139" s="6"/>
      <c r="S139" s="2"/>
      <c r="T139" s="2"/>
      <c r="U139" s="2"/>
    </row>
    <row r="140" spans="1:21" s="1" customFormat="1" hidden="1">
      <c r="A140" s="8"/>
      <c r="B140" s="8"/>
      <c r="C140" s="8"/>
      <c r="D140" s="8"/>
      <c r="E140" s="2"/>
      <c r="F140" s="6"/>
      <c r="G140" s="6"/>
      <c r="H140" s="6"/>
      <c r="S140" s="2"/>
      <c r="T140" s="2"/>
      <c r="U140" s="2"/>
    </row>
    <row r="141" spans="1:21" s="1" customFormat="1" hidden="1">
      <c r="A141" s="8"/>
      <c r="B141" s="8"/>
      <c r="C141" s="8"/>
      <c r="D141" s="8"/>
      <c r="E141" s="2"/>
      <c r="F141" s="6"/>
      <c r="G141" s="6"/>
      <c r="H141" s="6"/>
      <c r="S141" s="2"/>
      <c r="T141" s="2"/>
      <c r="U141" s="2"/>
    </row>
    <row r="142" spans="1:21" s="1" customFormat="1" hidden="1">
      <c r="A142" s="8"/>
      <c r="B142" s="8"/>
      <c r="C142" s="8"/>
      <c r="D142" s="8"/>
      <c r="E142" s="2"/>
      <c r="F142" s="6"/>
      <c r="G142" s="6"/>
      <c r="H142" s="6"/>
      <c r="S142" s="2"/>
      <c r="T142" s="2"/>
      <c r="U142" s="2"/>
    </row>
    <row r="143" spans="1:21" s="1" customFormat="1" hidden="1">
      <c r="A143" s="8"/>
      <c r="B143" s="8"/>
      <c r="C143" s="8"/>
      <c r="D143" s="8"/>
      <c r="E143" s="2"/>
      <c r="F143" s="6"/>
      <c r="G143" s="6"/>
      <c r="H143" s="6"/>
      <c r="S143" s="2"/>
      <c r="T143" s="2"/>
      <c r="U143" s="2"/>
    </row>
    <row r="144" spans="1:21" s="1" customFormat="1" hidden="1">
      <c r="A144" s="8"/>
      <c r="B144" s="8"/>
      <c r="C144" s="8"/>
      <c r="D144" s="8"/>
      <c r="E144" s="2"/>
      <c r="F144" s="6"/>
      <c r="G144" s="6"/>
      <c r="H144" s="6"/>
      <c r="S144" s="2"/>
      <c r="T144" s="2"/>
      <c r="U144" s="2"/>
    </row>
    <row r="145" spans="1:21" s="1" customFormat="1" hidden="1">
      <c r="A145" s="8"/>
      <c r="B145" s="8"/>
      <c r="C145" s="8"/>
      <c r="D145" s="8"/>
      <c r="E145" s="2"/>
      <c r="F145" s="6"/>
      <c r="G145" s="6"/>
      <c r="H145" s="6"/>
      <c r="S145" s="2"/>
      <c r="T145" s="2"/>
      <c r="U145" s="2"/>
    </row>
    <row r="146" spans="1:21" s="1" customFormat="1" hidden="1">
      <c r="A146" s="8"/>
      <c r="B146" s="8"/>
      <c r="C146" s="8"/>
      <c r="D146" s="8"/>
      <c r="E146" s="2"/>
      <c r="F146" s="6"/>
      <c r="G146" s="6"/>
      <c r="H146" s="6"/>
      <c r="S146" s="2"/>
      <c r="T146" s="2"/>
      <c r="U146" s="2"/>
    </row>
    <row r="147" spans="1:21" s="1" customFormat="1" hidden="1">
      <c r="A147" s="8"/>
      <c r="B147" s="8"/>
      <c r="C147" s="8"/>
      <c r="D147" s="8"/>
      <c r="E147" s="2"/>
      <c r="F147" s="6"/>
      <c r="G147" s="6"/>
      <c r="H147" s="6"/>
      <c r="S147" s="2"/>
      <c r="T147" s="2"/>
      <c r="U147" s="2"/>
    </row>
    <row r="148" spans="1:21" s="1" customFormat="1" hidden="1">
      <c r="A148" s="8"/>
      <c r="B148" s="8"/>
      <c r="C148" s="8"/>
      <c r="D148" s="8"/>
      <c r="E148" s="2"/>
      <c r="F148" s="6"/>
      <c r="G148" s="6"/>
      <c r="H148" s="6"/>
      <c r="S148" s="2"/>
      <c r="T148" s="2"/>
      <c r="U148" s="2"/>
    </row>
    <row r="149" spans="1:21" s="1" customFormat="1" hidden="1">
      <c r="A149" s="8"/>
      <c r="B149" s="8"/>
      <c r="C149" s="8"/>
      <c r="D149" s="8"/>
      <c r="E149" s="2"/>
      <c r="F149" s="6"/>
      <c r="G149" s="6"/>
      <c r="H149" s="6"/>
      <c r="S149" s="2"/>
      <c r="T149" s="2"/>
      <c r="U149" s="2"/>
    </row>
    <row r="150" spans="1:21" s="1" customFormat="1" hidden="1">
      <c r="A150" s="8"/>
      <c r="B150" s="8"/>
      <c r="C150" s="8"/>
      <c r="D150" s="8"/>
      <c r="E150" s="2"/>
      <c r="F150" s="6"/>
      <c r="G150" s="6"/>
      <c r="H150" s="6"/>
      <c r="S150" s="2"/>
      <c r="T150" s="2"/>
      <c r="U150" s="2"/>
    </row>
    <row r="151" spans="1:21" s="1" customFormat="1" hidden="1">
      <c r="A151" s="8"/>
      <c r="B151" s="8"/>
      <c r="C151" s="8"/>
      <c r="D151" s="8"/>
      <c r="E151" s="2"/>
      <c r="F151" s="6"/>
      <c r="G151" s="6"/>
      <c r="H151" s="6"/>
      <c r="S151" s="2"/>
      <c r="T151" s="2"/>
      <c r="U151" s="2"/>
    </row>
    <row r="152" spans="1:21" s="1" customFormat="1" hidden="1">
      <c r="A152" s="8"/>
      <c r="B152" s="8"/>
      <c r="C152" s="8"/>
      <c r="D152" s="8"/>
      <c r="E152" s="2"/>
      <c r="F152" s="6"/>
      <c r="G152" s="6"/>
      <c r="H152" s="6"/>
      <c r="S152" s="2"/>
      <c r="T152" s="2"/>
      <c r="U152" s="2"/>
    </row>
    <row r="153" spans="1:21" s="1" customFormat="1" hidden="1">
      <c r="A153" s="8"/>
      <c r="B153" s="8"/>
      <c r="C153" s="8"/>
      <c r="D153" s="8"/>
      <c r="E153" s="2"/>
      <c r="F153" s="6"/>
      <c r="G153" s="6"/>
      <c r="H153" s="6"/>
      <c r="S153" s="2"/>
      <c r="T153" s="2"/>
      <c r="U153" s="2"/>
    </row>
    <row r="154" spans="1:21" s="1" customFormat="1" hidden="1">
      <c r="A154" s="8"/>
      <c r="B154" s="8"/>
      <c r="C154" s="8"/>
      <c r="D154" s="8"/>
      <c r="E154" s="2"/>
      <c r="F154" s="6"/>
      <c r="G154" s="6"/>
      <c r="H154" s="6"/>
      <c r="S154" s="2"/>
      <c r="T154" s="2"/>
      <c r="U154" s="2"/>
    </row>
    <row r="155" spans="1:21" s="1" customFormat="1" hidden="1">
      <c r="A155" s="8"/>
      <c r="B155" s="8"/>
      <c r="C155" s="8"/>
      <c r="D155" s="8"/>
      <c r="E155" s="2"/>
      <c r="F155" s="6"/>
      <c r="G155" s="6"/>
      <c r="H155" s="6"/>
      <c r="S155" s="2"/>
      <c r="T155" s="2"/>
      <c r="U155" s="2"/>
    </row>
    <row r="156" spans="1:21" s="1" customFormat="1" hidden="1">
      <c r="A156" s="8"/>
      <c r="B156" s="8"/>
      <c r="C156" s="8"/>
      <c r="D156" s="8"/>
      <c r="E156" s="2"/>
      <c r="F156" s="6"/>
      <c r="G156" s="6"/>
      <c r="H156" s="6"/>
      <c r="S156" s="2"/>
      <c r="T156" s="2"/>
      <c r="U156" s="2"/>
    </row>
    <row r="157" spans="1:21" s="1" customFormat="1" hidden="1">
      <c r="A157" s="8"/>
      <c r="B157" s="8"/>
      <c r="C157" s="8"/>
      <c r="D157" s="8"/>
      <c r="E157" s="2"/>
      <c r="F157" s="6"/>
      <c r="G157" s="6"/>
      <c r="H157" s="6"/>
      <c r="S157" s="2"/>
      <c r="T157" s="2"/>
      <c r="U157" s="2"/>
    </row>
    <row r="158" spans="1:21" s="1" customFormat="1" hidden="1">
      <c r="A158" s="8"/>
      <c r="B158" s="8"/>
      <c r="C158" s="8"/>
      <c r="D158" s="8"/>
      <c r="E158" s="2"/>
      <c r="F158" s="6"/>
      <c r="G158" s="6"/>
      <c r="H158" s="6"/>
      <c r="S158" s="2"/>
      <c r="T158" s="2"/>
      <c r="U158" s="2"/>
    </row>
    <row r="159" spans="1:21" s="1" customFormat="1" hidden="1">
      <c r="A159" s="8"/>
      <c r="B159" s="8"/>
      <c r="C159" s="8"/>
      <c r="D159" s="8"/>
      <c r="E159" s="2"/>
      <c r="F159" s="6"/>
      <c r="G159" s="6"/>
      <c r="H159" s="6"/>
      <c r="S159" s="2"/>
      <c r="T159" s="2"/>
      <c r="U159" s="2"/>
    </row>
    <row r="160" spans="1:21" s="1" customFormat="1" hidden="1">
      <c r="A160" s="8"/>
      <c r="B160" s="8"/>
      <c r="C160" s="8"/>
      <c r="D160" s="8"/>
      <c r="E160" s="2"/>
      <c r="F160" s="6"/>
      <c r="G160" s="6"/>
      <c r="H160" s="6"/>
      <c r="S160" s="2"/>
      <c r="T160" s="2"/>
      <c r="U160" s="2"/>
    </row>
    <row r="161" spans="1:21" s="1" customFormat="1" hidden="1">
      <c r="A161" s="8"/>
      <c r="B161" s="8"/>
      <c r="C161" s="8"/>
      <c r="D161" s="8"/>
      <c r="E161" s="2"/>
      <c r="F161" s="6"/>
      <c r="G161" s="6"/>
      <c r="H161" s="6"/>
      <c r="S161" s="2"/>
      <c r="T161" s="2"/>
      <c r="U161" s="2"/>
    </row>
    <row r="162" spans="1:21" s="1" customFormat="1" hidden="1">
      <c r="A162" s="8"/>
      <c r="B162" s="8"/>
      <c r="C162" s="8"/>
      <c r="D162" s="8"/>
      <c r="E162" s="2"/>
      <c r="F162" s="6"/>
      <c r="G162" s="6"/>
      <c r="H162" s="6"/>
      <c r="S162" s="2"/>
      <c r="T162" s="2"/>
      <c r="U162" s="2"/>
    </row>
    <row r="163" spans="1:21" s="1" customFormat="1" hidden="1">
      <c r="A163" s="8"/>
      <c r="B163" s="8"/>
      <c r="C163" s="8"/>
      <c r="D163" s="8"/>
      <c r="E163" s="2"/>
      <c r="F163" s="6"/>
      <c r="G163" s="6"/>
      <c r="H163" s="6"/>
      <c r="S163" s="2"/>
      <c r="T163" s="2"/>
      <c r="U163" s="2"/>
    </row>
    <row r="164" spans="1:21" s="1" customFormat="1" hidden="1">
      <c r="A164" s="8"/>
      <c r="B164" s="8"/>
      <c r="C164" s="8"/>
      <c r="D164" s="8"/>
      <c r="E164" s="2"/>
      <c r="F164" s="6"/>
      <c r="G164" s="6"/>
      <c r="H164" s="6"/>
      <c r="S164" s="2"/>
      <c r="T164" s="2"/>
      <c r="U164" s="2"/>
    </row>
    <row r="165" spans="1:21" s="1" customFormat="1" hidden="1">
      <c r="A165" s="8"/>
      <c r="B165" s="8"/>
      <c r="C165" s="8"/>
      <c r="D165" s="8"/>
      <c r="E165" s="2"/>
      <c r="F165" s="6"/>
      <c r="G165" s="6"/>
      <c r="H165" s="6"/>
      <c r="S165" s="2"/>
      <c r="T165" s="2"/>
      <c r="U165" s="2"/>
    </row>
    <row r="166" spans="1:21" s="1" customFormat="1" hidden="1">
      <c r="A166" s="8"/>
      <c r="B166" s="8"/>
      <c r="C166" s="8"/>
      <c r="D166" s="8"/>
      <c r="E166" s="2"/>
      <c r="F166" s="6"/>
      <c r="G166" s="6"/>
      <c r="H166" s="6"/>
      <c r="S166" s="2"/>
      <c r="T166" s="2"/>
      <c r="U166" s="2"/>
    </row>
    <row r="167" spans="1:21" s="1" customFormat="1" hidden="1">
      <c r="A167" s="8"/>
      <c r="B167" s="8"/>
      <c r="C167" s="8"/>
      <c r="D167" s="8"/>
      <c r="E167" s="2"/>
      <c r="F167" s="6"/>
      <c r="G167" s="6"/>
      <c r="H167" s="6"/>
      <c r="S167" s="2"/>
      <c r="T167" s="2"/>
      <c r="U167" s="2"/>
    </row>
    <row r="168" spans="1:21" s="1" customFormat="1" hidden="1">
      <c r="A168" s="8"/>
      <c r="B168" s="8"/>
      <c r="C168" s="8"/>
      <c r="D168" s="8"/>
      <c r="E168" s="2"/>
      <c r="F168" s="6"/>
      <c r="G168" s="6"/>
      <c r="H168" s="6"/>
      <c r="S168" s="2"/>
      <c r="T168" s="2"/>
      <c r="U168" s="2"/>
    </row>
    <row r="169" spans="1:21" s="1" customFormat="1" hidden="1">
      <c r="A169" s="8"/>
      <c r="B169" s="8"/>
      <c r="C169" s="8"/>
      <c r="D169" s="8"/>
      <c r="E169" s="2"/>
      <c r="F169" s="6"/>
      <c r="G169" s="6"/>
      <c r="H169" s="6"/>
      <c r="S169" s="2"/>
      <c r="T169" s="2"/>
      <c r="U169" s="2"/>
    </row>
    <row r="170" spans="1:21" s="1" customFormat="1" hidden="1">
      <c r="A170" s="8"/>
      <c r="B170" s="8"/>
      <c r="C170" s="8"/>
      <c r="D170" s="8"/>
      <c r="E170" s="2"/>
      <c r="F170" s="6"/>
      <c r="G170" s="6"/>
      <c r="H170" s="6"/>
      <c r="S170" s="2"/>
      <c r="T170" s="2"/>
      <c r="U170" s="2"/>
    </row>
    <row r="171" spans="1:21" s="1" customFormat="1" hidden="1">
      <c r="A171" s="8"/>
      <c r="B171" s="8"/>
      <c r="C171" s="8"/>
      <c r="D171" s="8"/>
      <c r="E171" s="2"/>
      <c r="F171" s="6"/>
      <c r="G171" s="6"/>
      <c r="H171" s="6"/>
      <c r="S171" s="2"/>
      <c r="T171" s="2"/>
      <c r="U171" s="2"/>
    </row>
    <row r="172" spans="1:21" s="1" customFormat="1" hidden="1">
      <c r="A172" s="8"/>
      <c r="B172" s="8"/>
      <c r="C172" s="8"/>
      <c r="D172" s="8"/>
      <c r="E172" s="2"/>
      <c r="F172" s="6"/>
      <c r="G172" s="6"/>
      <c r="H172" s="6"/>
      <c r="S172" s="2"/>
      <c r="T172" s="2"/>
      <c r="U172" s="2"/>
    </row>
    <row r="173" spans="1:21" s="1" customFormat="1" hidden="1">
      <c r="A173" s="8"/>
      <c r="B173" s="8"/>
      <c r="C173" s="8"/>
      <c r="D173" s="8"/>
      <c r="E173" s="2"/>
      <c r="F173" s="6"/>
      <c r="G173" s="6"/>
      <c r="H173" s="6"/>
      <c r="S173" s="2"/>
      <c r="T173" s="2"/>
      <c r="U173" s="2"/>
    </row>
    <row r="174" spans="1:21" s="1" customFormat="1" hidden="1">
      <c r="A174" s="8"/>
      <c r="B174" s="8"/>
      <c r="C174" s="8"/>
      <c r="D174" s="8"/>
      <c r="E174" s="2"/>
      <c r="F174" s="6"/>
      <c r="G174" s="6"/>
      <c r="H174" s="6"/>
      <c r="S174" s="2"/>
      <c r="T174" s="2"/>
      <c r="U174" s="2"/>
    </row>
    <row r="175" spans="1:21" s="1" customFormat="1" hidden="1">
      <c r="A175" s="8"/>
      <c r="B175" s="8"/>
      <c r="C175" s="8"/>
      <c r="D175" s="8"/>
      <c r="E175" s="2"/>
      <c r="F175" s="6"/>
      <c r="G175" s="6"/>
      <c r="H175" s="6"/>
      <c r="S175" s="2"/>
      <c r="T175" s="2"/>
      <c r="U175" s="2"/>
    </row>
    <row r="176" spans="1:21" s="1" customFormat="1" hidden="1">
      <c r="A176" s="8"/>
      <c r="B176" s="8"/>
      <c r="C176" s="8"/>
      <c r="D176" s="8"/>
      <c r="E176" s="2"/>
      <c r="F176" s="6"/>
      <c r="G176" s="6"/>
      <c r="H176" s="6"/>
      <c r="S176" s="2"/>
      <c r="T176" s="2"/>
      <c r="U176" s="2"/>
    </row>
    <row r="177" spans="1:21" s="1" customFormat="1" hidden="1">
      <c r="A177" s="8"/>
      <c r="B177" s="8"/>
      <c r="C177" s="8"/>
      <c r="D177" s="8"/>
      <c r="E177" s="2"/>
      <c r="F177" s="6"/>
      <c r="G177" s="6"/>
      <c r="H177" s="6"/>
      <c r="S177" s="2"/>
      <c r="T177" s="2"/>
      <c r="U177" s="2"/>
    </row>
    <row r="178" spans="1:21" s="1" customFormat="1" hidden="1">
      <c r="A178" s="8"/>
      <c r="B178" s="8"/>
      <c r="C178" s="8"/>
      <c r="D178" s="8"/>
      <c r="E178" s="2"/>
      <c r="F178" s="6"/>
      <c r="G178" s="6"/>
      <c r="H178" s="6"/>
      <c r="S178" s="2"/>
      <c r="T178" s="2"/>
      <c r="U178" s="2"/>
    </row>
    <row r="179" spans="1:21" s="1" customFormat="1" hidden="1">
      <c r="A179" s="8"/>
      <c r="B179" s="8"/>
      <c r="C179" s="8"/>
      <c r="D179" s="8"/>
      <c r="E179" s="2"/>
      <c r="F179" s="6"/>
      <c r="G179" s="6"/>
      <c r="H179" s="6"/>
      <c r="S179" s="2"/>
      <c r="T179" s="2"/>
      <c r="U179" s="2"/>
    </row>
    <row r="180" spans="1:21" s="1" customFormat="1" hidden="1">
      <c r="A180" s="8"/>
      <c r="B180" s="8"/>
      <c r="C180" s="8"/>
      <c r="D180" s="8"/>
      <c r="E180" s="2"/>
      <c r="F180" s="6"/>
      <c r="G180" s="6"/>
      <c r="H180" s="6"/>
      <c r="S180" s="2"/>
      <c r="T180" s="2"/>
      <c r="U180" s="2"/>
    </row>
    <row r="181" spans="1:21" s="1" customFormat="1" hidden="1">
      <c r="A181" s="8"/>
      <c r="B181" s="8"/>
      <c r="C181" s="8"/>
      <c r="D181" s="8"/>
      <c r="E181" s="2"/>
      <c r="F181" s="6"/>
      <c r="G181" s="6"/>
      <c r="H181" s="6"/>
      <c r="S181" s="2"/>
      <c r="T181" s="2"/>
      <c r="U181" s="2"/>
    </row>
    <row r="182" spans="1:21" s="1" customFormat="1" hidden="1">
      <c r="A182" s="8"/>
      <c r="B182" s="8"/>
      <c r="C182" s="8"/>
      <c r="D182" s="8"/>
      <c r="E182" s="2"/>
      <c r="F182" s="6"/>
      <c r="G182" s="6"/>
      <c r="H182" s="6"/>
      <c r="S182" s="2"/>
      <c r="T182" s="2"/>
      <c r="U182" s="2"/>
    </row>
    <row r="183" spans="1:21" s="1" customFormat="1" hidden="1">
      <c r="A183" s="8"/>
      <c r="B183" s="8"/>
      <c r="C183" s="8"/>
      <c r="D183" s="8"/>
      <c r="E183" s="2"/>
      <c r="F183" s="6"/>
      <c r="G183" s="6"/>
      <c r="H183" s="6"/>
      <c r="S183" s="2"/>
      <c r="T183" s="2"/>
      <c r="U183" s="2"/>
    </row>
    <row r="184" spans="1:21" s="1" customFormat="1" hidden="1">
      <c r="A184" s="8"/>
      <c r="B184" s="8"/>
      <c r="C184" s="8"/>
      <c r="D184" s="8"/>
      <c r="E184" s="2"/>
      <c r="F184" s="6"/>
      <c r="G184" s="6"/>
      <c r="H184" s="6"/>
      <c r="S184" s="2"/>
      <c r="T184" s="2"/>
      <c r="U184" s="2"/>
    </row>
    <row r="185" spans="1:21" s="1" customFormat="1" hidden="1">
      <c r="A185" s="8"/>
      <c r="B185" s="8"/>
      <c r="C185" s="8"/>
      <c r="D185" s="8"/>
      <c r="E185" s="2"/>
      <c r="F185" s="6"/>
      <c r="G185" s="6"/>
      <c r="H185" s="6"/>
      <c r="S185" s="2"/>
      <c r="T185" s="2"/>
      <c r="U185" s="2"/>
    </row>
    <row r="186" spans="1:21" s="1" customFormat="1" hidden="1">
      <c r="A186" s="8"/>
      <c r="B186" s="8"/>
      <c r="C186" s="8"/>
      <c r="D186" s="8"/>
      <c r="E186" s="2"/>
      <c r="F186" s="6"/>
      <c r="G186" s="6"/>
      <c r="H186" s="6"/>
      <c r="S186" s="2"/>
      <c r="T186" s="2"/>
      <c r="U186" s="2"/>
    </row>
    <row r="187" spans="1:21" s="1" customFormat="1" hidden="1">
      <c r="A187" s="8"/>
      <c r="B187" s="8"/>
      <c r="C187" s="8"/>
      <c r="D187" s="8"/>
      <c r="E187" s="2"/>
      <c r="F187" s="6"/>
      <c r="G187" s="6"/>
      <c r="H187" s="6"/>
      <c r="S187" s="2"/>
      <c r="T187" s="2"/>
      <c r="U187" s="2"/>
    </row>
    <row r="188" spans="1:21" s="1" customFormat="1" hidden="1">
      <c r="A188" s="8"/>
      <c r="B188" s="8"/>
      <c r="C188" s="8"/>
      <c r="D188" s="8"/>
      <c r="E188" s="2"/>
      <c r="F188" s="6"/>
      <c r="G188" s="6"/>
      <c r="H188" s="6"/>
      <c r="S188" s="2"/>
      <c r="T188" s="2"/>
      <c r="U188" s="2"/>
    </row>
    <row r="189" spans="1:21" s="1" customFormat="1" hidden="1">
      <c r="A189" s="8"/>
      <c r="B189" s="8"/>
      <c r="C189" s="8"/>
      <c r="D189" s="8"/>
      <c r="E189" s="2"/>
      <c r="F189" s="6"/>
      <c r="G189" s="6"/>
      <c r="H189" s="6"/>
      <c r="S189" s="2"/>
      <c r="T189" s="2"/>
      <c r="U189" s="2"/>
    </row>
    <row r="190" spans="1:21" s="1" customFormat="1" hidden="1">
      <c r="A190" s="8"/>
      <c r="B190" s="8"/>
      <c r="C190" s="8"/>
      <c r="D190" s="8"/>
      <c r="E190" s="2"/>
      <c r="F190" s="6"/>
      <c r="G190" s="6"/>
      <c r="H190" s="6"/>
      <c r="S190" s="2"/>
      <c r="T190" s="2"/>
      <c r="U190" s="2"/>
    </row>
    <row r="191" spans="1:21" s="1" customFormat="1" hidden="1">
      <c r="A191" s="8"/>
      <c r="B191" s="8"/>
      <c r="C191" s="8"/>
      <c r="D191" s="8"/>
      <c r="E191" s="2"/>
      <c r="F191" s="6"/>
      <c r="G191" s="6"/>
      <c r="H191" s="6"/>
      <c r="S191" s="2"/>
      <c r="T191" s="2"/>
      <c r="U191" s="2"/>
    </row>
    <row r="192" spans="1:21" s="1" customFormat="1" hidden="1">
      <c r="A192" s="8"/>
      <c r="B192" s="8"/>
      <c r="C192" s="8"/>
      <c r="D192" s="8"/>
      <c r="E192" s="2"/>
      <c r="F192" s="6"/>
      <c r="G192" s="6"/>
      <c r="H192" s="6"/>
      <c r="S192" s="2"/>
      <c r="T192" s="2"/>
      <c r="U192" s="2"/>
    </row>
    <row r="193" spans="1:21" s="1" customFormat="1" hidden="1">
      <c r="A193" s="8"/>
      <c r="B193" s="8"/>
      <c r="C193" s="8"/>
      <c r="D193" s="8"/>
      <c r="E193" s="2"/>
      <c r="F193" s="6"/>
      <c r="G193" s="6"/>
      <c r="H193" s="6"/>
      <c r="S193" s="2"/>
      <c r="T193" s="2"/>
      <c r="U193" s="2"/>
    </row>
    <row r="194" spans="1:21" s="1" customFormat="1" hidden="1">
      <c r="A194" s="8"/>
      <c r="B194" s="8"/>
      <c r="C194" s="8"/>
      <c r="D194" s="8"/>
      <c r="E194" s="2"/>
      <c r="F194" s="6"/>
      <c r="G194" s="6"/>
      <c r="H194" s="6"/>
      <c r="S194" s="2"/>
      <c r="T194" s="2"/>
      <c r="U194" s="2"/>
    </row>
    <row r="195" spans="1:21" s="1" customFormat="1" hidden="1">
      <c r="A195" s="8"/>
      <c r="B195" s="8"/>
      <c r="C195" s="8"/>
      <c r="D195" s="8"/>
      <c r="E195" s="2"/>
      <c r="F195" s="6"/>
      <c r="G195" s="6"/>
      <c r="H195" s="6"/>
      <c r="S195" s="2"/>
      <c r="T195" s="2"/>
      <c r="U195" s="2"/>
    </row>
    <row r="196" spans="1:21" s="1" customFormat="1" hidden="1">
      <c r="A196" s="8"/>
      <c r="B196" s="8"/>
      <c r="C196" s="8"/>
      <c r="D196" s="8"/>
      <c r="E196" s="2"/>
      <c r="F196" s="6"/>
      <c r="G196" s="6"/>
      <c r="H196" s="6"/>
      <c r="S196" s="2"/>
      <c r="T196" s="2"/>
      <c r="U196" s="2"/>
    </row>
    <row r="197" spans="1:21" s="1" customFormat="1" hidden="1">
      <c r="A197" s="8"/>
      <c r="B197" s="8"/>
      <c r="C197" s="8"/>
      <c r="D197" s="8"/>
      <c r="E197" s="2"/>
      <c r="F197" s="6"/>
      <c r="G197" s="6"/>
      <c r="H197" s="6"/>
      <c r="S197" s="2"/>
      <c r="T197" s="2"/>
      <c r="U197" s="2"/>
    </row>
    <row r="198" spans="1:21" s="1" customFormat="1" hidden="1">
      <c r="A198" s="8"/>
      <c r="B198" s="8"/>
      <c r="C198" s="8"/>
      <c r="D198" s="8"/>
      <c r="E198" s="2"/>
      <c r="F198" s="6"/>
      <c r="G198" s="6"/>
      <c r="H198" s="6"/>
      <c r="S198" s="2"/>
      <c r="T198" s="2"/>
      <c r="U198" s="2"/>
    </row>
    <row r="199" spans="1:21" s="1" customFormat="1" hidden="1">
      <c r="A199" s="8"/>
      <c r="B199" s="8"/>
      <c r="C199" s="8"/>
      <c r="D199" s="8"/>
      <c r="E199" s="2"/>
      <c r="F199" s="6"/>
      <c r="G199" s="6"/>
      <c r="H199" s="6"/>
      <c r="S199" s="2"/>
      <c r="T199" s="2"/>
      <c r="U199" s="2"/>
    </row>
    <row r="200" spans="1:21" s="1" customFormat="1" hidden="1">
      <c r="A200" s="8"/>
      <c r="B200" s="8"/>
      <c r="C200" s="8"/>
      <c r="D200" s="8"/>
      <c r="E200" s="2"/>
      <c r="F200" s="6"/>
      <c r="G200" s="6"/>
      <c r="H200" s="6"/>
      <c r="S200" s="2"/>
      <c r="T200" s="2"/>
      <c r="U200" s="2"/>
    </row>
    <row r="201" spans="1:21" s="1" customFormat="1" hidden="1">
      <c r="A201" s="8"/>
      <c r="B201" s="8"/>
      <c r="C201" s="8"/>
      <c r="D201" s="8"/>
      <c r="E201" s="2"/>
      <c r="F201" s="6"/>
      <c r="G201" s="6"/>
      <c r="H201" s="6"/>
      <c r="S201" s="2"/>
      <c r="T201" s="2"/>
      <c r="U201" s="2"/>
    </row>
    <row r="202" spans="1:21" s="1" customFormat="1" hidden="1">
      <c r="A202" s="8"/>
      <c r="B202" s="8"/>
      <c r="C202" s="8"/>
      <c r="D202" s="8"/>
      <c r="E202" s="2"/>
      <c r="F202" s="6"/>
      <c r="G202" s="6"/>
      <c r="H202" s="6"/>
      <c r="S202" s="2"/>
      <c r="T202" s="2"/>
      <c r="U202" s="2"/>
    </row>
    <row r="203" spans="1:21" s="1" customFormat="1" hidden="1">
      <c r="A203" s="8"/>
      <c r="B203" s="8"/>
      <c r="C203" s="8"/>
      <c r="D203" s="8"/>
      <c r="E203" s="2"/>
      <c r="F203" s="6"/>
      <c r="G203" s="6"/>
      <c r="H203" s="6"/>
      <c r="S203" s="2"/>
      <c r="T203" s="2"/>
      <c r="U203" s="2"/>
    </row>
    <row r="204" spans="1:21" s="1" customFormat="1" hidden="1">
      <c r="A204" s="8"/>
      <c r="B204" s="8"/>
      <c r="C204" s="8"/>
      <c r="D204" s="8"/>
      <c r="E204" s="2"/>
      <c r="F204" s="6"/>
      <c r="G204" s="6"/>
      <c r="H204" s="6"/>
      <c r="S204" s="2"/>
      <c r="T204" s="2"/>
      <c r="U204" s="2"/>
    </row>
    <row r="205" spans="1:21" s="1" customFormat="1" hidden="1">
      <c r="A205" s="8"/>
      <c r="B205" s="8"/>
      <c r="C205" s="8"/>
      <c r="D205" s="8"/>
      <c r="E205" s="2"/>
      <c r="F205" s="6"/>
      <c r="G205" s="6"/>
      <c r="H205" s="6"/>
      <c r="S205" s="2"/>
      <c r="T205" s="2"/>
      <c r="U205" s="2"/>
    </row>
    <row r="206" spans="1:21" s="1" customFormat="1" hidden="1">
      <c r="A206" s="8"/>
      <c r="B206" s="8"/>
      <c r="C206" s="8"/>
      <c r="D206" s="8"/>
      <c r="E206" s="2"/>
      <c r="F206" s="6"/>
      <c r="G206" s="6"/>
      <c r="H206" s="6"/>
      <c r="S206" s="2"/>
      <c r="T206" s="2"/>
      <c r="U206" s="2"/>
    </row>
    <row r="207" spans="1:21" s="1" customFormat="1" hidden="1">
      <c r="A207" s="8"/>
      <c r="B207" s="8"/>
      <c r="C207" s="8"/>
      <c r="D207" s="8"/>
      <c r="E207" s="2"/>
      <c r="F207" s="6"/>
      <c r="G207" s="6"/>
      <c r="H207" s="6"/>
      <c r="S207" s="2"/>
      <c r="T207" s="2"/>
      <c r="U207" s="2"/>
    </row>
    <row r="208" spans="1:21" s="1" customFormat="1" hidden="1">
      <c r="A208" s="8"/>
      <c r="B208" s="8"/>
      <c r="C208" s="8"/>
      <c r="D208" s="8"/>
      <c r="E208" s="2"/>
      <c r="F208" s="6"/>
      <c r="G208" s="6"/>
      <c r="H208" s="6"/>
      <c r="S208" s="2"/>
      <c r="T208" s="2"/>
      <c r="U208" s="2"/>
    </row>
    <row r="209" spans="1:21" s="1" customFormat="1" hidden="1">
      <c r="A209" s="8"/>
      <c r="B209" s="8"/>
      <c r="C209" s="8"/>
      <c r="D209" s="8"/>
      <c r="E209" s="2"/>
      <c r="F209" s="6"/>
      <c r="G209" s="6"/>
      <c r="H209" s="6"/>
      <c r="S209" s="2"/>
      <c r="T209" s="2"/>
      <c r="U209" s="2"/>
    </row>
    <row r="210" spans="1:21" s="1" customFormat="1" hidden="1">
      <c r="A210" s="8"/>
      <c r="B210" s="8"/>
      <c r="C210" s="8"/>
      <c r="D210" s="8"/>
      <c r="E210" s="2"/>
      <c r="F210" s="6"/>
      <c r="G210" s="6"/>
      <c r="H210" s="6"/>
      <c r="S210" s="2"/>
      <c r="T210" s="2"/>
      <c r="U210" s="2"/>
    </row>
    <row r="211" spans="1:21" s="1" customFormat="1" hidden="1">
      <c r="A211" s="8"/>
      <c r="B211" s="8"/>
      <c r="C211" s="8"/>
      <c r="D211" s="8"/>
      <c r="E211" s="2"/>
      <c r="F211" s="6"/>
      <c r="G211" s="6"/>
      <c r="H211" s="6"/>
      <c r="S211" s="2"/>
      <c r="T211" s="2"/>
      <c r="U211" s="2"/>
    </row>
    <row r="212" spans="1:21" s="1" customFormat="1" hidden="1">
      <c r="A212" s="8"/>
      <c r="B212" s="8"/>
      <c r="C212" s="8"/>
      <c r="D212" s="8"/>
      <c r="E212" s="2"/>
      <c r="F212" s="6"/>
      <c r="G212" s="6"/>
      <c r="H212" s="6"/>
      <c r="S212" s="2"/>
      <c r="T212" s="2"/>
      <c r="U212" s="2"/>
    </row>
    <row r="213" spans="1:21" s="1" customFormat="1" hidden="1">
      <c r="A213" s="8"/>
      <c r="B213" s="8"/>
      <c r="C213" s="8"/>
      <c r="D213" s="8"/>
      <c r="E213" s="2"/>
      <c r="F213" s="6"/>
      <c r="G213" s="6"/>
      <c r="H213" s="6"/>
      <c r="S213" s="2"/>
      <c r="T213" s="2"/>
      <c r="U213" s="2"/>
    </row>
    <row r="214" spans="1:21" s="1" customFormat="1" hidden="1">
      <c r="A214" s="8"/>
      <c r="B214" s="8"/>
      <c r="C214" s="8"/>
      <c r="D214" s="8"/>
      <c r="E214" s="2"/>
      <c r="F214" s="6"/>
      <c r="G214" s="6"/>
      <c r="H214" s="6"/>
      <c r="S214" s="2"/>
      <c r="T214" s="2"/>
      <c r="U214" s="2"/>
    </row>
    <row r="215" spans="1:21" s="1" customFormat="1" hidden="1">
      <c r="A215" s="8"/>
      <c r="B215" s="8"/>
      <c r="C215" s="8"/>
      <c r="D215" s="8"/>
      <c r="E215" s="2"/>
      <c r="F215" s="6"/>
      <c r="G215" s="6"/>
      <c r="H215" s="6"/>
      <c r="S215" s="2"/>
      <c r="T215" s="2"/>
      <c r="U215" s="2"/>
    </row>
    <row r="216" spans="1:21" s="1" customFormat="1" hidden="1">
      <c r="A216" s="8"/>
      <c r="B216" s="8"/>
      <c r="C216" s="8"/>
      <c r="D216" s="8"/>
      <c r="E216" s="2"/>
      <c r="F216" s="6"/>
      <c r="G216" s="6"/>
      <c r="H216" s="6"/>
      <c r="S216" s="2"/>
      <c r="T216" s="2"/>
      <c r="U216" s="2"/>
    </row>
    <row r="217" spans="1:21" s="1" customFormat="1" hidden="1">
      <c r="A217" s="8"/>
      <c r="B217" s="8"/>
      <c r="C217" s="8"/>
      <c r="D217" s="8"/>
      <c r="E217" s="2"/>
      <c r="F217" s="6"/>
      <c r="G217" s="6"/>
      <c r="H217" s="6"/>
      <c r="S217" s="2"/>
      <c r="T217" s="2"/>
      <c r="U217" s="2"/>
    </row>
    <row r="218" spans="1:21" s="1" customFormat="1" hidden="1">
      <c r="A218" s="8"/>
      <c r="B218" s="8"/>
      <c r="C218" s="8"/>
      <c r="D218" s="8"/>
      <c r="E218" s="2"/>
      <c r="F218" s="6"/>
      <c r="G218" s="6"/>
      <c r="H218" s="6"/>
      <c r="S218" s="2"/>
      <c r="T218" s="2"/>
      <c r="U218" s="2"/>
    </row>
    <row r="219" spans="1:21" s="1" customFormat="1" hidden="1">
      <c r="A219" s="8"/>
      <c r="B219" s="8"/>
      <c r="C219" s="8"/>
      <c r="D219" s="8"/>
      <c r="E219" s="2"/>
      <c r="F219" s="6"/>
      <c r="G219" s="6"/>
      <c r="H219" s="6"/>
      <c r="S219" s="2"/>
      <c r="T219" s="2"/>
      <c r="U219" s="2"/>
    </row>
    <row r="220" spans="1:21" s="1" customFormat="1" hidden="1">
      <c r="A220" s="8"/>
      <c r="B220" s="8"/>
      <c r="C220" s="8"/>
      <c r="D220" s="8"/>
      <c r="E220" s="2"/>
      <c r="F220" s="6"/>
      <c r="G220" s="6"/>
      <c r="H220" s="6"/>
      <c r="S220" s="2"/>
      <c r="T220" s="2"/>
      <c r="U220" s="2"/>
    </row>
    <row r="221" spans="1:21" s="1" customFormat="1" hidden="1">
      <c r="A221" s="8"/>
      <c r="B221" s="8"/>
      <c r="C221" s="8"/>
      <c r="D221" s="8"/>
      <c r="E221" s="2"/>
      <c r="F221" s="6"/>
      <c r="G221" s="6"/>
      <c r="H221" s="6"/>
      <c r="S221" s="2"/>
      <c r="T221" s="2"/>
      <c r="U221" s="2"/>
    </row>
    <row r="222" spans="1:21" s="1" customFormat="1" hidden="1">
      <c r="A222" s="8"/>
      <c r="B222" s="8"/>
      <c r="C222" s="8"/>
      <c r="D222" s="8"/>
      <c r="E222" s="2"/>
      <c r="F222" s="6"/>
      <c r="G222" s="6"/>
      <c r="H222" s="6"/>
      <c r="S222" s="2"/>
      <c r="T222" s="2"/>
      <c r="U222" s="2"/>
    </row>
    <row r="223" spans="1:21" s="1" customFormat="1" hidden="1">
      <c r="A223" s="8"/>
      <c r="B223" s="8"/>
      <c r="C223" s="8"/>
      <c r="D223" s="8"/>
      <c r="E223" s="2"/>
      <c r="F223" s="6"/>
      <c r="G223" s="6"/>
      <c r="H223" s="6"/>
      <c r="S223" s="2"/>
      <c r="T223" s="2"/>
      <c r="U223" s="2"/>
    </row>
    <row r="224" spans="1:21" s="1" customFormat="1" hidden="1">
      <c r="A224" s="8"/>
      <c r="B224" s="8"/>
      <c r="C224" s="8"/>
      <c r="D224" s="8"/>
      <c r="E224" s="2"/>
      <c r="F224" s="6"/>
      <c r="G224" s="6"/>
      <c r="H224" s="6"/>
      <c r="S224" s="2"/>
      <c r="T224" s="2"/>
      <c r="U224" s="2"/>
    </row>
    <row r="225" spans="1:21" s="1" customFormat="1" hidden="1">
      <c r="A225" s="8"/>
      <c r="B225" s="8"/>
      <c r="C225" s="8"/>
      <c r="D225" s="8"/>
      <c r="E225" s="2"/>
      <c r="F225" s="6"/>
      <c r="G225" s="6"/>
      <c r="H225" s="6"/>
      <c r="S225" s="2"/>
      <c r="T225" s="2"/>
      <c r="U225" s="2"/>
    </row>
    <row r="226" spans="1:21" s="1" customFormat="1" hidden="1">
      <c r="A226" s="8"/>
      <c r="B226" s="8"/>
      <c r="C226" s="8"/>
      <c r="D226" s="8"/>
      <c r="E226" s="2"/>
      <c r="F226" s="6"/>
      <c r="G226" s="6"/>
      <c r="H226" s="6"/>
      <c r="S226" s="2"/>
      <c r="T226" s="2"/>
      <c r="U226" s="2"/>
    </row>
    <row r="227" spans="1:21" s="1" customFormat="1" hidden="1">
      <c r="A227" s="8"/>
      <c r="B227" s="8"/>
      <c r="C227" s="8"/>
      <c r="D227" s="8"/>
      <c r="E227" s="2"/>
      <c r="F227" s="6"/>
      <c r="G227" s="6"/>
      <c r="H227" s="6"/>
      <c r="S227" s="2"/>
      <c r="T227" s="2"/>
      <c r="U227" s="2"/>
    </row>
    <row r="228" spans="1:21" s="1" customFormat="1" hidden="1">
      <c r="A228" s="8"/>
      <c r="B228" s="8"/>
      <c r="C228" s="8"/>
      <c r="D228" s="8"/>
      <c r="E228" s="2"/>
      <c r="F228" s="6"/>
      <c r="G228" s="6"/>
      <c r="H228" s="6"/>
      <c r="S228" s="2"/>
      <c r="T228" s="2"/>
      <c r="U228" s="2"/>
    </row>
    <row r="229" spans="1:21" s="1" customFormat="1" hidden="1">
      <c r="A229" s="8"/>
      <c r="B229" s="8"/>
      <c r="C229" s="8"/>
      <c r="D229" s="8"/>
      <c r="E229" s="2"/>
      <c r="F229" s="6"/>
      <c r="G229" s="6"/>
      <c r="H229" s="6"/>
      <c r="S229" s="2"/>
      <c r="T229" s="2"/>
      <c r="U229" s="2"/>
    </row>
    <row r="230" spans="1:21" s="1" customFormat="1" hidden="1">
      <c r="A230" s="8"/>
      <c r="B230" s="8"/>
      <c r="C230" s="8"/>
      <c r="D230" s="8"/>
      <c r="E230" s="2"/>
      <c r="F230" s="6"/>
      <c r="G230" s="6"/>
      <c r="H230" s="6"/>
      <c r="S230" s="2"/>
      <c r="T230" s="2"/>
      <c r="U230" s="2"/>
    </row>
    <row r="231" spans="1:21" s="1" customFormat="1" hidden="1">
      <c r="A231" s="8"/>
      <c r="B231" s="8"/>
      <c r="C231" s="8"/>
      <c r="D231" s="8"/>
      <c r="E231" s="2"/>
      <c r="F231" s="6"/>
      <c r="G231" s="6"/>
      <c r="H231" s="6"/>
      <c r="S231" s="2"/>
      <c r="T231" s="2"/>
      <c r="U231" s="2"/>
    </row>
    <row r="232" spans="1:21" s="1" customFormat="1" hidden="1">
      <c r="A232" s="8"/>
      <c r="B232" s="8"/>
      <c r="C232" s="8"/>
      <c r="D232" s="8"/>
      <c r="E232" s="2"/>
      <c r="F232" s="6"/>
      <c r="G232" s="6"/>
      <c r="H232" s="6"/>
      <c r="S232" s="2"/>
      <c r="T232" s="2"/>
      <c r="U232" s="2"/>
    </row>
    <row r="233" spans="1:21" s="1" customFormat="1" hidden="1">
      <c r="A233" s="8"/>
      <c r="B233" s="8"/>
      <c r="C233" s="8"/>
      <c r="D233" s="8"/>
      <c r="E233" s="2"/>
      <c r="F233" s="6"/>
      <c r="G233" s="6"/>
      <c r="H233" s="6"/>
      <c r="S233" s="2"/>
      <c r="T233" s="2"/>
      <c r="U233" s="2"/>
    </row>
    <row r="234" spans="1:21" s="1" customFormat="1" hidden="1">
      <c r="A234" s="8"/>
      <c r="B234" s="8"/>
      <c r="C234" s="8"/>
      <c r="D234" s="8"/>
      <c r="E234" s="2"/>
      <c r="F234" s="6"/>
      <c r="G234" s="6"/>
      <c r="H234" s="6"/>
      <c r="S234" s="2"/>
      <c r="T234" s="2"/>
      <c r="U234" s="2"/>
    </row>
    <row r="235" spans="1:21" s="1" customFormat="1" hidden="1">
      <c r="A235" s="8"/>
      <c r="B235" s="8"/>
      <c r="C235" s="8"/>
      <c r="D235" s="8"/>
      <c r="E235" s="2"/>
      <c r="F235" s="6"/>
      <c r="G235" s="6"/>
      <c r="H235" s="6"/>
      <c r="S235" s="2"/>
      <c r="T235" s="2"/>
      <c r="U235" s="2"/>
    </row>
    <row r="236" spans="1:21" s="1" customFormat="1" hidden="1">
      <c r="A236" s="8"/>
      <c r="B236" s="8"/>
      <c r="C236" s="8"/>
      <c r="D236" s="8"/>
      <c r="E236" s="2"/>
      <c r="F236" s="6"/>
      <c r="G236" s="6"/>
      <c r="H236" s="6"/>
      <c r="S236" s="2"/>
      <c r="T236" s="2"/>
      <c r="U236" s="2"/>
    </row>
    <row r="237" spans="1:21" s="1" customFormat="1" hidden="1">
      <c r="A237" s="8"/>
      <c r="B237" s="8"/>
      <c r="C237" s="8"/>
      <c r="D237" s="8"/>
      <c r="E237" s="2"/>
      <c r="F237" s="6"/>
      <c r="G237" s="6"/>
      <c r="H237" s="6"/>
      <c r="S237" s="2"/>
      <c r="T237" s="2"/>
      <c r="U237" s="2"/>
    </row>
    <row r="238" spans="1:21" s="1" customFormat="1" hidden="1">
      <c r="A238" s="8"/>
      <c r="B238" s="8"/>
      <c r="C238" s="8"/>
      <c r="D238" s="8"/>
      <c r="E238" s="2"/>
      <c r="F238" s="6"/>
      <c r="G238" s="6"/>
      <c r="H238" s="6"/>
      <c r="S238" s="2"/>
      <c r="T238" s="2"/>
      <c r="U238" s="2"/>
    </row>
    <row r="239" spans="1:21" s="1" customFormat="1" hidden="1">
      <c r="A239" s="8"/>
      <c r="B239" s="8"/>
      <c r="C239" s="8"/>
      <c r="D239" s="8"/>
      <c r="E239" s="2"/>
      <c r="F239" s="6"/>
      <c r="G239" s="6"/>
      <c r="H239" s="6"/>
      <c r="S239" s="2"/>
      <c r="T239" s="2"/>
      <c r="U239" s="2"/>
    </row>
    <row r="240" spans="1:21" s="1" customFormat="1" hidden="1">
      <c r="A240" s="8"/>
      <c r="B240" s="8"/>
      <c r="C240" s="8"/>
      <c r="D240" s="8"/>
      <c r="E240" s="2"/>
      <c r="F240" s="6"/>
      <c r="G240" s="6"/>
      <c r="H240" s="6"/>
      <c r="S240" s="2"/>
      <c r="T240" s="2"/>
      <c r="U240" s="2"/>
    </row>
    <row r="241" spans="1:21" s="1" customFormat="1" hidden="1">
      <c r="A241" s="8"/>
      <c r="B241" s="8"/>
      <c r="C241" s="8"/>
      <c r="D241" s="8"/>
      <c r="E241" s="2"/>
      <c r="F241" s="6"/>
      <c r="G241" s="6"/>
      <c r="H241" s="6"/>
      <c r="S241" s="2"/>
      <c r="T241" s="2"/>
      <c r="U241" s="2"/>
    </row>
    <row r="242" spans="1:21" s="1" customFormat="1" hidden="1">
      <c r="A242" s="8"/>
      <c r="B242" s="8"/>
      <c r="C242" s="8"/>
      <c r="D242" s="8"/>
      <c r="E242" s="2"/>
      <c r="F242" s="6"/>
      <c r="G242" s="6"/>
      <c r="H242" s="6"/>
      <c r="S242" s="2"/>
      <c r="T242" s="2"/>
      <c r="U242" s="2"/>
    </row>
    <row r="243" spans="1:21" s="1" customFormat="1" hidden="1">
      <c r="A243" s="8"/>
      <c r="B243" s="8"/>
      <c r="C243" s="8"/>
      <c r="D243" s="8"/>
      <c r="E243" s="2"/>
      <c r="F243" s="6"/>
      <c r="G243" s="6"/>
      <c r="H243" s="6"/>
      <c r="S243" s="2"/>
      <c r="T243" s="2"/>
      <c r="U243" s="2"/>
    </row>
    <row r="244" spans="1:21" s="1" customFormat="1" hidden="1">
      <c r="A244" s="8"/>
      <c r="B244" s="8"/>
      <c r="C244" s="8"/>
      <c r="D244" s="8"/>
      <c r="E244" s="2"/>
      <c r="F244" s="6"/>
      <c r="G244" s="6"/>
      <c r="H244" s="6"/>
      <c r="S244" s="2"/>
      <c r="T244" s="2"/>
      <c r="U244" s="2"/>
    </row>
    <row r="245" spans="1:21" s="1" customFormat="1" hidden="1">
      <c r="A245" s="8"/>
      <c r="B245" s="8"/>
      <c r="C245" s="8"/>
      <c r="D245" s="8"/>
      <c r="E245" s="2"/>
      <c r="F245" s="6"/>
      <c r="G245" s="6"/>
      <c r="H245" s="6"/>
      <c r="S245" s="2"/>
      <c r="T245" s="2"/>
      <c r="U245" s="2"/>
    </row>
    <row r="246" spans="1:21" s="1" customFormat="1" hidden="1">
      <c r="A246" s="8"/>
      <c r="B246" s="8"/>
      <c r="C246" s="8"/>
      <c r="D246" s="8"/>
      <c r="E246" s="2"/>
      <c r="F246" s="6"/>
      <c r="G246" s="6"/>
      <c r="H246" s="6"/>
      <c r="S246" s="2"/>
      <c r="T246" s="2"/>
      <c r="U246" s="2"/>
    </row>
    <row r="247" spans="1:21" s="1" customFormat="1" hidden="1">
      <c r="A247" s="8"/>
      <c r="B247" s="8"/>
      <c r="C247" s="8"/>
      <c r="D247" s="8"/>
      <c r="E247" s="2"/>
      <c r="F247" s="6"/>
      <c r="G247" s="6"/>
      <c r="H247" s="6"/>
      <c r="S247" s="2"/>
      <c r="T247" s="2"/>
      <c r="U247" s="2"/>
    </row>
    <row r="248" spans="1:21" s="1" customFormat="1" hidden="1">
      <c r="A248" s="8"/>
      <c r="B248" s="8"/>
      <c r="C248" s="8"/>
      <c r="D248" s="8"/>
      <c r="E248" s="2"/>
      <c r="F248" s="6"/>
      <c r="G248" s="6"/>
      <c r="H248" s="6"/>
      <c r="S248" s="2"/>
      <c r="T248" s="2"/>
      <c r="U248" s="2"/>
    </row>
    <row r="249" spans="1:21" s="1" customFormat="1" hidden="1">
      <c r="A249" s="8"/>
      <c r="B249" s="8"/>
      <c r="C249" s="8"/>
      <c r="D249" s="8"/>
      <c r="E249" s="2"/>
      <c r="F249" s="6"/>
      <c r="G249" s="6"/>
      <c r="H249" s="6"/>
      <c r="S249" s="2"/>
      <c r="T249" s="2"/>
      <c r="U249" s="2"/>
    </row>
    <row r="250" spans="1:21" s="1" customFormat="1" hidden="1">
      <c r="A250" s="8"/>
      <c r="B250" s="8"/>
      <c r="C250" s="8"/>
      <c r="D250" s="8"/>
      <c r="E250" s="2"/>
      <c r="F250" s="6"/>
      <c r="G250" s="6"/>
      <c r="H250" s="6"/>
      <c r="S250" s="2"/>
      <c r="T250" s="2"/>
      <c r="U250" s="2"/>
    </row>
    <row r="251" spans="1:21" s="1" customFormat="1" hidden="1">
      <c r="A251" s="8"/>
      <c r="B251" s="8"/>
      <c r="C251" s="8"/>
      <c r="D251" s="8"/>
      <c r="E251" s="2"/>
      <c r="F251" s="6"/>
      <c r="G251" s="6"/>
      <c r="H251" s="6"/>
      <c r="S251" s="2"/>
      <c r="T251" s="2"/>
      <c r="U251" s="2"/>
    </row>
    <row r="252" spans="1:21" s="1" customFormat="1" hidden="1">
      <c r="A252" s="8"/>
      <c r="B252" s="8"/>
      <c r="C252" s="8"/>
      <c r="D252" s="8"/>
      <c r="E252" s="2"/>
      <c r="F252" s="6"/>
      <c r="G252" s="6"/>
      <c r="H252" s="6"/>
      <c r="S252" s="2"/>
      <c r="T252" s="2"/>
      <c r="U252" s="2"/>
    </row>
    <row r="253" spans="1:21" s="1" customFormat="1" hidden="1">
      <c r="A253" s="8"/>
      <c r="B253" s="8"/>
      <c r="C253" s="8"/>
      <c r="D253" s="8"/>
      <c r="E253" s="2"/>
      <c r="F253" s="6"/>
      <c r="G253" s="6"/>
      <c r="H253" s="6"/>
      <c r="S253" s="2"/>
      <c r="T253" s="2"/>
      <c r="U253" s="2"/>
    </row>
    <row r="254" spans="1:21" s="1" customFormat="1" hidden="1">
      <c r="A254" s="8"/>
      <c r="B254" s="8"/>
      <c r="C254" s="8"/>
      <c r="D254" s="8"/>
      <c r="E254" s="2"/>
      <c r="F254" s="6"/>
      <c r="G254" s="6"/>
      <c r="H254" s="6"/>
      <c r="S254" s="2"/>
      <c r="T254" s="2"/>
      <c r="U254" s="2"/>
    </row>
    <row r="255" spans="1:21" s="1" customFormat="1" hidden="1">
      <c r="A255" s="8"/>
      <c r="B255" s="8"/>
      <c r="C255" s="8"/>
      <c r="D255" s="8"/>
      <c r="E255" s="2"/>
      <c r="F255" s="6"/>
      <c r="G255" s="6"/>
      <c r="H255" s="6"/>
      <c r="S255" s="2"/>
      <c r="T255" s="2"/>
      <c r="U255" s="2"/>
    </row>
    <row r="256" spans="1:21" s="1" customFormat="1" hidden="1">
      <c r="A256" s="8"/>
      <c r="B256" s="8"/>
      <c r="C256" s="8"/>
      <c r="D256" s="8"/>
      <c r="E256" s="2"/>
      <c r="F256" s="6"/>
      <c r="G256" s="6"/>
      <c r="H256" s="6"/>
      <c r="S256" s="2"/>
      <c r="T256" s="2"/>
      <c r="U256" s="2"/>
    </row>
    <row r="257" spans="1:21" s="1" customFormat="1" hidden="1">
      <c r="A257" s="8"/>
      <c r="B257" s="8"/>
      <c r="C257" s="8"/>
      <c r="D257" s="8"/>
      <c r="E257" s="2"/>
      <c r="F257" s="6"/>
      <c r="G257" s="6"/>
      <c r="H257" s="6"/>
      <c r="S257" s="2"/>
      <c r="T257" s="2"/>
      <c r="U257" s="2"/>
    </row>
    <row r="258" spans="1:21" s="1" customFormat="1" hidden="1">
      <c r="A258" s="8"/>
      <c r="B258" s="8"/>
      <c r="C258" s="8"/>
      <c r="D258" s="8"/>
      <c r="E258" s="2"/>
      <c r="F258" s="6"/>
      <c r="G258" s="6"/>
      <c r="H258" s="6"/>
      <c r="S258" s="2"/>
      <c r="T258" s="2"/>
      <c r="U258" s="2"/>
    </row>
    <row r="259" spans="1:21" s="1" customFormat="1" hidden="1">
      <c r="A259" s="8"/>
      <c r="B259" s="8"/>
      <c r="C259" s="8"/>
      <c r="D259" s="8"/>
      <c r="E259" s="2"/>
      <c r="F259" s="6"/>
      <c r="G259" s="6"/>
      <c r="H259" s="6"/>
      <c r="S259" s="2"/>
      <c r="T259" s="2"/>
      <c r="U259" s="2"/>
    </row>
    <row r="260" spans="1:21" s="1" customFormat="1" hidden="1">
      <c r="A260" s="8"/>
      <c r="B260" s="8"/>
      <c r="C260" s="8"/>
      <c r="D260" s="8"/>
      <c r="E260" s="2"/>
      <c r="F260" s="6"/>
      <c r="G260" s="6"/>
      <c r="H260" s="6"/>
      <c r="S260" s="2"/>
      <c r="T260" s="2"/>
      <c r="U260" s="2"/>
    </row>
    <row r="261" spans="1:21" s="1" customFormat="1" hidden="1">
      <c r="A261" s="8"/>
      <c r="B261" s="8"/>
      <c r="C261" s="8"/>
      <c r="D261" s="8"/>
      <c r="E261" s="2"/>
      <c r="F261" s="6"/>
      <c r="G261" s="6"/>
      <c r="H261" s="6"/>
      <c r="S261" s="2"/>
      <c r="T261" s="2"/>
      <c r="U261" s="2"/>
    </row>
    <row r="262" spans="1:21" s="1" customFormat="1" hidden="1">
      <c r="A262" s="8"/>
      <c r="B262" s="8"/>
      <c r="C262" s="8"/>
      <c r="D262" s="8"/>
      <c r="E262" s="2"/>
      <c r="F262" s="6"/>
      <c r="G262" s="6"/>
      <c r="H262" s="6"/>
      <c r="S262" s="2"/>
      <c r="T262" s="2"/>
      <c r="U262" s="2"/>
    </row>
    <row r="263" spans="1:21" s="1" customFormat="1" hidden="1">
      <c r="A263" s="8"/>
      <c r="B263" s="8"/>
      <c r="C263" s="8"/>
      <c r="D263" s="8"/>
      <c r="E263" s="2"/>
      <c r="F263" s="6"/>
      <c r="G263" s="6"/>
      <c r="H263" s="6"/>
      <c r="S263" s="2"/>
      <c r="T263" s="2"/>
      <c r="U263" s="2"/>
    </row>
    <row r="264" spans="1:21" s="1" customFormat="1" hidden="1">
      <c r="A264" s="8"/>
      <c r="B264" s="8"/>
      <c r="C264" s="8"/>
      <c r="D264" s="8"/>
      <c r="E264" s="2"/>
      <c r="F264" s="6"/>
      <c r="G264" s="6"/>
      <c r="H264" s="6"/>
      <c r="S264" s="2"/>
      <c r="T264" s="2"/>
      <c r="U264" s="2"/>
    </row>
    <row r="265" spans="1:21" s="1" customFormat="1" hidden="1">
      <c r="A265" s="8"/>
      <c r="B265" s="8"/>
      <c r="C265" s="8"/>
      <c r="D265" s="8"/>
      <c r="E265" s="2"/>
      <c r="F265" s="6"/>
      <c r="G265" s="6"/>
      <c r="H265" s="6"/>
      <c r="S265" s="2"/>
      <c r="T265" s="2"/>
      <c r="U265" s="2"/>
    </row>
    <row r="266" spans="1:21" s="1" customFormat="1" hidden="1">
      <c r="A266" s="8"/>
      <c r="B266" s="8"/>
      <c r="C266" s="8"/>
      <c r="D266" s="8"/>
      <c r="E266" s="2"/>
      <c r="F266" s="6"/>
      <c r="G266" s="6"/>
      <c r="H266" s="6"/>
      <c r="S266" s="2"/>
      <c r="T266" s="2"/>
      <c r="U266" s="2"/>
    </row>
    <row r="267" spans="1:21" s="1" customFormat="1" hidden="1">
      <c r="A267" s="8"/>
      <c r="B267" s="8"/>
      <c r="C267" s="8"/>
      <c r="D267" s="8"/>
      <c r="E267" s="2"/>
      <c r="F267" s="6"/>
      <c r="G267" s="6"/>
      <c r="H267" s="6"/>
      <c r="S267" s="2"/>
      <c r="T267" s="2"/>
      <c r="U267" s="2"/>
    </row>
    <row r="268" spans="1:21" s="1" customFormat="1" hidden="1">
      <c r="A268" s="8"/>
      <c r="B268" s="8"/>
      <c r="C268" s="8"/>
      <c r="D268" s="8"/>
      <c r="E268" s="2"/>
      <c r="F268" s="6"/>
      <c r="G268" s="6"/>
      <c r="H268" s="6"/>
      <c r="S268" s="2"/>
      <c r="T268" s="2"/>
      <c r="U268" s="2"/>
    </row>
    <row r="269" spans="1:21" s="1" customFormat="1" hidden="1">
      <c r="A269" s="8"/>
      <c r="B269" s="8"/>
      <c r="C269" s="8"/>
      <c r="D269" s="8"/>
      <c r="E269" s="2"/>
      <c r="F269" s="6"/>
      <c r="G269" s="6"/>
      <c r="H269" s="6"/>
      <c r="S269" s="2"/>
      <c r="T269" s="2"/>
      <c r="U269" s="2"/>
    </row>
    <row r="270" spans="1:21" s="1" customFormat="1" hidden="1">
      <c r="A270" s="8"/>
      <c r="B270" s="8"/>
      <c r="C270" s="8"/>
      <c r="D270" s="8"/>
      <c r="E270" s="2"/>
      <c r="F270" s="6"/>
      <c r="G270" s="6"/>
      <c r="H270" s="6"/>
      <c r="S270" s="2"/>
      <c r="T270" s="2"/>
      <c r="U270" s="2"/>
    </row>
    <row r="271" spans="1:21" s="1" customFormat="1" hidden="1">
      <c r="A271" s="8"/>
      <c r="B271" s="8"/>
      <c r="C271" s="8"/>
      <c r="D271" s="8"/>
      <c r="E271" s="2"/>
      <c r="F271" s="6"/>
      <c r="G271" s="6"/>
      <c r="H271" s="6"/>
      <c r="S271" s="2"/>
      <c r="T271" s="2"/>
      <c r="U271" s="2"/>
    </row>
    <row r="272" spans="1:21" s="1" customFormat="1" hidden="1">
      <c r="A272" s="8"/>
      <c r="B272" s="8"/>
      <c r="C272" s="8"/>
      <c r="D272" s="8"/>
      <c r="E272" s="2"/>
      <c r="F272" s="6"/>
      <c r="G272" s="6"/>
      <c r="H272" s="6"/>
      <c r="S272" s="2"/>
      <c r="T272" s="2"/>
      <c r="U272" s="2"/>
    </row>
    <row r="273" spans="1:21" s="1" customFormat="1" hidden="1">
      <c r="A273" s="8"/>
      <c r="B273" s="8"/>
      <c r="C273" s="8"/>
      <c r="D273" s="8"/>
      <c r="E273" s="2"/>
      <c r="F273" s="6"/>
      <c r="G273" s="6"/>
      <c r="H273" s="6"/>
      <c r="S273" s="2"/>
      <c r="T273" s="2"/>
      <c r="U273" s="2"/>
    </row>
    <row r="274" spans="1:21" s="1" customFormat="1" hidden="1">
      <c r="A274" s="8"/>
      <c r="B274" s="8"/>
      <c r="C274" s="8"/>
      <c r="D274" s="8"/>
      <c r="E274" s="2"/>
      <c r="F274" s="6"/>
      <c r="G274" s="6"/>
      <c r="H274" s="6"/>
      <c r="S274" s="2"/>
      <c r="T274" s="2"/>
      <c r="U274" s="2"/>
    </row>
    <row r="275" spans="1:21" s="1" customFormat="1" hidden="1">
      <c r="A275" s="8"/>
      <c r="B275" s="8"/>
      <c r="C275" s="8"/>
      <c r="D275" s="8"/>
      <c r="E275" s="2"/>
      <c r="F275" s="6"/>
      <c r="G275" s="6"/>
      <c r="H275" s="6"/>
      <c r="S275" s="2"/>
      <c r="T275" s="2"/>
      <c r="U275" s="2"/>
    </row>
    <row r="276" spans="1:21" s="1" customFormat="1" hidden="1">
      <c r="A276" s="8"/>
      <c r="B276" s="8"/>
      <c r="C276" s="8"/>
      <c r="D276" s="8"/>
      <c r="E276" s="2"/>
      <c r="F276" s="6"/>
      <c r="G276" s="6"/>
      <c r="H276" s="6"/>
      <c r="S276" s="2"/>
      <c r="T276" s="2"/>
      <c r="U276" s="2"/>
    </row>
    <row r="277" spans="1:21" s="1" customFormat="1" hidden="1">
      <c r="A277" s="8"/>
      <c r="B277" s="8"/>
      <c r="C277" s="8"/>
      <c r="D277" s="8"/>
      <c r="E277" s="2"/>
      <c r="F277" s="6"/>
      <c r="G277" s="6"/>
      <c r="H277" s="6"/>
      <c r="S277" s="2"/>
      <c r="T277" s="2"/>
      <c r="U277" s="2"/>
    </row>
    <row r="278" spans="1:21" s="1" customFormat="1" hidden="1">
      <c r="A278" s="8"/>
      <c r="B278" s="8"/>
      <c r="C278" s="8"/>
      <c r="D278" s="8"/>
      <c r="E278" s="2"/>
      <c r="F278" s="6"/>
      <c r="G278" s="6"/>
      <c r="H278" s="6"/>
      <c r="S278" s="2"/>
      <c r="T278" s="2"/>
      <c r="U278" s="2"/>
    </row>
    <row r="279" spans="1:21" s="1" customFormat="1" hidden="1">
      <c r="A279" s="8"/>
      <c r="B279" s="8"/>
      <c r="C279" s="8"/>
      <c r="D279" s="8"/>
      <c r="E279" s="2"/>
      <c r="F279" s="6"/>
      <c r="G279" s="6"/>
      <c r="H279" s="6"/>
      <c r="S279" s="2"/>
      <c r="T279" s="2"/>
      <c r="U279" s="2"/>
    </row>
    <row r="280" spans="1:21" s="1" customFormat="1" hidden="1">
      <c r="A280" s="8"/>
      <c r="B280" s="8"/>
      <c r="C280" s="8"/>
      <c r="D280" s="8"/>
      <c r="E280" s="2"/>
      <c r="F280" s="6"/>
      <c r="G280" s="6"/>
      <c r="H280" s="6"/>
      <c r="S280" s="2"/>
      <c r="T280" s="2"/>
      <c r="U280" s="2"/>
    </row>
    <row r="281" spans="1:21" s="1" customFormat="1" hidden="1">
      <c r="A281" s="8"/>
      <c r="B281" s="8"/>
      <c r="C281" s="8"/>
      <c r="D281" s="8"/>
      <c r="E281" s="2"/>
      <c r="F281" s="6"/>
      <c r="G281" s="6"/>
      <c r="H281" s="6"/>
      <c r="S281" s="2"/>
      <c r="T281" s="2"/>
      <c r="U281" s="2"/>
    </row>
    <row r="282" spans="1:21" s="1" customFormat="1" hidden="1">
      <c r="A282" s="8"/>
      <c r="B282" s="8"/>
      <c r="C282" s="8"/>
      <c r="D282" s="8"/>
      <c r="E282" s="2"/>
      <c r="F282" s="6"/>
      <c r="G282" s="6"/>
      <c r="H282" s="6"/>
      <c r="S282" s="2"/>
      <c r="T282" s="2"/>
      <c r="U282" s="2"/>
    </row>
    <row r="283" spans="1:21" s="1" customFormat="1" hidden="1">
      <c r="A283" s="8"/>
      <c r="B283" s="8"/>
      <c r="C283" s="8"/>
      <c r="D283" s="8"/>
      <c r="E283" s="2"/>
      <c r="F283" s="6"/>
      <c r="G283" s="6"/>
      <c r="H283" s="6"/>
      <c r="S283" s="2"/>
      <c r="T283" s="2"/>
      <c r="U283" s="2"/>
    </row>
    <row r="284" spans="1:21" s="1" customFormat="1" hidden="1">
      <c r="A284" s="8"/>
      <c r="B284" s="8"/>
      <c r="C284" s="8"/>
      <c r="D284" s="8"/>
      <c r="E284" s="2"/>
      <c r="F284" s="6"/>
      <c r="G284" s="6"/>
      <c r="H284" s="6"/>
      <c r="S284" s="2"/>
      <c r="T284" s="2"/>
      <c r="U284" s="2"/>
    </row>
    <row r="285" spans="1:21" s="1" customFormat="1" hidden="1">
      <c r="A285" s="8"/>
      <c r="B285" s="8"/>
      <c r="C285" s="8"/>
      <c r="D285" s="8"/>
      <c r="E285" s="2"/>
      <c r="F285" s="6"/>
      <c r="G285" s="6"/>
      <c r="H285" s="6"/>
      <c r="S285" s="2"/>
      <c r="T285" s="2"/>
      <c r="U285" s="2"/>
    </row>
    <row r="286" spans="1:21" s="1" customFormat="1" hidden="1">
      <c r="A286" s="8"/>
      <c r="B286" s="8"/>
      <c r="C286" s="8"/>
      <c r="D286" s="8"/>
      <c r="E286" s="2"/>
      <c r="F286" s="6"/>
      <c r="G286" s="6"/>
      <c r="H286" s="6"/>
      <c r="S286" s="2"/>
      <c r="T286" s="2"/>
      <c r="U286" s="2"/>
    </row>
    <row r="287" spans="1:21" s="1" customFormat="1" hidden="1">
      <c r="A287" s="8"/>
      <c r="B287" s="8"/>
      <c r="C287" s="8"/>
      <c r="D287" s="8"/>
      <c r="E287" s="2"/>
      <c r="F287" s="6"/>
      <c r="G287" s="6"/>
      <c r="H287" s="6"/>
      <c r="S287" s="2"/>
      <c r="T287" s="2"/>
      <c r="U287" s="2"/>
    </row>
    <row r="288" spans="1:21" s="1" customFormat="1" hidden="1">
      <c r="A288" s="8"/>
      <c r="B288" s="8"/>
      <c r="C288" s="8"/>
      <c r="D288" s="8"/>
      <c r="E288" s="2"/>
      <c r="F288" s="6"/>
      <c r="G288" s="6"/>
      <c r="H288" s="6"/>
      <c r="S288" s="2"/>
      <c r="T288" s="2"/>
      <c r="U288" s="2"/>
    </row>
    <row r="289" spans="1:21" s="1" customFormat="1" hidden="1">
      <c r="A289" s="8"/>
      <c r="B289" s="8"/>
      <c r="C289" s="8"/>
      <c r="D289" s="8"/>
      <c r="E289" s="2"/>
      <c r="F289" s="6"/>
      <c r="G289" s="6"/>
      <c r="H289" s="6"/>
      <c r="S289" s="2"/>
      <c r="T289" s="2"/>
      <c r="U289" s="2"/>
    </row>
    <row r="290" spans="1:21" s="1" customFormat="1" hidden="1">
      <c r="A290" s="8"/>
      <c r="B290" s="8"/>
      <c r="C290" s="8"/>
      <c r="D290" s="8"/>
      <c r="E290" s="2"/>
      <c r="F290" s="6"/>
      <c r="G290" s="6"/>
      <c r="H290" s="6"/>
      <c r="S290" s="2"/>
      <c r="T290" s="2"/>
      <c r="U290" s="2"/>
    </row>
    <row r="291" spans="1:21" s="1" customFormat="1" hidden="1">
      <c r="A291" s="8"/>
      <c r="B291" s="8"/>
      <c r="C291" s="8"/>
      <c r="D291" s="8"/>
      <c r="E291" s="2"/>
      <c r="F291" s="6"/>
      <c r="G291" s="6"/>
      <c r="H291" s="6"/>
      <c r="S291" s="2"/>
      <c r="T291" s="2"/>
      <c r="U291" s="2"/>
    </row>
    <row r="292" spans="1:21" s="1" customFormat="1" hidden="1">
      <c r="A292" s="8"/>
      <c r="B292" s="8"/>
      <c r="C292" s="8"/>
      <c r="D292" s="8"/>
      <c r="E292" s="2"/>
      <c r="F292" s="6"/>
      <c r="G292" s="6"/>
      <c r="H292" s="6"/>
      <c r="S292" s="2"/>
      <c r="T292" s="2"/>
      <c r="U292" s="2"/>
    </row>
    <row r="293" spans="1:21" s="1" customFormat="1" hidden="1">
      <c r="A293" s="8"/>
      <c r="B293" s="8"/>
      <c r="C293" s="8"/>
      <c r="D293" s="8"/>
      <c r="E293" s="2"/>
      <c r="F293" s="6"/>
      <c r="G293" s="6"/>
      <c r="H293" s="6"/>
      <c r="S293" s="2"/>
      <c r="T293" s="2"/>
      <c r="U293" s="2"/>
    </row>
    <row r="294" spans="1:21" s="1" customFormat="1" hidden="1">
      <c r="A294" s="8"/>
      <c r="B294" s="8"/>
      <c r="C294" s="8"/>
      <c r="D294" s="8"/>
      <c r="E294" s="2"/>
      <c r="F294" s="6"/>
      <c r="G294" s="6"/>
      <c r="H294" s="6"/>
      <c r="S294" s="2"/>
      <c r="T294" s="2"/>
      <c r="U294" s="2"/>
    </row>
    <row r="295" spans="1:21" s="1" customFormat="1" hidden="1">
      <c r="A295" s="8"/>
      <c r="B295" s="8"/>
      <c r="C295" s="8"/>
      <c r="D295" s="8"/>
      <c r="E295" s="2"/>
      <c r="F295" s="6"/>
      <c r="G295" s="6"/>
      <c r="H295" s="6"/>
      <c r="S295" s="2"/>
      <c r="T295" s="2"/>
      <c r="U295" s="2"/>
    </row>
    <row r="296" spans="1:21" s="1" customFormat="1" hidden="1">
      <c r="A296" s="8"/>
      <c r="B296" s="8"/>
      <c r="C296" s="8"/>
      <c r="D296" s="8"/>
      <c r="E296" s="2"/>
      <c r="F296" s="6"/>
      <c r="G296" s="6"/>
      <c r="H296" s="6"/>
      <c r="S296" s="2"/>
      <c r="T296" s="2"/>
      <c r="U296" s="2"/>
    </row>
    <row r="297" spans="1:21" s="1" customFormat="1" hidden="1">
      <c r="A297" s="8"/>
      <c r="B297" s="8"/>
      <c r="C297" s="8"/>
      <c r="D297" s="8"/>
      <c r="E297" s="2"/>
      <c r="F297" s="6"/>
      <c r="G297" s="6"/>
      <c r="H297" s="6"/>
      <c r="S297" s="2"/>
      <c r="T297" s="2"/>
      <c r="U297" s="2"/>
    </row>
    <row r="298" spans="1:21" s="1" customFormat="1" hidden="1">
      <c r="A298" s="8"/>
      <c r="B298" s="8"/>
      <c r="C298" s="8"/>
      <c r="D298" s="8"/>
      <c r="E298" s="2"/>
      <c r="F298" s="6"/>
      <c r="G298" s="6"/>
      <c r="H298" s="6"/>
      <c r="S298" s="2"/>
      <c r="T298" s="2"/>
      <c r="U298" s="2"/>
    </row>
    <row r="299" spans="1:21" s="1" customFormat="1" hidden="1">
      <c r="A299" s="8"/>
      <c r="B299" s="8"/>
      <c r="C299" s="8"/>
      <c r="D299" s="8"/>
      <c r="E299" s="2"/>
      <c r="F299" s="6"/>
      <c r="G299" s="6"/>
      <c r="H299" s="6"/>
      <c r="S299" s="2"/>
      <c r="T299" s="2"/>
      <c r="U299" s="2"/>
    </row>
    <row r="300" spans="1:21" s="1" customFormat="1" hidden="1">
      <c r="A300" s="8"/>
      <c r="B300" s="8"/>
      <c r="C300" s="8"/>
      <c r="D300" s="8"/>
      <c r="E300" s="2"/>
      <c r="F300" s="6"/>
      <c r="G300" s="6"/>
      <c r="H300" s="6"/>
      <c r="S300" s="2"/>
      <c r="T300" s="2"/>
      <c r="U300" s="2"/>
    </row>
    <row r="301" spans="1:21" s="1" customFormat="1" hidden="1">
      <c r="A301" s="8"/>
      <c r="B301" s="8"/>
      <c r="C301" s="8"/>
      <c r="D301" s="8"/>
      <c r="E301" s="2"/>
      <c r="F301" s="6"/>
      <c r="G301" s="6"/>
      <c r="H301" s="6"/>
      <c r="S301" s="2"/>
      <c r="T301" s="2"/>
      <c r="U301" s="2"/>
    </row>
    <row r="302" spans="1:21" s="1" customFormat="1" hidden="1">
      <c r="A302" s="8"/>
      <c r="B302" s="8"/>
      <c r="C302" s="8"/>
      <c r="D302" s="8"/>
      <c r="E302" s="2"/>
      <c r="F302" s="6"/>
      <c r="G302" s="6"/>
      <c r="H302" s="6"/>
      <c r="S302" s="2"/>
      <c r="T302" s="2"/>
      <c r="U302" s="2"/>
    </row>
    <row r="303" spans="1:21" s="1" customFormat="1" hidden="1">
      <c r="A303" s="8"/>
      <c r="B303" s="8"/>
      <c r="C303" s="8"/>
      <c r="D303" s="8"/>
      <c r="E303" s="2"/>
      <c r="F303" s="6"/>
      <c r="G303" s="6"/>
      <c r="H303" s="6"/>
      <c r="S303" s="2"/>
      <c r="T303" s="2"/>
      <c r="U303" s="2"/>
    </row>
    <row r="304" spans="1:21" s="1" customFormat="1" hidden="1">
      <c r="A304" s="8"/>
      <c r="B304" s="8"/>
      <c r="C304" s="8"/>
      <c r="D304" s="8"/>
      <c r="E304" s="2"/>
      <c r="F304" s="6"/>
      <c r="G304" s="6"/>
      <c r="H304" s="6"/>
      <c r="S304" s="2"/>
      <c r="T304" s="2"/>
      <c r="U304" s="2"/>
    </row>
    <row r="305" spans="1:21" s="1" customFormat="1" hidden="1">
      <c r="A305" s="8"/>
      <c r="B305" s="8"/>
      <c r="C305" s="8"/>
      <c r="D305" s="8"/>
      <c r="E305" s="2"/>
      <c r="F305" s="6"/>
      <c r="G305" s="6"/>
      <c r="H305" s="6"/>
      <c r="S305" s="2"/>
      <c r="T305" s="2"/>
      <c r="U305" s="2"/>
    </row>
    <row r="306" spans="1:21" s="1" customFormat="1" hidden="1">
      <c r="A306" s="8"/>
      <c r="B306" s="8"/>
      <c r="C306" s="8"/>
      <c r="D306" s="8"/>
      <c r="E306" s="2"/>
      <c r="F306" s="6"/>
      <c r="G306" s="6"/>
      <c r="H306" s="6"/>
      <c r="S306" s="2"/>
      <c r="T306" s="2"/>
      <c r="U306" s="2"/>
    </row>
    <row r="307" spans="1:21" s="1" customFormat="1" hidden="1">
      <c r="A307" s="8"/>
      <c r="B307" s="8"/>
      <c r="C307" s="8"/>
      <c r="D307" s="8"/>
      <c r="E307" s="2"/>
      <c r="F307" s="6"/>
      <c r="G307" s="6"/>
      <c r="H307" s="6"/>
      <c r="S307" s="2"/>
      <c r="T307" s="2"/>
      <c r="U307" s="2"/>
    </row>
    <row r="308" spans="1:21" s="1" customFormat="1" hidden="1">
      <c r="A308" s="8"/>
      <c r="B308" s="8"/>
      <c r="C308" s="8"/>
      <c r="D308" s="8"/>
      <c r="E308" s="2"/>
      <c r="F308" s="6"/>
      <c r="G308" s="6"/>
      <c r="H308" s="6"/>
      <c r="S308" s="2"/>
      <c r="T308" s="2"/>
      <c r="U308" s="2"/>
    </row>
    <row r="309" spans="1:21" s="1" customFormat="1" hidden="1">
      <c r="A309" s="8"/>
      <c r="B309" s="8"/>
      <c r="C309" s="8"/>
      <c r="D309" s="8"/>
      <c r="E309" s="2"/>
      <c r="F309" s="6"/>
      <c r="G309" s="6"/>
      <c r="H309" s="6"/>
      <c r="S309" s="2"/>
      <c r="T309" s="2"/>
      <c r="U309" s="2"/>
    </row>
    <row r="310" spans="1:21" s="1" customFormat="1" hidden="1">
      <c r="A310" s="8"/>
      <c r="B310" s="8"/>
      <c r="C310" s="8"/>
      <c r="D310" s="8"/>
      <c r="E310" s="2"/>
      <c r="F310" s="6"/>
      <c r="G310" s="6"/>
      <c r="H310" s="6"/>
      <c r="S310" s="2"/>
      <c r="T310" s="2"/>
      <c r="U310" s="2"/>
    </row>
    <row r="311" spans="1:21" s="1" customFormat="1" hidden="1">
      <c r="A311" s="8"/>
      <c r="B311" s="8"/>
      <c r="C311" s="8"/>
      <c r="D311" s="8"/>
      <c r="E311" s="2"/>
      <c r="F311" s="6"/>
      <c r="G311" s="6"/>
      <c r="H311" s="6"/>
      <c r="S311" s="2"/>
      <c r="T311" s="2"/>
      <c r="U311" s="2"/>
    </row>
    <row r="312" spans="1:21" s="1" customFormat="1" hidden="1">
      <c r="A312" s="8"/>
      <c r="B312" s="8"/>
      <c r="C312" s="8"/>
      <c r="D312" s="8"/>
      <c r="E312" s="2"/>
      <c r="F312" s="6"/>
      <c r="G312" s="6"/>
      <c r="H312" s="6"/>
      <c r="S312" s="2"/>
      <c r="T312" s="2"/>
      <c r="U312" s="2"/>
    </row>
    <row r="313" spans="1:21" s="1" customFormat="1" hidden="1">
      <c r="A313" s="8"/>
      <c r="B313" s="8"/>
      <c r="C313" s="8"/>
      <c r="D313" s="8"/>
      <c r="E313" s="2"/>
      <c r="F313" s="6"/>
      <c r="G313" s="6"/>
      <c r="H313" s="6"/>
      <c r="S313" s="2"/>
      <c r="T313" s="2"/>
      <c r="U313" s="2"/>
    </row>
    <row r="314" spans="1:21" s="1" customFormat="1" hidden="1">
      <c r="A314" s="8"/>
      <c r="B314" s="8"/>
      <c r="C314" s="8"/>
      <c r="D314" s="8"/>
      <c r="E314" s="2"/>
      <c r="F314" s="6"/>
      <c r="G314" s="6"/>
      <c r="H314" s="6"/>
      <c r="S314" s="2"/>
      <c r="T314" s="2"/>
      <c r="U314" s="2"/>
    </row>
    <row r="315" spans="1:21" s="1" customFormat="1" hidden="1">
      <c r="A315" s="8"/>
      <c r="B315" s="8"/>
      <c r="C315" s="8"/>
      <c r="D315" s="8"/>
      <c r="E315" s="2"/>
      <c r="F315" s="6"/>
      <c r="G315" s="6"/>
      <c r="H315" s="6"/>
      <c r="S315" s="2"/>
      <c r="T315" s="2"/>
      <c r="U315" s="2"/>
    </row>
    <row r="316" spans="1:21" s="1" customFormat="1" hidden="1">
      <c r="A316" s="8"/>
      <c r="B316" s="8"/>
      <c r="C316" s="8"/>
      <c r="D316" s="8"/>
      <c r="E316" s="2"/>
      <c r="F316" s="6"/>
      <c r="G316" s="6"/>
      <c r="H316" s="6"/>
      <c r="S316" s="2"/>
      <c r="T316" s="2"/>
      <c r="U316" s="2"/>
    </row>
    <row r="317" spans="1:21" s="1" customFormat="1" hidden="1">
      <c r="A317" s="8"/>
      <c r="B317" s="8"/>
      <c r="C317" s="8"/>
      <c r="D317" s="8"/>
      <c r="E317" s="2"/>
      <c r="F317" s="6"/>
      <c r="G317" s="6"/>
      <c r="H317" s="6"/>
      <c r="S317" s="2"/>
      <c r="T317" s="2"/>
      <c r="U317" s="2"/>
    </row>
    <row r="318" spans="1:21" s="1" customFormat="1" hidden="1">
      <c r="A318" s="8"/>
      <c r="B318" s="8"/>
      <c r="C318" s="8"/>
      <c r="D318" s="8"/>
      <c r="E318" s="2"/>
      <c r="F318" s="6"/>
      <c r="G318" s="6"/>
      <c r="H318" s="6"/>
      <c r="S318" s="2"/>
      <c r="T318" s="2"/>
      <c r="U318" s="2"/>
    </row>
    <row r="319" spans="1:21" s="1" customFormat="1" hidden="1">
      <c r="A319" s="8"/>
      <c r="B319" s="8"/>
      <c r="C319" s="8"/>
      <c r="D319" s="8"/>
      <c r="E319" s="2"/>
      <c r="F319" s="6"/>
      <c r="G319" s="6"/>
      <c r="H319" s="6"/>
      <c r="S319" s="2"/>
      <c r="T319" s="2"/>
      <c r="U319" s="2"/>
    </row>
    <row r="320" spans="1:21" s="1" customFormat="1" hidden="1">
      <c r="A320" s="8"/>
      <c r="B320" s="8"/>
      <c r="C320" s="8"/>
      <c r="D320" s="8"/>
      <c r="E320" s="2"/>
      <c r="F320" s="6"/>
      <c r="G320" s="6"/>
      <c r="H320" s="6"/>
      <c r="S320" s="2"/>
      <c r="T320" s="2"/>
      <c r="U320" s="2"/>
    </row>
    <row r="321" spans="1:21" s="1" customFormat="1" hidden="1">
      <c r="A321" s="8"/>
      <c r="B321" s="8"/>
      <c r="C321" s="8"/>
      <c r="D321" s="8"/>
      <c r="E321" s="2"/>
      <c r="F321" s="6"/>
      <c r="G321" s="6"/>
      <c r="H321" s="6"/>
      <c r="S321" s="2"/>
      <c r="T321" s="2"/>
      <c r="U321" s="2"/>
    </row>
    <row r="322" spans="1:21" s="1" customFormat="1" hidden="1">
      <c r="A322" s="8"/>
      <c r="B322" s="8"/>
      <c r="C322" s="8"/>
      <c r="D322" s="8"/>
      <c r="E322" s="2"/>
      <c r="F322" s="6"/>
      <c r="G322" s="6"/>
      <c r="H322" s="6"/>
      <c r="S322" s="2"/>
      <c r="T322" s="2"/>
      <c r="U322" s="2"/>
    </row>
    <row r="323" spans="1:21" s="1" customFormat="1" hidden="1">
      <c r="A323" s="8"/>
      <c r="B323" s="8"/>
      <c r="C323" s="8"/>
      <c r="D323" s="8"/>
      <c r="E323" s="2"/>
      <c r="F323" s="6"/>
      <c r="G323" s="6"/>
      <c r="H323" s="6"/>
      <c r="S323" s="2"/>
      <c r="T323" s="2"/>
      <c r="U323" s="2"/>
    </row>
    <row r="324" spans="1:21" s="1" customFormat="1" hidden="1">
      <c r="A324" s="8"/>
      <c r="B324" s="8"/>
      <c r="C324" s="8"/>
      <c r="D324" s="8"/>
      <c r="E324" s="2"/>
      <c r="F324" s="6"/>
      <c r="G324" s="6"/>
      <c r="H324" s="6"/>
      <c r="S324" s="2"/>
      <c r="T324" s="2"/>
      <c r="U324" s="2"/>
    </row>
    <row r="325" spans="1:21" s="1" customFormat="1" hidden="1">
      <c r="A325" s="8"/>
      <c r="B325" s="8"/>
      <c r="C325" s="8"/>
      <c r="D325" s="8"/>
      <c r="E325" s="2"/>
      <c r="F325" s="6"/>
      <c r="G325" s="6"/>
      <c r="H325" s="6"/>
      <c r="S325" s="2"/>
      <c r="T325" s="2"/>
      <c r="U325" s="2"/>
    </row>
    <row r="326" spans="1:21" s="1" customFormat="1" hidden="1">
      <c r="A326" s="8"/>
      <c r="B326" s="8"/>
      <c r="C326" s="8"/>
      <c r="D326" s="8"/>
      <c r="E326" s="2"/>
      <c r="F326" s="6"/>
      <c r="G326" s="6"/>
      <c r="H326" s="6"/>
      <c r="S326" s="2"/>
      <c r="T326" s="2"/>
      <c r="U326" s="2"/>
    </row>
    <row r="327" spans="1:21" s="1" customFormat="1" hidden="1">
      <c r="A327" s="8"/>
      <c r="B327" s="8"/>
      <c r="C327" s="8"/>
      <c r="D327" s="8"/>
      <c r="E327" s="2"/>
      <c r="F327" s="6"/>
      <c r="G327" s="6"/>
      <c r="H327" s="6"/>
      <c r="S327" s="2"/>
      <c r="T327" s="2"/>
      <c r="U327" s="2"/>
    </row>
    <row r="328" spans="1:21" s="1" customFormat="1" hidden="1">
      <c r="A328" s="8"/>
      <c r="B328" s="8"/>
      <c r="C328" s="8"/>
      <c r="D328" s="8"/>
      <c r="E328" s="2"/>
      <c r="F328" s="6"/>
      <c r="G328" s="6"/>
      <c r="H328" s="6"/>
      <c r="S328" s="2"/>
      <c r="T328" s="2"/>
      <c r="U328" s="2"/>
    </row>
    <row r="329" spans="1:21" s="1" customFormat="1" hidden="1">
      <c r="A329" s="8"/>
      <c r="B329" s="8"/>
      <c r="C329" s="8"/>
      <c r="D329" s="8"/>
      <c r="E329" s="2"/>
      <c r="F329" s="6"/>
      <c r="G329" s="6"/>
      <c r="H329" s="6"/>
      <c r="S329" s="2"/>
      <c r="T329" s="2"/>
      <c r="U329" s="2"/>
    </row>
    <row r="330" spans="1:21" s="1" customFormat="1" hidden="1">
      <c r="A330" s="8"/>
      <c r="B330" s="8"/>
      <c r="C330" s="8"/>
      <c r="D330" s="8"/>
      <c r="E330" s="2"/>
      <c r="F330" s="6"/>
      <c r="G330" s="6"/>
      <c r="H330" s="6"/>
      <c r="S330" s="2"/>
      <c r="T330" s="2"/>
      <c r="U330" s="2"/>
    </row>
    <row r="331" spans="1:21" s="1" customFormat="1" hidden="1">
      <c r="A331" s="8"/>
      <c r="B331" s="8"/>
      <c r="C331" s="8"/>
      <c r="D331" s="8"/>
      <c r="E331" s="2"/>
      <c r="F331" s="6"/>
      <c r="G331" s="6"/>
      <c r="H331" s="6"/>
      <c r="S331" s="2"/>
      <c r="T331" s="2"/>
      <c r="U331" s="2"/>
    </row>
    <row r="332" spans="1:21" s="1" customFormat="1" hidden="1">
      <c r="A332" s="8"/>
      <c r="B332" s="8"/>
      <c r="C332" s="8"/>
      <c r="D332" s="8"/>
      <c r="E332" s="2"/>
      <c r="F332" s="6"/>
      <c r="G332" s="6"/>
      <c r="H332" s="6"/>
      <c r="S332" s="2"/>
      <c r="T332" s="2"/>
      <c r="U332" s="2"/>
    </row>
    <row r="333" spans="1:21" s="1" customFormat="1" hidden="1">
      <c r="A333" s="8"/>
      <c r="B333" s="8"/>
      <c r="C333" s="8"/>
      <c r="D333" s="8"/>
      <c r="E333" s="2"/>
      <c r="F333" s="6"/>
      <c r="G333" s="6"/>
      <c r="H333" s="6"/>
      <c r="S333" s="2"/>
      <c r="T333" s="2"/>
      <c r="U333" s="2"/>
    </row>
    <row r="334" spans="1:21" s="1" customFormat="1" hidden="1">
      <c r="A334" s="8"/>
      <c r="B334" s="8"/>
      <c r="C334" s="8"/>
      <c r="D334" s="8"/>
      <c r="E334" s="2"/>
      <c r="F334" s="6"/>
      <c r="G334" s="6"/>
      <c r="H334" s="6"/>
      <c r="S334" s="2"/>
      <c r="T334" s="2"/>
      <c r="U334" s="2"/>
    </row>
    <row r="335" spans="1:21" s="1" customFormat="1" hidden="1">
      <c r="A335" s="8"/>
      <c r="B335" s="8"/>
      <c r="C335" s="8"/>
      <c r="D335" s="8"/>
      <c r="E335" s="2"/>
      <c r="F335" s="6"/>
      <c r="G335" s="6"/>
      <c r="H335" s="6"/>
      <c r="S335" s="2"/>
      <c r="T335" s="2"/>
      <c r="U335" s="2"/>
    </row>
    <row r="336" spans="1:21" s="1" customFormat="1" hidden="1">
      <c r="A336" s="8"/>
      <c r="B336" s="8"/>
      <c r="C336" s="8"/>
      <c r="D336" s="8"/>
      <c r="E336" s="2"/>
      <c r="F336" s="6"/>
      <c r="G336" s="6"/>
      <c r="H336" s="6"/>
      <c r="S336" s="2"/>
      <c r="T336" s="2"/>
      <c r="U336" s="2"/>
    </row>
    <row r="337" spans="1:21" s="1" customFormat="1" hidden="1">
      <c r="A337" s="8"/>
      <c r="B337" s="8"/>
      <c r="C337" s="8"/>
      <c r="D337" s="8"/>
      <c r="E337" s="2"/>
      <c r="F337" s="6"/>
      <c r="G337" s="6"/>
      <c r="H337" s="6"/>
      <c r="S337" s="2"/>
      <c r="T337" s="2"/>
      <c r="U337" s="2"/>
    </row>
    <row r="338" spans="1:21" s="1" customFormat="1" hidden="1">
      <c r="A338" s="8"/>
      <c r="B338" s="8"/>
      <c r="C338" s="8"/>
      <c r="D338" s="8"/>
      <c r="E338" s="2"/>
      <c r="F338" s="6"/>
      <c r="G338" s="6"/>
      <c r="H338" s="6"/>
      <c r="S338" s="2"/>
      <c r="T338" s="2"/>
      <c r="U338" s="2"/>
    </row>
    <row r="339" spans="1:21" s="1" customFormat="1" hidden="1">
      <c r="A339" s="8"/>
      <c r="B339" s="8"/>
      <c r="C339" s="8"/>
      <c r="D339" s="8"/>
      <c r="E339" s="2"/>
      <c r="F339" s="6"/>
      <c r="G339" s="6"/>
      <c r="H339" s="6"/>
      <c r="S339" s="2"/>
      <c r="T339" s="2"/>
      <c r="U339" s="2"/>
    </row>
    <row r="340" spans="1:21" s="1" customFormat="1" hidden="1">
      <c r="A340" s="8"/>
      <c r="B340" s="8"/>
      <c r="C340" s="8"/>
      <c r="D340" s="8"/>
      <c r="E340" s="2"/>
      <c r="F340" s="6"/>
      <c r="G340" s="6"/>
      <c r="H340" s="6"/>
      <c r="S340" s="2"/>
      <c r="T340" s="2"/>
      <c r="U340" s="2"/>
    </row>
    <row r="341" spans="1:21" s="1" customFormat="1" hidden="1">
      <c r="A341" s="8"/>
      <c r="B341" s="8"/>
      <c r="C341" s="8"/>
      <c r="D341" s="8"/>
      <c r="E341" s="2"/>
      <c r="F341" s="6"/>
      <c r="G341" s="6"/>
      <c r="H341" s="6"/>
      <c r="S341" s="2"/>
      <c r="T341" s="2"/>
      <c r="U341" s="2"/>
    </row>
    <row r="342" spans="1:21" s="1" customFormat="1" hidden="1">
      <c r="A342" s="8"/>
      <c r="B342" s="8"/>
      <c r="C342" s="8"/>
      <c r="D342" s="8"/>
      <c r="E342" s="2"/>
      <c r="F342" s="6"/>
      <c r="G342" s="6"/>
      <c r="H342" s="6"/>
      <c r="S342" s="2"/>
      <c r="T342" s="2"/>
      <c r="U342" s="2"/>
    </row>
    <row r="343" spans="1:21" s="1" customFormat="1" hidden="1">
      <c r="A343" s="8"/>
      <c r="B343" s="8"/>
      <c r="C343" s="8"/>
      <c r="D343" s="8"/>
      <c r="E343" s="2"/>
      <c r="F343" s="6"/>
      <c r="G343" s="6"/>
      <c r="H343" s="6"/>
      <c r="S343" s="2"/>
      <c r="T343" s="2"/>
      <c r="U343" s="2"/>
    </row>
    <row r="344" spans="1:21" s="1" customFormat="1" hidden="1">
      <c r="A344" s="8"/>
      <c r="B344" s="8"/>
      <c r="C344" s="8"/>
      <c r="D344" s="8"/>
      <c r="E344" s="2"/>
      <c r="F344" s="6"/>
      <c r="G344" s="6"/>
      <c r="H344" s="6"/>
      <c r="S344" s="2"/>
      <c r="T344" s="2"/>
      <c r="U344" s="2"/>
    </row>
    <row r="345" spans="1:21" s="1" customFormat="1" hidden="1">
      <c r="A345" s="8"/>
      <c r="B345" s="8"/>
      <c r="C345" s="8"/>
      <c r="D345" s="8"/>
      <c r="E345" s="2"/>
      <c r="F345" s="6"/>
      <c r="G345" s="6"/>
      <c r="H345" s="6"/>
      <c r="S345" s="2"/>
      <c r="T345" s="2"/>
      <c r="U345" s="2"/>
    </row>
  </sheetData>
  <sheetProtection sheet="1" objects="1" scenarios="1"/>
  <protectedRanges>
    <protectedRange sqref="A3:A53 C3:K53 M3:P53" name="UserEdit"/>
  </protectedRanges>
  <mergeCells count="4">
    <mergeCell ref="I1:L1"/>
    <mergeCell ref="M1:Q1"/>
    <mergeCell ref="A1:H1"/>
    <mergeCell ref="S1:T1"/>
  </mergeCells>
  <conditionalFormatting sqref="D3:D53">
    <cfRule type="expression" dxfId="191" priority="1">
      <formula>ISNUMBER(D3)</formula>
    </cfRule>
    <cfRule type="expression" dxfId="190" priority="2">
      <formula>ISTEXT(C3)</formula>
    </cfRule>
  </conditionalFormatting>
  <conditionalFormatting sqref="D4:D53">
    <cfRule type="expression" dxfId="189" priority="3">
      <formula>ISNUMBER(D4)</formula>
    </cfRule>
  </conditionalFormatting>
  <conditionalFormatting sqref="E3:E53">
    <cfRule type="expression" dxfId="188" priority="74">
      <formula>AND($A3&lt;&gt;"",COUNTIFS($A$3:$A$53,$A3,$E$3:$E$53,"&lt;&gt;",$E$3:$E$53,"&lt;&gt;"&amp;$E3)&gt;0)</formula>
    </cfRule>
  </conditionalFormatting>
  <conditionalFormatting sqref="E3:H53">
    <cfRule type="expression" dxfId="187" priority="70">
      <formula>AND($A3&lt;&gt;"",E3="")</formula>
    </cfRule>
  </conditionalFormatting>
  <conditionalFormatting sqref="I3:I53">
    <cfRule type="expression" dxfId="186" priority="46">
      <formula>ISNUMBER(A3)</formula>
    </cfRule>
  </conditionalFormatting>
  <conditionalFormatting sqref="I3:K53">
    <cfRule type="expression" dxfId="185" priority="45">
      <formula>ISNUMBER(I3)</formula>
    </cfRule>
  </conditionalFormatting>
  <conditionalFormatting sqref="J3:J53">
    <cfRule type="expression" dxfId="184" priority="53">
      <formula>ISNUMBER(A3)</formula>
    </cfRule>
  </conditionalFormatting>
  <conditionalFormatting sqref="K3:K53">
    <cfRule type="expression" dxfId="183" priority="52">
      <formula>ISNUMBER(A3)</formula>
    </cfRule>
  </conditionalFormatting>
  <conditionalFormatting sqref="M3:M53">
    <cfRule type="expression" dxfId="182" priority="51">
      <formula>ISNUMBER(A3)</formula>
    </cfRule>
  </conditionalFormatting>
  <conditionalFormatting sqref="M3:P53">
    <cfRule type="expression" dxfId="181" priority="47">
      <formula>ISNUMBER(M3)</formula>
    </cfRule>
  </conditionalFormatting>
  <conditionalFormatting sqref="N3:N53">
    <cfRule type="expression" dxfId="180" priority="50">
      <formula>ISNUMBER(A3)</formula>
    </cfRule>
  </conditionalFormatting>
  <conditionalFormatting sqref="O3:O53">
    <cfRule type="expression" dxfId="179" priority="49">
      <formula>ISNUMBER(A3)</formula>
    </cfRule>
  </conditionalFormatting>
  <conditionalFormatting sqref="P3:P53">
    <cfRule type="expression" dxfId="178" priority="48">
      <formula>ISNUMBER(A3)</formula>
    </cfRule>
  </conditionalFormatting>
  <conditionalFormatting sqref="S3:T53">
    <cfRule type="expression" dxfId="177" priority="75" stopIfTrue="1">
      <formula>$S3="HIGH"</formula>
    </cfRule>
    <cfRule type="expression" dxfId="176" priority="76" stopIfTrue="1">
      <formula>$S3="MED"</formula>
    </cfRule>
    <cfRule type="expression" dxfId="175" priority="77" stopIfTrue="1">
      <formula>$S3="LOW"</formula>
    </cfRule>
    <cfRule type="expression" dxfId="174" priority="78" stopIfTrue="1">
      <formula>$S3="Group Error"</formula>
    </cfRule>
    <cfRule type="expression" dxfId="173" priority="79" stopIfTrue="1">
      <formula>$S3=""</formula>
    </cfRule>
    <cfRule type="expression" dxfId="172" priority="80" stopIfTrue="1">
      <formula>$S3="ETP/non-ETP"</formula>
    </cfRule>
  </conditionalFormatting>
  <conditionalFormatting sqref="W53">
    <cfRule type="cellIs" dxfId="171" priority="5" stopIfTrue="1" operator="equal">
      <formula>"HIGH"</formula>
    </cfRule>
    <cfRule type="cellIs" dxfId="170" priority="6" stopIfTrue="1" operator="equal">
      <formula>"MED"</formula>
    </cfRule>
    <cfRule type="cellIs" dxfId="169" priority="7" stopIfTrue="1" operator="equal">
      <formula>"LOW"</formula>
    </cfRule>
  </conditionalFormatting>
  <dataValidations count="5">
    <dataValidation type="list" allowBlank="1" showInputMessage="1" showErrorMessage="1" sqref="A54:D74" xr:uid="{89123A73-F502-4A6C-B17D-DEB5454343D1}">
      <formula1>ScoringElement</formula1>
    </dataValidation>
    <dataValidation type="list" allowBlank="1" showInputMessage="1" showErrorMessage="1" sqref="A3:A53" xr:uid="{2237292C-80D0-404E-8340-67A20B6DAF3B}">
      <formula1>scoringel</formula1>
    </dataValidation>
    <dataValidation type="whole" allowBlank="1" showInputMessage="1" showErrorMessage="1" errorTitle="Error" error="Scores must be between 1 and 3" sqref="M3:P53 I3:K53" xr:uid="{4A892259-DE3C-4B96-ACC5-35DD7FAC9A68}">
      <formula1>1</formula1>
      <formula2>3</formula2>
    </dataValidation>
    <dataValidation type="list" allowBlank="1" showInputMessage="1" showErrorMessage="1" sqref="C3:C53" xr:uid="{D476321F-2910-4056-99CF-8098DBBC88C9}">
      <formula1>Groups</formula1>
    </dataValidation>
    <dataValidation type="whole" allowBlank="1" showErrorMessage="1" errorTitle="Warning" error="Please enter numeric values between 1 and 15." sqref="D3:D53" xr:uid="{81AF1A41-E656-4891-8C27-C492DBBF7788}">
      <formula1>1</formula1>
      <formula2>15</formula2>
    </dataValidation>
  </dataValidations>
  <pageMargins left="0.75" right="0.75" top="1" bottom="1" header="0.5" footer="0.5"/>
  <pageSetup paperSize="9" scale="51" orientation="portrait" r:id="rId1"/>
  <headerFooter alignWithMargins="0"/>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EEB13A8-1B64-45B3-AAB3-1D047B76B931}">
          <x14:formula1>
            <xm:f>Lists!$A$84:$A$85</xm:f>
          </x14:formula1>
          <xm:sqref>E3:E53</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08F9C-748C-458E-A9AB-2964220B49E8}">
  <dimension ref="A1:Y345"/>
  <sheetViews>
    <sheetView zoomScaleNormal="100" workbookViewId="0">
      <selection sqref="A1:H1"/>
    </sheetView>
  </sheetViews>
  <sheetFormatPr defaultColWidth="0" defaultRowHeight="10" zeroHeight="1"/>
  <cols>
    <col min="1" max="2" width="7.6328125" style="8" customWidth="1"/>
    <col min="3" max="3" width="12.6328125" style="8" customWidth="1"/>
    <col min="4" max="4" width="10.6328125" style="8" customWidth="1"/>
    <col min="5" max="5" width="14.6328125" style="2" customWidth="1"/>
    <col min="6" max="8" width="14.6328125" style="6" customWidth="1"/>
    <col min="9" max="17" width="5.54296875" style="1" customWidth="1"/>
    <col min="18" max="18" width="9.6328125" style="2" customWidth="1"/>
    <col min="19" max="19" width="10.6328125" style="2" customWidth="1"/>
    <col min="20" max="20" width="2.54296875" style="2" customWidth="1"/>
    <col min="21" max="21" width="3.81640625" style="2" hidden="1" customWidth="1"/>
    <col min="22" max="22" width="7.54296875" style="2" hidden="1" customWidth="1"/>
    <col min="23" max="25" width="0" style="2" hidden="1" customWidth="1"/>
    <col min="26" max="16384" width="9.1796875" style="2" hidden="1"/>
  </cols>
  <sheetData>
    <row r="1" spans="1:25" ht="12.5">
      <c r="A1" s="182"/>
      <c r="B1" s="179"/>
      <c r="C1" s="179"/>
      <c r="D1" s="179"/>
      <c r="E1" s="179"/>
      <c r="F1" s="179"/>
      <c r="G1" s="179"/>
      <c r="H1" s="183"/>
      <c r="I1" s="184" t="s">
        <v>124</v>
      </c>
      <c r="J1" s="161"/>
      <c r="K1" s="161"/>
      <c r="L1" s="180" t="s">
        <v>125</v>
      </c>
      <c r="M1" s="181"/>
      <c r="N1" s="181"/>
      <c r="O1" s="181"/>
      <c r="P1" s="181"/>
      <c r="Q1" s="94"/>
      <c r="R1" s="185" t="s">
        <v>126</v>
      </c>
      <c r="S1" s="186"/>
    </row>
    <row r="2" spans="1:25" ht="120" customHeight="1">
      <c r="A2" s="42" t="s">
        <v>52</v>
      </c>
      <c r="B2" s="36" t="s">
        <v>53</v>
      </c>
      <c r="C2" s="41" t="s">
        <v>82</v>
      </c>
      <c r="D2" s="41" t="s">
        <v>83</v>
      </c>
      <c r="E2" s="36" t="s">
        <v>121</v>
      </c>
      <c r="F2" s="36" t="s">
        <v>54</v>
      </c>
      <c r="G2" s="36" t="s">
        <v>55</v>
      </c>
      <c r="H2" s="36" t="s">
        <v>56</v>
      </c>
      <c r="I2" s="34" t="s">
        <v>59</v>
      </c>
      <c r="J2" s="34" t="s">
        <v>61</v>
      </c>
      <c r="K2" s="83" t="s">
        <v>67</v>
      </c>
      <c r="L2" s="38" t="s">
        <v>68</v>
      </c>
      <c r="M2" s="35" t="s">
        <v>69</v>
      </c>
      <c r="N2" s="35" t="s">
        <v>70</v>
      </c>
      <c r="O2" s="39" t="s">
        <v>71</v>
      </c>
      <c r="P2" s="86" t="s">
        <v>72</v>
      </c>
      <c r="Q2" s="89" t="s">
        <v>50</v>
      </c>
      <c r="R2" s="111" t="s">
        <v>133</v>
      </c>
      <c r="S2" s="115" t="s">
        <v>78</v>
      </c>
      <c r="T2"/>
      <c r="U2"/>
      <c r="V2" s="125" t="s">
        <v>129</v>
      </c>
      <c r="X2"/>
      <c r="Y2"/>
    </row>
    <row r="3" spans="1:25" ht="9.75" customHeight="1">
      <c r="A3" s="57"/>
      <c r="B3" s="2" t="str">
        <f>IF(COUNTIF(A$3:A3,A3)=1,"First","")</f>
        <v/>
      </c>
      <c r="C3" s="2"/>
      <c r="D3" s="2"/>
      <c r="F3" s="2"/>
      <c r="G3" s="2"/>
      <c r="H3" s="2"/>
      <c r="I3" s="24"/>
      <c r="J3" s="24"/>
      <c r="K3" s="84" t="str">
        <f>IF(COUNT(I3:J3)&gt;1,AVERAGE(I3:J3),"")</f>
        <v/>
      </c>
      <c r="L3" s="24"/>
      <c r="M3" s="24"/>
      <c r="N3" s="24"/>
      <c r="O3" s="24"/>
      <c r="P3" s="87" t="str">
        <f t="shared" ref="P3:P34" si="0">IF(COUNT(L3:O3)&gt;3,((L3*M3*N3*O3)-1)/40+1,"")</f>
        <v/>
      </c>
      <c r="Q3" s="90" t="str">
        <f t="shared" ref="Q3:Q34" si="1">IFERROR(IF(P3="","",(K3^2+P3^2)^0.5),"")</f>
        <v/>
      </c>
      <c r="R3" s="1" t="str" cm="1">
        <f t="array" ref="R3">IF(V3="","",_xlfn.IFS(V3=-1,"ETP/non-ETP",V3=-4,"Group Error",V3&lt;60,"High",V3&lt;80,"Med",TRUE,"Low"))</f>
        <v/>
      </c>
      <c r="S3" s="13" t="str" cm="1">
        <f t="array" ref="S3">IF(V3="","",_xlfn.IFS(V3=-1,"ETP/non-ETP",V3=-4,"Group Error",V3&lt;60,"SG60 not met",V3&lt;80,"SG60 met",V3&lt;100,"SG80 met",TRUE,"SG100 met"))</f>
        <v/>
      </c>
      <c r="T3"/>
      <c r="U3"/>
      <c r="V3" s="76" t="str" cm="1">
        <f t="array" ref="V3">IFERROR(IF(NOT(ISNUMBER(A3)),"",_xlfn.IFS(E3="",-1,B3&lt;&gt;"First","",COUNTIFS($A$3:$A$53,A3,$E$3:$E$53,"&lt;&gt;",$E$3:$E$53,"&lt;&gt;"&amp;E3)&gt;0,-4,OR(Q3="",E3=""),"",TRUE,ROUND(IF(E3="ETP",MIN(-11.965*Q3^2+32.28*Q3+78.259,100),MIN(-5.8*Q3^2+6.9*Q3+105,100)),0))),"")</f>
        <v/>
      </c>
      <c r="X3"/>
      <c r="Y3"/>
    </row>
    <row r="4" spans="1:25" ht="9.75" customHeight="1">
      <c r="A4" s="57"/>
      <c r="B4" s="2" t="str">
        <f>IF(COUNTIF($A$3:A4,A4)=1,"First","")</f>
        <v/>
      </c>
      <c r="C4" s="2"/>
      <c r="D4" s="2"/>
      <c r="F4" s="2"/>
      <c r="G4" s="2"/>
      <c r="H4" s="2"/>
      <c r="I4" s="24"/>
      <c r="J4" s="24"/>
      <c r="K4" s="84" t="str">
        <f t="shared" ref="K4:K53" si="2">IF(COUNT(I4:J4)&gt;1,AVERAGE(I4:J4),"")</f>
        <v/>
      </c>
      <c r="L4" s="24"/>
      <c r="M4" s="24"/>
      <c r="N4" s="24"/>
      <c r="O4" s="24"/>
      <c r="P4" s="87" t="str">
        <f t="shared" si="0"/>
        <v/>
      </c>
      <c r="Q4" s="90" t="str">
        <f t="shared" si="1"/>
        <v/>
      </c>
      <c r="R4" s="1" t="str" cm="1">
        <f t="array" ref="R4">IF(V4="","",_xlfn.IFS(V4=-1,"ETP/non-ETP",V4=-4,"Group Error",V4&lt;60,"High",V4&lt;80,"Med",TRUE,"Low"))</f>
        <v/>
      </c>
      <c r="S4" s="13" t="str" cm="1">
        <f t="array" ref="S4">IF(V4="","",_xlfn.IFS(V4=-1,"ETP/non-ETP",V4=-4,"Group Error",V4&lt;60,"SG60 not met",V4&lt;80,"SG60 met",V4&lt;100,"SG80 met",TRUE,"SG100 met"))</f>
        <v/>
      </c>
      <c r="T4"/>
      <c r="U4"/>
      <c r="V4" s="76" t="str" cm="1">
        <f t="array" ref="V4">IFERROR(IF(NOT(ISNUMBER(A4)),"",_xlfn.IFS(E4="",-1,B4&lt;&gt;"First","",COUNTIFS($A$3:$A$53,A4,$E$3:$E$53,"&lt;&gt;",$E$3:$E$53,"&lt;&gt;"&amp;E4)&gt;0,-4,OR(Q4="",E4=""),"",TRUE,ROUND(IF(E4="ETP",MIN(-11.965*Q4^2+32.28*Q4+78.259,100),MIN(-5.8*Q4^2+6.9*Q4+105,100)),0))),"")</f>
        <v/>
      </c>
      <c r="X4"/>
      <c r="Y4"/>
    </row>
    <row r="5" spans="1:25" ht="9.75" customHeight="1">
      <c r="A5" s="57"/>
      <c r="B5" s="2" t="str">
        <f>IF(COUNTIF($A$3:A5,A5)=1,"First","")</f>
        <v/>
      </c>
      <c r="C5" s="2"/>
      <c r="D5" s="2"/>
      <c r="F5" s="2"/>
      <c r="G5" s="2"/>
      <c r="H5" s="2"/>
      <c r="I5" s="24"/>
      <c r="J5" s="24"/>
      <c r="K5" s="84" t="str">
        <f t="shared" si="2"/>
        <v/>
      </c>
      <c r="L5" s="24"/>
      <c r="M5" s="24"/>
      <c r="N5" s="24"/>
      <c r="O5" s="24"/>
      <c r="P5" s="87" t="str">
        <f t="shared" si="0"/>
        <v/>
      </c>
      <c r="Q5" s="90" t="str">
        <f t="shared" si="1"/>
        <v/>
      </c>
      <c r="R5" s="1" t="str" cm="1">
        <f t="array" ref="R5">IF(V5="","",_xlfn.IFS(V5=-1,"ETP/non-ETP",V5=-4,"Group Error",V5&lt;60,"High",V5&lt;80,"Med",TRUE,"Low"))</f>
        <v/>
      </c>
      <c r="S5" s="13" t="str" cm="1">
        <f t="array" ref="S5">IF(V5="","",_xlfn.IFS(V5=-1,"ETP/non-ETP",V5=-4,"Group Error",V5&lt;60,"SG60 not met",V5&lt;80,"SG60 met",V5&lt;100,"SG80 met",TRUE,"SG100 met"))</f>
        <v/>
      </c>
      <c r="T5"/>
      <c r="U5"/>
      <c r="V5" s="76" t="str" cm="1">
        <f t="array" ref="V5">IFERROR(IF(NOT(ISNUMBER(A5)),"",_xlfn.IFS(E5="",-1,B5&lt;&gt;"First","",COUNTIFS($A$3:$A$53,A5,$E$3:$E$53,"&lt;&gt;",$E$3:$E$53,"&lt;&gt;"&amp;E5)&gt;0,-4,OR(Q5="",E5=""),"",TRUE,ROUND(IF(E5="ETP",MIN(-11.965*Q5^2+32.28*Q5+78.259,100),MIN(-5.8*Q5^2+6.9*Q5+105,100)),0))),"")</f>
        <v/>
      </c>
      <c r="X5"/>
      <c r="Y5"/>
    </row>
    <row r="6" spans="1:25" ht="9.75" customHeight="1">
      <c r="A6" s="57"/>
      <c r="B6" s="2" t="str">
        <f>IF(COUNTIF($A$3:A6,A6)=1,"First","")</f>
        <v/>
      </c>
      <c r="C6" s="2"/>
      <c r="D6" s="2"/>
      <c r="F6" s="2"/>
      <c r="G6" s="2"/>
      <c r="H6" s="2"/>
      <c r="I6" s="24"/>
      <c r="J6" s="24"/>
      <c r="K6" s="84" t="str">
        <f t="shared" si="2"/>
        <v/>
      </c>
      <c r="L6" s="24"/>
      <c r="M6" s="24"/>
      <c r="N6" s="24"/>
      <c r="O6" s="24"/>
      <c r="P6" s="87" t="str">
        <f t="shared" si="0"/>
        <v/>
      </c>
      <c r="Q6" s="90" t="str">
        <f t="shared" si="1"/>
        <v/>
      </c>
      <c r="R6" s="1" t="str" cm="1">
        <f t="array" ref="R6">IF(V6="","",_xlfn.IFS(V6=-1,"ETP/non-ETP",V6=-4,"Group Error",V6&lt;60,"High",V6&lt;80,"Med",TRUE,"Low"))</f>
        <v/>
      </c>
      <c r="S6" s="13" t="str" cm="1">
        <f t="array" ref="S6">IF(V6="","",_xlfn.IFS(V6=-1,"ETP/non-ETP",V6=-4,"Group Error",V6&lt;60,"SG60 not met",V6&lt;80,"SG60 met",V6&lt;100,"SG80 met",TRUE,"SG100 met"))</f>
        <v/>
      </c>
      <c r="T6"/>
      <c r="U6"/>
      <c r="V6" s="76" t="str" cm="1">
        <f t="array" ref="V6">IFERROR(IF(NOT(ISNUMBER(A6)),"",_xlfn.IFS(E6="",-1,B6&lt;&gt;"First","",COUNTIFS($A$3:$A$53,A6,$E$3:$E$53,"&lt;&gt;",$E$3:$E$53,"&lt;&gt;"&amp;E6)&gt;0,-4,OR(Q6="",E6=""),"",TRUE,ROUND(IF(E6="ETP",MIN(-11.965*Q6^2+32.28*Q6+78.259,100),MIN(-5.8*Q6^2+6.9*Q6+105,100)),0))),"")</f>
        <v/>
      </c>
      <c r="X6"/>
      <c r="Y6"/>
    </row>
    <row r="7" spans="1:25" ht="9.75" customHeight="1">
      <c r="A7" s="57"/>
      <c r="B7" s="2" t="str">
        <f>IF(COUNTIF($A$3:A7,A7)=1,"First","")</f>
        <v/>
      </c>
      <c r="C7" s="2"/>
      <c r="D7" s="2"/>
      <c r="F7" s="2"/>
      <c r="G7" s="2"/>
      <c r="H7" s="2"/>
      <c r="I7" s="24"/>
      <c r="J7" s="24"/>
      <c r="K7" s="84" t="str">
        <f t="shared" si="2"/>
        <v/>
      </c>
      <c r="L7" s="24"/>
      <c r="M7" s="24"/>
      <c r="N7" s="24"/>
      <c r="O7" s="24"/>
      <c r="P7" s="87" t="str">
        <f t="shared" si="0"/>
        <v/>
      </c>
      <c r="Q7" s="90" t="str">
        <f t="shared" si="1"/>
        <v/>
      </c>
      <c r="R7" s="1" t="str" cm="1">
        <f t="array" ref="R7">IF(V7="","",_xlfn.IFS(V7=-1,"ETP/non-ETP",V7=-4,"Group Error",V7&lt;60,"High",V7&lt;80,"Med",TRUE,"Low"))</f>
        <v/>
      </c>
      <c r="S7" s="13" t="str" cm="1">
        <f t="array" ref="S7">IF(V7="","",_xlfn.IFS(V7=-1,"ETP/non-ETP",V7=-4,"Group Error",V7&lt;60,"SG60 not met",V7&lt;80,"SG60 met",V7&lt;100,"SG80 met",TRUE,"SG100 met"))</f>
        <v/>
      </c>
      <c r="T7"/>
      <c r="U7"/>
      <c r="V7" s="76" t="str" cm="1">
        <f t="array" ref="V7">IFERROR(IF(NOT(ISNUMBER(A7)),"",_xlfn.IFS(E7="",-1,B7&lt;&gt;"First","",COUNTIFS($A$3:$A$53,A7,$E$3:$E$53,"&lt;&gt;",$E$3:$E$53,"&lt;&gt;"&amp;E7)&gt;0,-4,OR(Q7="",E7=""),"",TRUE,ROUND(IF(E7="ETP",MIN(-11.965*Q7^2+32.28*Q7+78.259,100),MIN(-5.8*Q7^2+6.9*Q7+105,100)),0))),"")</f>
        <v/>
      </c>
      <c r="X7"/>
      <c r="Y7"/>
    </row>
    <row r="8" spans="1:25" ht="9.75" customHeight="1">
      <c r="A8" s="57"/>
      <c r="B8" s="2" t="str">
        <f>IF(COUNTIF($A$3:A8,A8)=1,"First","")</f>
        <v/>
      </c>
      <c r="C8" s="2"/>
      <c r="D8" s="2"/>
      <c r="F8" s="2"/>
      <c r="G8" s="2"/>
      <c r="H8" s="2"/>
      <c r="I8" s="24"/>
      <c r="J8" s="24"/>
      <c r="K8" s="84" t="str">
        <f t="shared" si="2"/>
        <v/>
      </c>
      <c r="L8" s="24"/>
      <c r="M8" s="24"/>
      <c r="N8" s="24"/>
      <c r="O8" s="24"/>
      <c r="P8" s="87" t="str">
        <f t="shared" si="0"/>
        <v/>
      </c>
      <c r="Q8" s="90" t="str">
        <f t="shared" si="1"/>
        <v/>
      </c>
      <c r="R8" s="1" t="str" cm="1">
        <f t="array" ref="R8">IF(V8="","",_xlfn.IFS(V8=-1,"ETP/non-ETP",V8=-4,"Group Error",V8&lt;60,"High",V8&lt;80,"Med",TRUE,"Low"))</f>
        <v/>
      </c>
      <c r="S8" s="13" t="str" cm="1">
        <f t="array" ref="S8">IF(V8="","",_xlfn.IFS(V8=-1,"ETP/non-ETP",V8=-4,"Group Error",V8&lt;60,"SG60 not met",V8&lt;80,"SG60 met",V8&lt;100,"SG80 met",TRUE,"SG100 met"))</f>
        <v/>
      </c>
      <c r="T8"/>
      <c r="U8"/>
      <c r="V8" s="76" t="str" cm="1">
        <f t="array" ref="V8">IFERROR(IF(NOT(ISNUMBER(A8)),"",_xlfn.IFS(E8="",-1,B8&lt;&gt;"First","",COUNTIFS($A$3:$A$53,A8,$E$3:$E$53,"&lt;&gt;",$E$3:$E$53,"&lt;&gt;"&amp;E8)&gt;0,-4,OR(Q8="",E8=""),"",TRUE,ROUND(IF(E8="ETP",MIN(-11.965*Q8^2+32.28*Q8+78.259,100),MIN(-5.8*Q8^2+6.9*Q8+105,100)),0))),"")</f>
        <v/>
      </c>
      <c r="X8"/>
      <c r="Y8"/>
    </row>
    <row r="9" spans="1:25" ht="9.75" customHeight="1">
      <c r="A9" s="57"/>
      <c r="B9" s="2" t="str">
        <f>IF(COUNTIF($A$3:A9,A9)=1,"First","")</f>
        <v/>
      </c>
      <c r="C9" s="2"/>
      <c r="D9" s="2"/>
      <c r="F9" s="2"/>
      <c r="G9" s="2"/>
      <c r="H9" s="2"/>
      <c r="I9" s="24"/>
      <c r="J9" s="24"/>
      <c r="K9" s="84" t="str">
        <f t="shared" si="2"/>
        <v/>
      </c>
      <c r="L9" s="24"/>
      <c r="M9" s="24"/>
      <c r="N9" s="24"/>
      <c r="O9" s="24"/>
      <c r="P9" s="87" t="str">
        <f t="shared" si="0"/>
        <v/>
      </c>
      <c r="Q9" s="90" t="str">
        <f t="shared" si="1"/>
        <v/>
      </c>
      <c r="R9" s="1" t="str" cm="1">
        <f t="array" ref="R9">IF(V9="","",_xlfn.IFS(V9=-1,"ETP/non-ETP",V9=-4,"Group Error",V9&lt;60,"High",V9&lt;80,"Med",TRUE,"Low"))</f>
        <v/>
      </c>
      <c r="S9" s="13" t="str" cm="1">
        <f t="array" ref="S9">IF(V9="","",_xlfn.IFS(V9=-1,"ETP/non-ETP",V9=-4,"Group Error",V9&lt;60,"SG60 not met",V9&lt;80,"SG60 met",V9&lt;100,"SG80 met",TRUE,"SG100 met"))</f>
        <v/>
      </c>
      <c r="T9"/>
      <c r="U9"/>
      <c r="V9" s="76" t="str" cm="1">
        <f t="array" ref="V9">IFERROR(IF(NOT(ISNUMBER(A9)),"",_xlfn.IFS(E9="",-1,B9&lt;&gt;"First","",COUNTIFS($A$3:$A$53,A9,$E$3:$E$53,"&lt;&gt;",$E$3:$E$53,"&lt;&gt;"&amp;E9)&gt;0,-4,OR(Q9="",E9=""),"",TRUE,ROUND(IF(E9="ETP",MIN(-11.965*Q9^2+32.28*Q9+78.259,100),MIN(-5.8*Q9^2+6.9*Q9+105,100)),0))),"")</f>
        <v/>
      </c>
      <c r="X9"/>
      <c r="Y9"/>
    </row>
    <row r="10" spans="1:25" ht="9.75" customHeight="1">
      <c r="A10" s="57"/>
      <c r="B10" s="2" t="str">
        <f>IF(COUNTIF($A$3:A10,A10)=1,"First","")</f>
        <v/>
      </c>
      <c r="C10" s="2"/>
      <c r="D10" s="2"/>
      <c r="F10" s="2"/>
      <c r="G10" s="2"/>
      <c r="H10" s="2"/>
      <c r="I10" s="24"/>
      <c r="J10" s="24"/>
      <c r="K10" s="84" t="str">
        <f t="shared" si="2"/>
        <v/>
      </c>
      <c r="L10" s="24"/>
      <c r="M10" s="24"/>
      <c r="N10" s="24"/>
      <c r="O10" s="24"/>
      <c r="P10" s="87" t="str">
        <f t="shared" si="0"/>
        <v/>
      </c>
      <c r="Q10" s="90" t="str">
        <f t="shared" si="1"/>
        <v/>
      </c>
      <c r="R10" s="1" t="str" cm="1">
        <f t="array" ref="R10">IF(V10="","",_xlfn.IFS(V10=-1,"ETP/non-ETP",V10=-4,"Group Error",V10&lt;60,"High",V10&lt;80,"Med",TRUE,"Low"))</f>
        <v/>
      </c>
      <c r="S10" s="13" t="str" cm="1">
        <f t="array" ref="S10">IF(V10="","",_xlfn.IFS(V10=-1,"ETP/non-ETP",V10=-4,"Group Error",V10&lt;60,"SG60 not met",V10&lt;80,"SG60 met",V10&lt;100,"SG80 met",TRUE,"SG100 met"))</f>
        <v/>
      </c>
      <c r="T10"/>
      <c r="U10"/>
      <c r="V10" s="76" t="str" cm="1">
        <f t="array" ref="V10">IFERROR(IF(NOT(ISNUMBER(A10)),"",_xlfn.IFS(E10="",-1,B10&lt;&gt;"First","",COUNTIFS($A$3:$A$53,A10,$E$3:$E$53,"&lt;&gt;",$E$3:$E$53,"&lt;&gt;"&amp;E10)&gt;0,-4,OR(Q10="",E10=""),"",TRUE,ROUND(IF(E10="ETP",MIN(-11.965*Q10^2+32.28*Q10+78.259,100),MIN(-5.8*Q10^2+6.9*Q10+105,100)),0))),"")</f>
        <v/>
      </c>
      <c r="X10"/>
      <c r="Y10"/>
    </row>
    <row r="11" spans="1:25" ht="9.75" customHeight="1">
      <c r="A11" s="57"/>
      <c r="B11" s="2" t="str">
        <f>IF(COUNTIF($A$3:A11,A11)=1,"First","")</f>
        <v/>
      </c>
      <c r="C11" s="2"/>
      <c r="D11" s="2"/>
      <c r="F11" s="2"/>
      <c r="G11" s="2"/>
      <c r="H11" s="2"/>
      <c r="I11" s="55"/>
      <c r="J11" s="55"/>
      <c r="K11" s="84" t="str">
        <f t="shared" si="2"/>
        <v/>
      </c>
      <c r="L11" s="24"/>
      <c r="M11" s="24"/>
      <c r="N11" s="24"/>
      <c r="O11" s="24"/>
      <c r="P11" s="87" t="str">
        <f t="shared" si="0"/>
        <v/>
      </c>
      <c r="Q11" s="90" t="str">
        <f t="shared" si="1"/>
        <v/>
      </c>
      <c r="R11" s="1" t="str" cm="1">
        <f t="array" ref="R11">IF(V11="","",_xlfn.IFS(V11=-1,"ETP/non-ETP",V11=-4,"Group Error",V11&lt;60,"High",V11&lt;80,"Med",TRUE,"Low"))</f>
        <v/>
      </c>
      <c r="S11" s="13" t="str" cm="1">
        <f t="array" ref="S11">IF(V11="","",_xlfn.IFS(V11=-1,"ETP/non-ETP",V11=-4,"Group Error",V11&lt;60,"SG60 not met",V11&lt;80,"SG60 met",V11&lt;100,"SG80 met",TRUE,"SG100 met"))</f>
        <v/>
      </c>
      <c r="T11"/>
      <c r="U11"/>
      <c r="V11" s="76" t="str" cm="1">
        <f t="array" ref="V11">IFERROR(IF(NOT(ISNUMBER(A11)),"",_xlfn.IFS(E11="",-1,B11&lt;&gt;"First","",COUNTIFS($A$3:$A$53,A11,$E$3:$E$53,"&lt;&gt;",$E$3:$E$53,"&lt;&gt;"&amp;E11)&gt;0,-4,OR(Q11="",E11=""),"",TRUE,ROUND(IF(E11="ETP",MIN(-11.965*Q11^2+32.28*Q11+78.259,100),MIN(-5.8*Q11^2+6.9*Q11+105,100)),0))),"")</f>
        <v/>
      </c>
      <c r="X11"/>
      <c r="Y11"/>
    </row>
    <row r="12" spans="1:25" ht="9.75" customHeight="1">
      <c r="A12" s="57"/>
      <c r="B12" s="2" t="str">
        <f>IF(COUNTIF($A$3:A12,A12)=1,"First","")</f>
        <v/>
      </c>
      <c r="C12" s="2"/>
      <c r="D12" s="2"/>
      <c r="F12" s="2"/>
      <c r="G12" s="2"/>
      <c r="H12" s="2"/>
      <c r="I12" s="24"/>
      <c r="J12" s="24"/>
      <c r="K12" s="84" t="str">
        <f t="shared" si="2"/>
        <v/>
      </c>
      <c r="L12" s="24"/>
      <c r="M12" s="24"/>
      <c r="N12" s="24"/>
      <c r="O12" s="24"/>
      <c r="P12" s="87" t="str">
        <f t="shared" si="0"/>
        <v/>
      </c>
      <c r="Q12" s="90" t="str">
        <f t="shared" si="1"/>
        <v/>
      </c>
      <c r="R12" s="1" t="str" cm="1">
        <f t="array" ref="R12">IF(V12="","",_xlfn.IFS(V12=-1,"ETP/non-ETP",V12=-4,"Group Error",V12&lt;60,"High",V12&lt;80,"Med",TRUE,"Low"))</f>
        <v/>
      </c>
      <c r="S12" s="13" t="str" cm="1">
        <f t="array" ref="S12">IF(V12="","",_xlfn.IFS(V12=-1,"ETP/non-ETP",V12=-4,"Group Error",V12&lt;60,"SG60 not met",V12&lt;80,"SG60 met",V12&lt;100,"SG80 met",TRUE,"SG100 met"))</f>
        <v/>
      </c>
      <c r="T12"/>
      <c r="U12"/>
      <c r="V12" s="76" t="str" cm="1">
        <f t="array" ref="V12">IFERROR(IF(NOT(ISNUMBER(A12)),"",_xlfn.IFS(E12="",-1,B12&lt;&gt;"First","",COUNTIFS($A$3:$A$53,A12,$E$3:$E$53,"&lt;&gt;",$E$3:$E$53,"&lt;&gt;"&amp;E12)&gt;0,-4,OR(Q12="",E12=""),"",TRUE,ROUND(IF(E12="ETP",MIN(-11.965*Q12^2+32.28*Q12+78.259,100),MIN(-5.8*Q12^2+6.9*Q12+105,100)),0))),"")</f>
        <v/>
      </c>
      <c r="X12"/>
      <c r="Y12"/>
    </row>
    <row r="13" spans="1:25" ht="9.75" customHeight="1">
      <c r="A13" s="57"/>
      <c r="B13" s="2" t="str">
        <f>IF(COUNTIF($A$3:A13,A13)=1,"First","")</f>
        <v/>
      </c>
      <c r="C13" s="2"/>
      <c r="D13" s="2"/>
      <c r="F13" s="2"/>
      <c r="G13" s="2"/>
      <c r="H13" s="2"/>
      <c r="I13" s="24"/>
      <c r="J13" s="24"/>
      <c r="K13" s="84" t="str">
        <f t="shared" si="2"/>
        <v/>
      </c>
      <c r="L13" s="24"/>
      <c r="M13" s="24"/>
      <c r="N13" s="24"/>
      <c r="O13" s="24"/>
      <c r="P13" s="87" t="str">
        <f t="shared" si="0"/>
        <v/>
      </c>
      <c r="Q13" s="90" t="str">
        <f t="shared" si="1"/>
        <v/>
      </c>
      <c r="R13" s="1" t="str" cm="1">
        <f t="array" ref="R13">IF(V13="","",_xlfn.IFS(V13=-1,"ETP/non-ETP",V13=-4,"Group Error",V13&lt;60,"High",V13&lt;80,"Med",TRUE,"Low"))</f>
        <v/>
      </c>
      <c r="S13" s="13" t="str" cm="1">
        <f t="array" ref="S13">IF(V13="","",_xlfn.IFS(V13=-1,"ETP/non-ETP",V13=-4,"Group Error",V13&lt;60,"SG60 not met",V13&lt;80,"SG60 met",V13&lt;100,"SG80 met",TRUE,"SG100 met"))</f>
        <v/>
      </c>
      <c r="T13"/>
      <c r="U13"/>
      <c r="V13" s="76" t="str" cm="1">
        <f t="array" ref="V13">IFERROR(IF(NOT(ISNUMBER(A13)),"",_xlfn.IFS(E13="",-1,B13&lt;&gt;"First","",COUNTIFS($A$3:$A$53,A13,$E$3:$E$53,"&lt;&gt;",$E$3:$E$53,"&lt;&gt;"&amp;E13)&gt;0,-4,OR(Q13="",E13=""),"",TRUE,ROUND(IF(E13="ETP",MIN(-11.965*Q13^2+32.28*Q13+78.259,100),MIN(-5.8*Q13^2+6.9*Q13+105,100)),0))),"")</f>
        <v/>
      </c>
      <c r="X13"/>
      <c r="Y13"/>
    </row>
    <row r="14" spans="1:25" ht="9.75" customHeight="1">
      <c r="A14" s="57"/>
      <c r="B14" s="2" t="str">
        <f>IF(COUNTIF($A$3:A14,A14)=1,"First","")</f>
        <v/>
      </c>
      <c r="C14" s="2"/>
      <c r="D14" s="2"/>
      <c r="F14" s="2"/>
      <c r="G14" s="2"/>
      <c r="H14" s="2"/>
      <c r="I14" s="24"/>
      <c r="J14" s="24"/>
      <c r="K14" s="84" t="str">
        <f t="shared" si="2"/>
        <v/>
      </c>
      <c r="L14" s="24"/>
      <c r="M14" s="24"/>
      <c r="N14" s="24"/>
      <c r="O14" s="24"/>
      <c r="P14" s="87" t="str">
        <f t="shared" si="0"/>
        <v/>
      </c>
      <c r="Q14" s="90" t="str">
        <f t="shared" si="1"/>
        <v/>
      </c>
      <c r="R14" s="1" t="str" cm="1">
        <f t="array" ref="R14">IF(V14="","",_xlfn.IFS(V14=-1,"ETP/non-ETP",V14=-4,"Group Error",V14&lt;60,"High",V14&lt;80,"Med",TRUE,"Low"))</f>
        <v/>
      </c>
      <c r="S14" s="13" t="str" cm="1">
        <f t="array" ref="S14">IF(V14="","",_xlfn.IFS(V14=-1,"ETP/non-ETP",V14=-4,"Group Error",V14&lt;60,"SG60 not met",V14&lt;80,"SG60 met",V14&lt;100,"SG80 met",TRUE,"SG100 met"))</f>
        <v/>
      </c>
      <c r="T14"/>
      <c r="U14"/>
      <c r="V14" s="76" t="str" cm="1">
        <f t="array" ref="V14">IFERROR(IF(NOT(ISNUMBER(A14)),"",_xlfn.IFS(E14="",-1,B14&lt;&gt;"First","",COUNTIFS($A$3:$A$53,A14,$E$3:$E$53,"&lt;&gt;",$E$3:$E$53,"&lt;&gt;"&amp;E14)&gt;0,-4,OR(Q14="",E14=""),"",TRUE,ROUND(IF(E14="ETP",MIN(-11.965*Q14^2+32.28*Q14+78.259,100),MIN(-5.8*Q14^2+6.9*Q14+105,100)),0))),"")</f>
        <v/>
      </c>
      <c r="X14"/>
      <c r="Y14"/>
    </row>
    <row r="15" spans="1:25" ht="9.75" customHeight="1">
      <c r="A15" s="57"/>
      <c r="B15" s="2" t="str">
        <f>IF(COUNTIF($A$3:A15,A15)=1,"First","")</f>
        <v/>
      </c>
      <c r="C15" s="2"/>
      <c r="D15" s="2"/>
      <c r="F15" s="2"/>
      <c r="G15" s="2"/>
      <c r="H15" s="2"/>
      <c r="I15" s="24"/>
      <c r="J15" s="24"/>
      <c r="K15" s="84" t="str">
        <f t="shared" si="2"/>
        <v/>
      </c>
      <c r="L15" s="24"/>
      <c r="M15" s="24"/>
      <c r="N15" s="24"/>
      <c r="O15" s="24"/>
      <c r="P15" s="87" t="str">
        <f t="shared" si="0"/>
        <v/>
      </c>
      <c r="Q15" s="90" t="str">
        <f t="shared" si="1"/>
        <v/>
      </c>
      <c r="R15" s="1" t="str" cm="1">
        <f t="array" ref="R15">IF(V15="","",_xlfn.IFS(V15=-1,"ETP/non-ETP",V15=-4,"Group Error",V15&lt;60,"High",V15&lt;80,"Med",TRUE,"Low"))</f>
        <v/>
      </c>
      <c r="S15" s="13" t="str" cm="1">
        <f t="array" ref="S15">IF(V15="","",_xlfn.IFS(V15=-1,"ETP/non-ETP",V15=-4,"Group Error",V15&lt;60,"SG60 not met",V15&lt;80,"SG60 met",V15&lt;100,"SG80 met",TRUE,"SG100 met"))</f>
        <v/>
      </c>
      <c r="T15"/>
      <c r="U15"/>
      <c r="V15" s="76" t="str" cm="1">
        <f t="array" ref="V15">IFERROR(IF(NOT(ISNUMBER(A15)),"",_xlfn.IFS(E15="",-1,B15&lt;&gt;"First","",COUNTIFS($A$3:$A$53,A15,$E$3:$E$53,"&lt;&gt;",$E$3:$E$53,"&lt;&gt;"&amp;E15)&gt;0,-4,OR(Q15="",E15=""),"",TRUE,ROUND(IF(E15="ETP",MIN(-11.965*Q15^2+32.28*Q15+78.259,100),MIN(-5.8*Q15^2+6.9*Q15+105,100)),0))),"")</f>
        <v/>
      </c>
      <c r="X15"/>
      <c r="Y15"/>
    </row>
    <row r="16" spans="1:25" ht="9.75" customHeight="1">
      <c r="A16" s="57"/>
      <c r="B16" s="2" t="str">
        <f>IF(COUNTIF($A$3:A16,A16)=1,"First","")</f>
        <v/>
      </c>
      <c r="C16" s="2"/>
      <c r="D16" s="2"/>
      <c r="F16" s="2"/>
      <c r="G16" s="2"/>
      <c r="H16" s="2"/>
      <c r="I16" s="24"/>
      <c r="J16" s="24"/>
      <c r="K16" s="84" t="str">
        <f t="shared" si="2"/>
        <v/>
      </c>
      <c r="L16" s="24"/>
      <c r="M16" s="24"/>
      <c r="N16" s="24"/>
      <c r="O16" s="24"/>
      <c r="P16" s="87" t="str">
        <f t="shared" si="0"/>
        <v/>
      </c>
      <c r="Q16" s="90" t="str">
        <f t="shared" si="1"/>
        <v/>
      </c>
      <c r="R16" s="1" t="str" cm="1">
        <f t="array" ref="R16">IF(V16="","",_xlfn.IFS(V16=-1,"ETP/non-ETP",V16=-4,"Group Error",V16&lt;60,"High",V16&lt;80,"Med",TRUE,"Low"))</f>
        <v/>
      </c>
      <c r="S16" s="13" t="str" cm="1">
        <f t="array" ref="S16">IF(V16="","",_xlfn.IFS(V16=-1,"ETP/non-ETP",V16=-4,"Group Error",V16&lt;60,"SG60 not met",V16&lt;80,"SG60 met",V16&lt;100,"SG80 met",TRUE,"SG100 met"))</f>
        <v/>
      </c>
      <c r="T16"/>
      <c r="U16"/>
      <c r="V16" s="76" t="str" cm="1">
        <f t="array" ref="V16">IFERROR(IF(NOT(ISNUMBER(A16)),"",_xlfn.IFS(E16="",-1,B16&lt;&gt;"First","",COUNTIFS($A$3:$A$53,A16,$E$3:$E$53,"&lt;&gt;",$E$3:$E$53,"&lt;&gt;"&amp;E16)&gt;0,-4,OR(Q16="",E16=""),"",TRUE,ROUND(IF(E16="ETP",MIN(-11.965*Q16^2+32.28*Q16+78.259,100),MIN(-5.8*Q16^2+6.9*Q16+105,100)),0))),"")</f>
        <v/>
      </c>
      <c r="X16"/>
      <c r="Y16"/>
    </row>
    <row r="17" spans="1:25" ht="9.75" customHeight="1">
      <c r="A17" s="57"/>
      <c r="B17" s="2" t="str">
        <f>IF(COUNTIF($A$3:A17,A17)=1,"First","")</f>
        <v/>
      </c>
      <c r="C17" s="2"/>
      <c r="D17" s="2"/>
      <c r="F17" s="2"/>
      <c r="G17" s="2"/>
      <c r="H17" s="2"/>
      <c r="I17" s="24"/>
      <c r="J17" s="24"/>
      <c r="K17" s="84" t="str">
        <f t="shared" si="2"/>
        <v/>
      </c>
      <c r="L17" s="24"/>
      <c r="M17" s="24"/>
      <c r="N17" s="24"/>
      <c r="O17" s="24"/>
      <c r="P17" s="87" t="str">
        <f t="shared" si="0"/>
        <v/>
      </c>
      <c r="Q17" s="90" t="str">
        <f t="shared" si="1"/>
        <v/>
      </c>
      <c r="R17" s="1" t="str" cm="1">
        <f t="array" ref="R17">IF(V17="","",_xlfn.IFS(V17=-1,"ETP/non-ETP",V17=-4,"Group Error",V17&lt;60,"High",V17&lt;80,"Med",TRUE,"Low"))</f>
        <v/>
      </c>
      <c r="S17" s="13" t="str" cm="1">
        <f t="array" ref="S17">IF(V17="","",_xlfn.IFS(V17=-1,"ETP/non-ETP",V17=-4,"Group Error",V17&lt;60,"SG60 not met",V17&lt;80,"SG60 met",V17&lt;100,"SG80 met",TRUE,"SG100 met"))</f>
        <v/>
      </c>
      <c r="T17"/>
      <c r="U17"/>
      <c r="V17" s="76" t="str" cm="1">
        <f t="array" ref="V17">IFERROR(IF(NOT(ISNUMBER(A17)),"",_xlfn.IFS(E17="",-1,B17&lt;&gt;"First","",COUNTIFS($A$3:$A$53,A17,$E$3:$E$53,"&lt;&gt;",$E$3:$E$53,"&lt;&gt;"&amp;E17)&gt;0,-4,OR(Q17="",E17=""),"",TRUE,ROUND(IF(E17="ETP",MIN(-11.965*Q17^2+32.28*Q17+78.259,100),MIN(-5.8*Q17^2+6.9*Q17+105,100)),0))),"")</f>
        <v/>
      </c>
      <c r="X17"/>
      <c r="Y17"/>
    </row>
    <row r="18" spans="1:25" ht="9.75" customHeight="1">
      <c r="A18" s="57"/>
      <c r="B18" s="2" t="str">
        <f>IF(COUNTIF($A$3:A18,A18)=1,"First","")</f>
        <v/>
      </c>
      <c r="C18" s="2"/>
      <c r="D18" s="2"/>
      <c r="F18" s="2"/>
      <c r="G18" s="2"/>
      <c r="H18" s="2"/>
      <c r="I18" s="24"/>
      <c r="J18" s="24"/>
      <c r="K18" s="84" t="str">
        <f t="shared" si="2"/>
        <v/>
      </c>
      <c r="L18" s="24"/>
      <c r="M18" s="24"/>
      <c r="N18" s="24"/>
      <c r="O18" s="24"/>
      <c r="P18" s="87" t="str">
        <f t="shared" si="0"/>
        <v/>
      </c>
      <c r="Q18" s="90" t="str">
        <f t="shared" si="1"/>
        <v/>
      </c>
      <c r="R18" s="1" t="str" cm="1">
        <f t="array" ref="R18">IF(V18="","",_xlfn.IFS(V18=-1,"ETP/non-ETP",V18=-4,"Group Error",V18&lt;60,"High",V18&lt;80,"Med",TRUE,"Low"))</f>
        <v/>
      </c>
      <c r="S18" s="13" t="str" cm="1">
        <f t="array" ref="S18">IF(V18="","",_xlfn.IFS(V18=-1,"ETP/non-ETP",V18=-4,"Group Error",V18&lt;60,"SG60 not met",V18&lt;80,"SG60 met",V18&lt;100,"SG80 met",TRUE,"SG100 met"))</f>
        <v/>
      </c>
      <c r="T18"/>
      <c r="U18"/>
      <c r="V18" s="76" t="str" cm="1">
        <f t="array" ref="V18">IFERROR(IF(NOT(ISNUMBER(A18)),"",_xlfn.IFS(E18="",-1,B18&lt;&gt;"First","",COUNTIFS($A$3:$A$53,A18,$E$3:$E$53,"&lt;&gt;",$E$3:$E$53,"&lt;&gt;"&amp;E18)&gt;0,-4,OR(Q18="",E18=""),"",TRUE,ROUND(IF(E18="ETP",MIN(-11.965*Q18^2+32.28*Q18+78.259,100),MIN(-5.8*Q18^2+6.9*Q18+105,100)),0))),"")</f>
        <v/>
      </c>
      <c r="X18"/>
      <c r="Y18"/>
    </row>
    <row r="19" spans="1:25" ht="9.75" customHeight="1">
      <c r="A19" s="57"/>
      <c r="B19" s="2" t="str">
        <f>IF(COUNTIF($A$3:A19,A19)=1,"First","")</f>
        <v/>
      </c>
      <c r="C19" s="2"/>
      <c r="D19" s="2"/>
      <c r="F19" s="2"/>
      <c r="G19" s="2"/>
      <c r="H19" s="2"/>
      <c r="I19" s="24"/>
      <c r="J19" s="24"/>
      <c r="K19" s="84" t="str">
        <f t="shared" si="2"/>
        <v/>
      </c>
      <c r="L19" s="24"/>
      <c r="M19" s="24"/>
      <c r="N19" s="24"/>
      <c r="O19" s="24"/>
      <c r="P19" s="87" t="str">
        <f t="shared" si="0"/>
        <v/>
      </c>
      <c r="Q19" s="90" t="str">
        <f t="shared" si="1"/>
        <v/>
      </c>
      <c r="R19" s="1" t="str" cm="1">
        <f t="array" ref="R19">IF(V19="","",_xlfn.IFS(V19=-1,"ETP/non-ETP",V19=-4,"Group Error",V19&lt;60,"High",V19&lt;80,"Med",TRUE,"Low"))</f>
        <v/>
      </c>
      <c r="S19" s="13" t="str" cm="1">
        <f t="array" ref="S19">IF(V19="","",_xlfn.IFS(V19=-1,"ETP/non-ETP",V19=-4,"Group Error",V19&lt;60,"SG60 not met",V19&lt;80,"SG60 met",V19&lt;100,"SG80 met",TRUE,"SG100 met"))</f>
        <v/>
      </c>
      <c r="T19"/>
      <c r="U19"/>
      <c r="V19" s="76" t="str" cm="1">
        <f t="array" ref="V19">IFERROR(IF(NOT(ISNUMBER(A19)),"",_xlfn.IFS(E19="",-1,B19&lt;&gt;"First","",COUNTIFS($A$3:$A$53,A19,$E$3:$E$53,"&lt;&gt;",$E$3:$E$53,"&lt;&gt;"&amp;E19)&gt;0,-4,OR(Q19="",E19=""),"",TRUE,ROUND(IF(E19="ETP",MIN(-11.965*Q19^2+32.28*Q19+78.259,100),MIN(-5.8*Q19^2+6.9*Q19+105,100)),0))),"")</f>
        <v/>
      </c>
      <c r="X19"/>
      <c r="Y19"/>
    </row>
    <row r="20" spans="1:25" ht="9.75" customHeight="1">
      <c r="A20" s="57"/>
      <c r="B20" s="2" t="str">
        <f>IF(COUNTIF($A$3:A20,A20)=1,"First","")</f>
        <v/>
      </c>
      <c r="C20" s="2"/>
      <c r="D20" s="2"/>
      <c r="F20" s="2"/>
      <c r="G20" s="2"/>
      <c r="H20" s="2"/>
      <c r="I20" s="24"/>
      <c r="J20" s="24"/>
      <c r="K20" s="84" t="str">
        <f t="shared" si="2"/>
        <v/>
      </c>
      <c r="L20" s="24"/>
      <c r="M20" s="24"/>
      <c r="N20" s="24"/>
      <c r="O20" s="24"/>
      <c r="P20" s="87" t="str">
        <f t="shared" si="0"/>
        <v/>
      </c>
      <c r="Q20" s="90" t="str">
        <f t="shared" si="1"/>
        <v/>
      </c>
      <c r="R20" s="1" t="str" cm="1">
        <f t="array" ref="R20">IF(V20="","",_xlfn.IFS(V20=-1,"ETP/non-ETP",V20=-4,"Group Error",V20&lt;60,"High",V20&lt;80,"Med",TRUE,"Low"))</f>
        <v/>
      </c>
      <c r="S20" s="13" t="str" cm="1">
        <f t="array" ref="S20">IF(V20="","",_xlfn.IFS(V20=-1,"ETP/non-ETP",V20=-4,"Group Error",V20&lt;60,"SG60 not met",V20&lt;80,"SG60 met",V20&lt;100,"SG80 met",TRUE,"SG100 met"))</f>
        <v/>
      </c>
      <c r="T20"/>
      <c r="U20"/>
      <c r="V20" s="76" t="str" cm="1">
        <f t="array" ref="V20">IFERROR(IF(NOT(ISNUMBER(A20)),"",_xlfn.IFS(E20="",-1,B20&lt;&gt;"First","",COUNTIFS($A$3:$A$53,A20,$E$3:$E$53,"&lt;&gt;",$E$3:$E$53,"&lt;&gt;"&amp;E20)&gt;0,-4,OR(Q20="",E20=""),"",TRUE,ROUND(IF(E20="ETP",MIN(-11.965*Q20^2+32.28*Q20+78.259,100),MIN(-5.8*Q20^2+6.9*Q20+105,100)),0))),"")</f>
        <v/>
      </c>
      <c r="X20"/>
      <c r="Y20"/>
    </row>
    <row r="21" spans="1:25" ht="9.75" customHeight="1">
      <c r="A21" s="57"/>
      <c r="B21" s="2" t="str">
        <f>IF(COUNTIF($A$3:A21,A21)=1,"First","")</f>
        <v/>
      </c>
      <c r="C21" s="2"/>
      <c r="D21" s="2"/>
      <c r="F21" s="2"/>
      <c r="G21" s="2"/>
      <c r="H21" s="2"/>
      <c r="I21" s="24"/>
      <c r="J21" s="24"/>
      <c r="K21" s="84" t="str">
        <f t="shared" si="2"/>
        <v/>
      </c>
      <c r="L21" s="24"/>
      <c r="M21" s="24"/>
      <c r="N21" s="24"/>
      <c r="O21" s="24"/>
      <c r="P21" s="87" t="str">
        <f t="shared" si="0"/>
        <v/>
      </c>
      <c r="Q21" s="90" t="str">
        <f t="shared" si="1"/>
        <v/>
      </c>
      <c r="R21" s="1" t="str" cm="1">
        <f t="array" ref="R21">IF(V21="","",_xlfn.IFS(V21=-1,"ETP/non-ETP",V21=-4,"Group Error",V21&lt;60,"High",V21&lt;80,"Med",TRUE,"Low"))</f>
        <v/>
      </c>
      <c r="S21" s="13" t="str" cm="1">
        <f t="array" ref="S21">IF(V21="","",_xlfn.IFS(V21=-1,"ETP/non-ETP",V21=-4,"Group Error",V21&lt;60,"SG60 not met",V21&lt;80,"SG60 met",V21&lt;100,"SG80 met",TRUE,"SG100 met"))</f>
        <v/>
      </c>
      <c r="T21"/>
      <c r="U21"/>
      <c r="V21" s="76" t="str" cm="1">
        <f t="array" ref="V21">IFERROR(IF(NOT(ISNUMBER(A21)),"",_xlfn.IFS(E21="",-1,B21&lt;&gt;"First","",COUNTIFS($A$3:$A$53,A21,$E$3:$E$53,"&lt;&gt;",$E$3:$E$53,"&lt;&gt;"&amp;E21)&gt;0,-4,OR(Q21="",E21=""),"",TRUE,ROUND(IF(E21="ETP",MIN(-11.965*Q21^2+32.28*Q21+78.259,100),MIN(-5.8*Q21^2+6.9*Q21+105,100)),0))),"")</f>
        <v/>
      </c>
      <c r="X21"/>
      <c r="Y21"/>
    </row>
    <row r="22" spans="1:25" ht="9.75" customHeight="1">
      <c r="A22" s="57"/>
      <c r="B22" s="2" t="str">
        <f>IF(COUNTIF($A$3:A22,A22)=1,"First","")</f>
        <v/>
      </c>
      <c r="C22" s="2"/>
      <c r="D22" s="2"/>
      <c r="F22" s="2"/>
      <c r="G22" s="2"/>
      <c r="H22" s="2"/>
      <c r="I22" s="24"/>
      <c r="J22" s="24"/>
      <c r="K22" s="84" t="str">
        <f t="shared" si="2"/>
        <v/>
      </c>
      <c r="L22" s="24"/>
      <c r="M22" s="24"/>
      <c r="N22" s="24"/>
      <c r="O22" s="24"/>
      <c r="P22" s="87" t="str">
        <f t="shared" si="0"/>
        <v/>
      </c>
      <c r="Q22" s="90" t="str">
        <f t="shared" si="1"/>
        <v/>
      </c>
      <c r="R22" s="1" t="str" cm="1">
        <f t="array" ref="R22">IF(V22="","",_xlfn.IFS(V22=-1,"ETP/non-ETP",V22=-4,"Group Error",V22&lt;60,"High",V22&lt;80,"Med",TRUE,"Low"))</f>
        <v/>
      </c>
      <c r="S22" s="13" t="str" cm="1">
        <f t="array" ref="S22">IF(V22="","",_xlfn.IFS(V22=-1,"ETP/non-ETP",V22=-4,"Group Error",V22&lt;60,"SG60 not met",V22&lt;80,"SG60 met",V22&lt;100,"SG80 met",TRUE,"SG100 met"))</f>
        <v/>
      </c>
      <c r="T22"/>
      <c r="U22"/>
      <c r="V22" s="76" t="str" cm="1">
        <f t="array" ref="V22">IFERROR(IF(NOT(ISNUMBER(A22)),"",_xlfn.IFS(E22="",-1,B22&lt;&gt;"First","",COUNTIFS($A$3:$A$53,A22,$E$3:$E$53,"&lt;&gt;",$E$3:$E$53,"&lt;&gt;"&amp;E22)&gt;0,-4,OR(Q22="",E22=""),"",TRUE,ROUND(IF(E22="ETP",MIN(-11.965*Q22^2+32.28*Q22+78.259,100),MIN(-5.8*Q22^2+6.9*Q22+105,100)),0))),"")</f>
        <v/>
      </c>
      <c r="X22"/>
      <c r="Y22"/>
    </row>
    <row r="23" spans="1:25" ht="9.75" customHeight="1">
      <c r="A23" s="57"/>
      <c r="B23" s="2" t="str">
        <f>IF(COUNTIF($A$3:A23,A23)=1,"First","")</f>
        <v/>
      </c>
      <c r="C23" s="2"/>
      <c r="D23" s="2"/>
      <c r="F23" s="2"/>
      <c r="G23" s="2"/>
      <c r="H23" s="2"/>
      <c r="I23" s="24"/>
      <c r="J23" s="24"/>
      <c r="K23" s="84" t="str">
        <f t="shared" si="2"/>
        <v/>
      </c>
      <c r="L23" s="24"/>
      <c r="M23" s="24"/>
      <c r="N23" s="24"/>
      <c r="O23" s="24"/>
      <c r="P23" s="87" t="str">
        <f t="shared" si="0"/>
        <v/>
      </c>
      <c r="Q23" s="90" t="str">
        <f t="shared" si="1"/>
        <v/>
      </c>
      <c r="R23" s="1" t="str" cm="1">
        <f t="array" ref="R23">IF(V23="","",_xlfn.IFS(V23=-1,"ETP/non-ETP",V23=-4,"Group Error",V23&lt;60,"High",V23&lt;80,"Med",TRUE,"Low"))</f>
        <v/>
      </c>
      <c r="S23" s="13" t="str" cm="1">
        <f t="array" ref="S23">IF(V23="","",_xlfn.IFS(V23=-1,"ETP/non-ETP",V23=-4,"Group Error",V23&lt;60,"SG60 not met",V23&lt;80,"SG60 met",V23&lt;100,"SG80 met",TRUE,"SG100 met"))</f>
        <v/>
      </c>
      <c r="T23"/>
      <c r="U23"/>
      <c r="V23" s="76" t="str" cm="1">
        <f t="array" ref="V23">IFERROR(IF(NOT(ISNUMBER(A23)),"",_xlfn.IFS(E23="",-1,B23&lt;&gt;"First","",COUNTIFS($A$3:$A$53,A23,$E$3:$E$53,"&lt;&gt;",$E$3:$E$53,"&lt;&gt;"&amp;E23)&gt;0,-4,OR(Q23="",E23=""),"",TRUE,ROUND(IF(E23="ETP",MIN(-11.965*Q23^2+32.28*Q23+78.259,100),MIN(-5.8*Q23^2+6.9*Q23+105,100)),0))),"")</f>
        <v/>
      </c>
      <c r="X23"/>
      <c r="Y23"/>
    </row>
    <row r="24" spans="1:25" ht="9.75" customHeight="1">
      <c r="A24" s="57"/>
      <c r="B24" s="2" t="str">
        <f>IF(COUNTIF($A$3:A24,A24)=1,"First","")</f>
        <v/>
      </c>
      <c r="C24" s="2"/>
      <c r="D24" s="2"/>
      <c r="F24" s="2"/>
      <c r="G24" s="2"/>
      <c r="H24" s="2"/>
      <c r="I24" s="24"/>
      <c r="J24" s="24"/>
      <c r="K24" s="84" t="str">
        <f t="shared" si="2"/>
        <v/>
      </c>
      <c r="L24" s="24"/>
      <c r="M24" s="24"/>
      <c r="N24" s="24"/>
      <c r="O24" s="24"/>
      <c r="P24" s="87" t="str">
        <f t="shared" si="0"/>
        <v/>
      </c>
      <c r="Q24" s="90" t="str">
        <f t="shared" si="1"/>
        <v/>
      </c>
      <c r="R24" s="1" t="str" cm="1">
        <f t="array" ref="R24">IF(V24="","",_xlfn.IFS(V24=-1,"ETP/non-ETP",V24=-4,"Group Error",V24&lt;60,"High",V24&lt;80,"Med",TRUE,"Low"))</f>
        <v/>
      </c>
      <c r="S24" s="13" t="str" cm="1">
        <f t="array" ref="S24">IF(V24="","",_xlfn.IFS(V24=-1,"ETP/non-ETP",V24=-4,"Group Error",V24&lt;60,"SG60 not met",V24&lt;80,"SG60 met",V24&lt;100,"SG80 met",TRUE,"SG100 met"))</f>
        <v/>
      </c>
      <c r="T24"/>
      <c r="U24"/>
      <c r="V24" s="76" t="str" cm="1">
        <f t="array" ref="V24">IFERROR(IF(NOT(ISNUMBER(A24)),"",_xlfn.IFS(E24="",-1,B24&lt;&gt;"First","",COUNTIFS($A$3:$A$53,A24,$E$3:$E$53,"&lt;&gt;",$E$3:$E$53,"&lt;&gt;"&amp;E24)&gt;0,-4,OR(Q24="",E24=""),"",TRUE,ROUND(IF(E24="ETP",MIN(-11.965*Q24^2+32.28*Q24+78.259,100),MIN(-5.8*Q24^2+6.9*Q24+105,100)),0))),"")</f>
        <v/>
      </c>
      <c r="X24"/>
      <c r="Y24"/>
    </row>
    <row r="25" spans="1:25" ht="9.75" customHeight="1">
      <c r="A25" s="57"/>
      <c r="B25" s="2" t="str">
        <f>IF(COUNTIF($A$3:A25,A25)=1,"First","")</f>
        <v/>
      </c>
      <c r="C25" s="2"/>
      <c r="D25" s="2"/>
      <c r="F25" s="2"/>
      <c r="G25" s="2"/>
      <c r="H25" s="2"/>
      <c r="I25" s="24"/>
      <c r="J25" s="24"/>
      <c r="K25" s="84" t="str">
        <f t="shared" si="2"/>
        <v/>
      </c>
      <c r="L25" s="24"/>
      <c r="M25" s="24"/>
      <c r="N25" s="24"/>
      <c r="O25" s="24"/>
      <c r="P25" s="87" t="str">
        <f t="shared" si="0"/>
        <v/>
      </c>
      <c r="Q25" s="90" t="str">
        <f t="shared" si="1"/>
        <v/>
      </c>
      <c r="R25" s="1" t="str" cm="1">
        <f t="array" ref="R25">IF(V25="","",_xlfn.IFS(V25=-1,"ETP/non-ETP",V25=-4,"Group Error",V25&lt;60,"High",V25&lt;80,"Med",TRUE,"Low"))</f>
        <v/>
      </c>
      <c r="S25" s="13" t="str" cm="1">
        <f t="array" ref="S25">IF(V25="","",_xlfn.IFS(V25=-1,"ETP/non-ETP",V25=-4,"Group Error",V25&lt;60,"SG60 not met",V25&lt;80,"SG60 met",V25&lt;100,"SG80 met",TRUE,"SG100 met"))</f>
        <v/>
      </c>
      <c r="T25"/>
      <c r="U25"/>
      <c r="V25" s="76" t="str" cm="1">
        <f t="array" ref="V25">IFERROR(IF(NOT(ISNUMBER(A25)),"",_xlfn.IFS(E25="",-1,B25&lt;&gt;"First","",COUNTIFS($A$3:$A$53,A25,$E$3:$E$53,"&lt;&gt;",$E$3:$E$53,"&lt;&gt;"&amp;E25)&gt;0,-4,OR(Q25="",E25=""),"",TRUE,ROUND(IF(E25="ETP",MIN(-11.965*Q25^2+32.28*Q25+78.259,100),MIN(-5.8*Q25^2+6.9*Q25+105,100)),0))),"")</f>
        <v/>
      </c>
      <c r="X25"/>
      <c r="Y25"/>
    </row>
    <row r="26" spans="1:25" ht="9.75" customHeight="1">
      <c r="A26" s="57"/>
      <c r="B26" s="2" t="str">
        <f>IF(COUNTIF($A$3:A26,A26)=1,"First","")</f>
        <v/>
      </c>
      <c r="C26" s="2"/>
      <c r="D26" s="2"/>
      <c r="F26" s="2"/>
      <c r="G26" s="2"/>
      <c r="H26" s="2"/>
      <c r="I26" s="24"/>
      <c r="J26" s="24"/>
      <c r="K26" s="84" t="str">
        <f t="shared" si="2"/>
        <v/>
      </c>
      <c r="L26" s="24"/>
      <c r="M26" s="24"/>
      <c r="N26" s="24"/>
      <c r="O26" s="24"/>
      <c r="P26" s="87" t="str">
        <f t="shared" si="0"/>
        <v/>
      </c>
      <c r="Q26" s="90" t="str">
        <f t="shared" si="1"/>
        <v/>
      </c>
      <c r="R26" s="1" t="str" cm="1">
        <f t="array" ref="R26">IF(V26="","",_xlfn.IFS(V26=-1,"ETP/non-ETP",V26=-4,"Group Error",V26&lt;60,"High",V26&lt;80,"Med",TRUE,"Low"))</f>
        <v/>
      </c>
      <c r="S26" s="13" t="str" cm="1">
        <f t="array" ref="S26">IF(V26="","",_xlfn.IFS(V26=-1,"ETP/non-ETP",V26=-4,"Group Error",V26&lt;60,"SG60 not met",V26&lt;80,"SG60 met",V26&lt;100,"SG80 met",TRUE,"SG100 met"))</f>
        <v/>
      </c>
      <c r="T26"/>
      <c r="U26"/>
      <c r="V26" s="76" t="str" cm="1">
        <f t="array" ref="V26">IFERROR(IF(NOT(ISNUMBER(A26)),"",_xlfn.IFS(E26="",-1,B26&lt;&gt;"First","",COUNTIFS($A$3:$A$53,A26,$E$3:$E$53,"&lt;&gt;",$E$3:$E$53,"&lt;&gt;"&amp;E26)&gt;0,-4,OR(Q26="",E26=""),"",TRUE,ROUND(IF(E26="ETP",MIN(-11.965*Q26^2+32.28*Q26+78.259,100),MIN(-5.8*Q26^2+6.9*Q26+105,100)),0))),"")</f>
        <v/>
      </c>
      <c r="X26"/>
      <c r="Y26"/>
    </row>
    <row r="27" spans="1:25" ht="9.75" customHeight="1">
      <c r="A27" s="57"/>
      <c r="B27" s="2" t="str">
        <f>IF(COUNTIF($A$3:A27,A27)=1,"First","")</f>
        <v/>
      </c>
      <c r="C27" s="2"/>
      <c r="D27" s="2"/>
      <c r="F27" s="2"/>
      <c r="G27" s="2"/>
      <c r="H27" s="2"/>
      <c r="I27" s="24"/>
      <c r="J27" s="24"/>
      <c r="K27" s="84" t="str">
        <f t="shared" si="2"/>
        <v/>
      </c>
      <c r="L27" s="24"/>
      <c r="M27" s="24"/>
      <c r="N27" s="24"/>
      <c r="O27" s="24"/>
      <c r="P27" s="87" t="str">
        <f t="shared" si="0"/>
        <v/>
      </c>
      <c r="Q27" s="90" t="str">
        <f t="shared" si="1"/>
        <v/>
      </c>
      <c r="R27" s="1" t="str" cm="1">
        <f t="array" ref="R27">IF(V27="","",_xlfn.IFS(V27=-1,"ETP/non-ETP",V27=-4,"Group Error",V27&lt;60,"High",V27&lt;80,"Med",TRUE,"Low"))</f>
        <v/>
      </c>
      <c r="S27" s="13" t="str" cm="1">
        <f t="array" ref="S27">IF(V27="","",_xlfn.IFS(V27=-1,"ETP/non-ETP",V27=-4,"Group Error",V27&lt;60,"SG60 not met",V27&lt;80,"SG60 met",V27&lt;100,"SG80 met",TRUE,"SG100 met"))</f>
        <v/>
      </c>
      <c r="T27"/>
      <c r="U27"/>
      <c r="V27" s="76" t="str" cm="1">
        <f t="array" ref="V27">IFERROR(IF(NOT(ISNUMBER(A27)),"",_xlfn.IFS(E27="",-1,B27&lt;&gt;"First","",COUNTIFS($A$3:$A$53,A27,$E$3:$E$53,"&lt;&gt;",$E$3:$E$53,"&lt;&gt;"&amp;E27)&gt;0,-4,OR(Q27="",E27=""),"",TRUE,ROUND(IF(E27="ETP",MIN(-11.965*Q27^2+32.28*Q27+78.259,100),MIN(-5.8*Q27^2+6.9*Q27+105,100)),0))),"")</f>
        <v/>
      </c>
      <c r="X27"/>
      <c r="Y27"/>
    </row>
    <row r="28" spans="1:25" ht="9.75" customHeight="1">
      <c r="A28" s="57"/>
      <c r="B28" s="2" t="str">
        <f>IF(COUNTIF($A$3:A28,A28)=1,"First","")</f>
        <v/>
      </c>
      <c r="C28" s="2"/>
      <c r="D28" s="2"/>
      <c r="F28" s="2"/>
      <c r="G28" s="2"/>
      <c r="H28" s="2"/>
      <c r="I28" s="24"/>
      <c r="J28" s="24"/>
      <c r="K28" s="84" t="str">
        <f t="shared" si="2"/>
        <v/>
      </c>
      <c r="L28" s="24"/>
      <c r="M28" s="24"/>
      <c r="N28" s="24"/>
      <c r="O28" s="24"/>
      <c r="P28" s="87" t="str">
        <f t="shared" si="0"/>
        <v/>
      </c>
      <c r="Q28" s="90" t="str">
        <f t="shared" si="1"/>
        <v/>
      </c>
      <c r="R28" s="1" t="str" cm="1">
        <f t="array" ref="R28">IF(V28="","",_xlfn.IFS(V28=-1,"ETP/non-ETP",V28=-4,"Group Error",V28&lt;60,"High",V28&lt;80,"Med",TRUE,"Low"))</f>
        <v/>
      </c>
      <c r="S28" s="13" t="str" cm="1">
        <f t="array" ref="S28">IF(V28="","",_xlfn.IFS(V28=-1,"ETP/non-ETP",V28=-4,"Group Error",V28&lt;60,"SG60 not met",V28&lt;80,"SG60 met",V28&lt;100,"SG80 met",TRUE,"SG100 met"))</f>
        <v/>
      </c>
      <c r="T28"/>
      <c r="U28"/>
      <c r="V28" s="76" t="str" cm="1">
        <f t="array" ref="V28">IFERROR(IF(NOT(ISNUMBER(A28)),"",_xlfn.IFS(E28="",-1,B28&lt;&gt;"First","",COUNTIFS($A$3:$A$53,A28,$E$3:$E$53,"&lt;&gt;",$E$3:$E$53,"&lt;&gt;"&amp;E28)&gt;0,-4,OR(Q28="",E28=""),"",TRUE,ROUND(IF(E28="ETP",MIN(-11.965*Q28^2+32.28*Q28+78.259,100),MIN(-5.8*Q28^2+6.9*Q28+105,100)),0))),"")</f>
        <v/>
      </c>
      <c r="X28"/>
      <c r="Y28"/>
    </row>
    <row r="29" spans="1:25" ht="9.75" customHeight="1">
      <c r="A29" s="57"/>
      <c r="B29" s="2" t="str">
        <f>IF(COUNTIF($A$3:A29,A29)=1,"First","")</f>
        <v/>
      </c>
      <c r="C29" s="2"/>
      <c r="D29" s="2"/>
      <c r="F29" s="2"/>
      <c r="G29" s="2"/>
      <c r="H29" s="2"/>
      <c r="I29" s="24"/>
      <c r="J29" s="24"/>
      <c r="K29" s="84" t="str">
        <f t="shared" si="2"/>
        <v/>
      </c>
      <c r="L29" s="24"/>
      <c r="M29" s="24"/>
      <c r="N29" s="24"/>
      <c r="O29" s="24"/>
      <c r="P29" s="87" t="str">
        <f t="shared" si="0"/>
        <v/>
      </c>
      <c r="Q29" s="90" t="str">
        <f t="shared" si="1"/>
        <v/>
      </c>
      <c r="R29" s="1" t="str" cm="1">
        <f t="array" ref="R29">IF(V29="","",_xlfn.IFS(V29=-1,"ETP/non-ETP",V29=-4,"Group Error",V29&lt;60,"High",V29&lt;80,"Med",TRUE,"Low"))</f>
        <v/>
      </c>
      <c r="S29" s="13" t="str" cm="1">
        <f t="array" ref="S29">IF(V29="","",_xlfn.IFS(V29=-1,"ETP/non-ETP",V29=-4,"Group Error",V29&lt;60,"SG60 not met",V29&lt;80,"SG60 met",V29&lt;100,"SG80 met",TRUE,"SG100 met"))</f>
        <v/>
      </c>
      <c r="T29"/>
      <c r="U29"/>
      <c r="V29" s="76" t="str" cm="1">
        <f t="array" ref="V29">IFERROR(IF(NOT(ISNUMBER(A29)),"",_xlfn.IFS(E29="",-1,B29&lt;&gt;"First","",COUNTIFS($A$3:$A$53,A29,$E$3:$E$53,"&lt;&gt;",$E$3:$E$53,"&lt;&gt;"&amp;E29)&gt;0,-4,OR(Q29="",E29=""),"",TRUE,ROUND(IF(E29="ETP",MIN(-11.965*Q29^2+32.28*Q29+78.259,100),MIN(-5.8*Q29^2+6.9*Q29+105,100)),0))),"")</f>
        <v/>
      </c>
      <c r="X29"/>
      <c r="Y29"/>
    </row>
    <row r="30" spans="1:25" ht="9.75" customHeight="1">
      <c r="A30" s="57"/>
      <c r="B30" s="2" t="str">
        <f>IF(COUNTIF($A$3:A30,A30)=1,"First","")</f>
        <v/>
      </c>
      <c r="C30" s="2"/>
      <c r="D30" s="2"/>
      <c r="F30" s="2"/>
      <c r="G30" s="2"/>
      <c r="H30" s="2"/>
      <c r="I30" s="24"/>
      <c r="J30" s="24"/>
      <c r="K30" s="84" t="str">
        <f t="shared" si="2"/>
        <v/>
      </c>
      <c r="L30" s="24"/>
      <c r="M30" s="24"/>
      <c r="N30" s="24"/>
      <c r="O30" s="24"/>
      <c r="P30" s="87" t="str">
        <f t="shared" si="0"/>
        <v/>
      </c>
      <c r="Q30" s="90" t="str">
        <f t="shared" si="1"/>
        <v/>
      </c>
      <c r="R30" s="1" t="str" cm="1">
        <f t="array" ref="R30">IF(V30="","",_xlfn.IFS(V30=-1,"ETP/non-ETP",V30=-4,"Group Error",V30&lt;60,"High",V30&lt;80,"Med",TRUE,"Low"))</f>
        <v/>
      </c>
      <c r="S30" s="13" t="str" cm="1">
        <f t="array" ref="S30">IF(V30="","",_xlfn.IFS(V30=-1,"ETP/non-ETP",V30=-4,"Group Error",V30&lt;60,"SG60 not met",V30&lt;80,"SG60 met",V30&lt;100,"SG80 met",TRUE,"SG100 met"))</f>
        <v/>
      </c>
      <c r="T30"/>
      <c r="U30"/>
      <c r="V30" s="76" t="str" cm="1">
        <f t="array" ref="V30">IFERROR(IF(NOT(ISNUMBER(A30)),"",_xlfn.IFS(E30="",-1,B30&lt;&gt;"First","",COUNTIFS($A$3:$A$53,A30,$E$3:$E$53,"&lt;&gt;",$E$3:$E$53,"&lt;&gt;"&amp;E30)&gt;0,-4,OR(Q30="",E30=""),"",TRUE,ROUND(IF(E30="ETP",MIN(-11.965*Q30^2+32.28*Q30+78.259,100),MIN(-5.8*Q30^2+6.9*Q30+105,100)),0))),"")</f>
        <v/>
      </c>
      <c r="X30"/>
      <c r="Y30"/>
    </row>
    <row r="31" spans="1:25" ht="9.75" customHeight="1">
      <c r="A31" s="57"/>
      <c r="B31" s="2" t="str">
        <f>IF(COUNTIF($A$3:A31,A31)=1,"First","")</f>
        <v/>
      </c>
      <c r="C31" s="2"/>
      <c r="D31" s="2"/>
      <c r="F31" s="2"/>
      <c r="G31" s="2"/>
      <c r="H31" s="2"/>
      <c r="I31" s="24"/>
      <c r="J31" s="24"/>
      <c r="K31" s="84" t="str">
        <f t="shared" si="2"/>
        <v/>
      </c>
      <c r="L31" s="24"/>
      <c r="M31" s="24"/>
      <c r="N31" s="24"/>
      <c r="O31" s="24"/>
      <c r="P31" s="87" t="str">
        <f t="shared" si="0"/>
        <v/>
      </c>
      <c r="Q31" s="90" t="str">
        <f t="shared" si="1"/>
        <v/>
      </c>
      <c r="R31" s="1" t="str" cm="1">
        <f t="array" ref="R31">IF(V31="","",_xlfn.IFS(V31=-1,"ETP/non-ETP",V31=-4,"Group Error",V31&lt;60,"High",V31&lt;80,"Med",TRUE,"Low"))</f>
        <v/>
      </c>
      <c r="S31" s="13" t="str" cm="1">
        <f t="array" ref="S31">IF(V31="","",_xlfn.IFS(V31=-1,"ETP/non-ETP",V31=-4,"Group Error",V31&lt;60,"SG60 not met",V31&lt;80,"SG60 met",V31&lt;100,"SG80 met",TRUE,"SG100 met"))</f>
        <v/>
      </c>
      <c r="T31"/>
      <c r="U31"/>
      <c r="V31" s="76" t="str" cm="1">
        <f t="array" ref="V31">IFERROR(IF(NOT(ISNUMBER(A31)),"",_xlfn.IFS(E31="",-1,B31&lt;&gt;"First","",COUNTIFS($A$3:$A$53,A31,$E$3:$E$53,"&lt;&gt;",$E$3:$E$53,"&lt;&gt;"&amp;E31)&gt;0,-4,OR(Q31="",E31=""),"",TRUE,ROUND(IF(E31="ETP",MIN(-11.965*Q31^2+32.28*Q31+78.259,100),MIN(-5.8*Q31^2+6.9*Q31+105,100)),0))),"")</f>
        <v/>
      </c>
      <c r="X31"/>
      <c r="Y31"/>
    </row>
    <row r="32" spans="1:25" ht="9.75" customHeight="1">
      <c r="A32" s="57"/>
      <c r="B32" s="2" t="str">
        <f>IF(COUNTIF($A$3:A32,A32)=1,"First","")</f>
        <v/>
      </c>
      <c r="C32" s="2"/>
      <c r="D32" s="2"/>
      <c r="F32" s="2"/>
      <c r="G32" s="2"/>
      <c r="H32" s="2"/>
      <c r="I32" s="24"/>
      <c r="J32" s="24"/>
      <c r="K32" s="84" t="str">
        <f t="shared" si="2"/>
        <v/>
      </c>
      <c r="L32" s="24"/>
      <c r="M32" s="24"/>
      <c r="N32" s="24"/>
      <c r="O32" s="24"/>
      <c r="P32" s="87" t="str">
        <f t="shared" si="0"/>
        <v/>
      </c>
      <c r="Q32" s="90" t="str">
        <f t="shared" si="1"/>
        <v/>
      </c>
      <c r="R32" s="1" t="str" cm="1">
        <f t="array" ref="R32">IF(V32="","",_xlfn.IFS(V32=-1,"ETP/non-ETP",V32=-4,"Group Error",V32&lt;60,"High",V32&lt;80,"Med",TRUE,"Low"))</f>
        <v/>
      </c>
      <c r="S32" s="13" t="str" cm="1">
        <f t="array" ref="S32">IF(V32="","",_xlfn.IFS(V32=-1,"ETP/non-ETP",V32=-4,"Group Error",V32&lt;60,"SG60 not met",V32&lt;80,"SG60 met",V32&lt;100,"SG80 met",TRUE,"SG100 met"))</f>
        <v/>
      </c>
      <c r="T32"/>
      <c r="U32"/>
      <c r="V32" s="76" t="str" cm="1">
        <f t="array" ref="V32">IFERROR(IF(NOT(ISNUMBER(A32)),"",_xlfn.IFS(E32="",-1,B32&lt;&gt;"First","",COUNTIFS($A$3:$A$53,A32,$E$3:$E$53,"&lt;&gt;",$E$3:$E$53,"&lt;&gt;"&amp;E32)&gt;0,-4,OR(Q32="",E32=""),"",TRUE,ROUND(IF(E32="ETP",MIN(-11.965*Q32^2+32.28*Q32+78.259,100),MIN(-5.8*Q32^2+6.9*Q32+105,100)),0))),"")</f>
        <v/>
      </c>
      <c r="X32"/>
      <c r="Y32"/>
    </row>
    <row r="33" spans="1:25" ht="9.75" customHeight="1">
      <c r="A33" s="57"/>
      <c r="B33" s="2" t="str">
        <f>IF(COUNTIF($A$3:A33,A33)=1,"First","")</f>
        <v/>
      </c>
      <c r="C33" s="2"/>
      <c r="D33" s="2"/>
      <c r="F33" s="2"/>
      <c r="G33" s="2"/>
      <c r="H33" s="2"/>
      <c r="I33" s="24"/>
      <c r="J33" s="24"/>
      <c r="K33" s="84" t="str">
        <f t="shared" si="2"/>
        <v/>
      </c>
      <c r="L33" s="24"/>
      <c r="M33" s="24"/>
      <c r="N33" s="24"/>
      <c r="O33" s="24"/>
      <c r="P33" s="87" t="str">
        <f t="shared" si="0"/>
        <v/>
      </c>
      <c r="Q33" s="90" t="str">
        <f t="shared" si="1"/>
        <v/>
      </c>
      <c r="R33" s="1" t="str" cm="1">
        <f t="array" ref="R33">IF(V33="","",_xlfn.IFS(V33=-1,"ETP/non-ETP",V33=-4,"Group Error",V33&lt;60,"High",V33&lt;80,"Med",TRUE,"Low"))</f>
        <v/>
      </c>
      <c r="S33" s="13" t="str" cm="1">
        <f t="array" ref="S33">IF(V33="","",_xlfn.IFS(V33=-1,"ETP/non-ETP",V33=-4,"Group Error",V33&lt;60,"SG60 not met",V33&lt;80,"SG60 met",V33&lt;100,"SG80 met",TRUE,"SG100 met"))</f>
        <v/>
      </c>
      <c r="T33"/>
      <c r="U33"/>
      <c r="V33" s="76" t="str" cm="1">
        <f t="array" ref="V33">IFERROR(IF(NOT(ISNUMBER(A33)),"",_xlfn.IFS(E33="",-1,B33&lt;&gt;"First","",COUNTIFS($A$3:$A$53,A33,$E$3:$E$53,"&lt;&gt;",$E$3:$E$53,"&lt;&gt;"&amp;E33)&gt;0,-4,OR(Q33="",E33=""),"",TRUE,ROUND(IF(E33="ETP",MIN(-11.965*Q33^2+32.28*Q33+78.259,100),MIN(-5.8*Q33^2+6.9*Q33+105,100)),0))),"")</f>
        <v/>
      </c>
      <c r="X33"/>
      <c r="Y33"/>
    </row>
    <row r="34" spans="1:25" ht="9.75" customHeight="1">
      <c r="A34" s="57"/>
      <c r="B34" s="2" t="str">
        <f>IF(COUNTIF($A$3:A34,A34)=1,"First","")</f>
        <v/>
      </c>
      <c r="C34" s="2"/>
      <c r="D34" s="2"/>
      <c r="F34" s="2"/>
      <c r="G34" s="2"/>
      <c r="H34" s="2"/>
      <c r="I34" s="24"/>
      <c r="J34" s="24"/>
      <c r="K34" s="84" t="str">
        <f t="shared" si="2"/>
        <v/>
      </c>
      <c r="L34" s="24"/>
      <c r="M34" s="24"/>
      <c r="N34" s="24"/>
      <c r="O34" s="24"/>
      <c r="P34" s="87" t="str">
        <f t="shared" si="0"/>
        <v/>
      </c>
      <c r="Q34" s="90" t="str">
        <f t="shared" si="1"/>
        <v/>
      </c>
      <c r="R34" s="1" t="str" cm="1">
        <f t="array" ref="R34">IF(V34="","",_xlfn.IFS(V34=-1,"ETP/non-ETP",V34=-4,"Group Error",V34&lt;60,"High",V34&lt;80,"Med",TRUE,"Low"))</f>
        <v/>
      </c>
      <c r="S34" s="13" t="str" cm="1">
        <f t="array" ref="S34">IF(V34="","",_xlfn.IFS(V34=-1,"ETP/non-ETP",V34=-4,"Group Error",V34&lt;60,"SG60 not met",V34&lt;80,"SG60 met",V34&lt;100,"SG80 met",TRUE,"SG100 met"))</f>
        <v/>
      </c>
      <c r="T34"/>
      <c r="U34"/>
      <c r="V34" s="76" t="str" cm="1">
        <f t="array" ref="V34">IFERROR(IF(NOT(ISNUMBER(A34)),"",_xlfn.IFS(E34="",-1,B34&lt;&gt;"First","",COUNTIFS($A$3:$A$53,A34,$E$3:$E$53,"&lt;&gt;",$E$3:$E$53,"&lt;&gt;"&amp;E34)&gt;0,-4,OR(Q34="",E34=""),"",TRUE,ROUND(IF(E34="ETP",MIN(-11.965*Q34^2+32.28*Q34+78.259,100),MIN(-5.8*Q34^2+6.9*Q34+105,100)),0))),"")</f>
        <v/>
      </c>
      <c r="X34"/>
      <c r="Y34"/>
    </row>
    <row r="35" spans="1:25" ht="9.75" customHeight="1">
      <c r="A35" s="57"/>
      <c r="B35" s="2" t="str">
        <f>IF(COUNTIF($A$3:A35,A35)=1,"First","")</f>
        <v/>
      </c>
      <c r="C35" s="2"/>
      <c r="D35" s="2"/>
      <c r="F35" s="2"/>
      <c r="G35" s="2"/>
      <c r="H35" s="2"/>
      <c r="I35" s="24"/>
      <c r="J35" s="24"/>
      <c r="K35" s="84" t="str">
        <f t="shared" si="2"/>
        <v/>
      </c>
      <c r="L35" s="24"/>
      <c r="M35" s="24"/>
      <c r="N35" s="24"/>
      <c r="O35" s="24"/>
      <c r="P35" s="87" t="str">
        <f t="shared" ref="P35:P53" si="3">IF(COUNT(L35:O35)&gt;3,((L35*M35*N35*O35)-1)/40+1,"")</f>
        <v/>
      </c>
      <c r="Q35" s="90" t="str">
        <f t="shared" ref="Q35:Q53" si="4">IFERROR(IF(P35="","",(K35^2+P35^2)^0.5),"")</f>
        <v/>
      </c>
      <c r="R35" s="1" t="str" cm="1">
        <f t="array" ref="R35">IF(V35="","",_xlfn.IFS(V35=-1,"ETP/non-ETP",V35=-4,"Group Error",V35&lt;60,"High",V35&lt;80,"Med",TRUE,"Low"))</f>
        <v/>
      </c>
      <c r="S35" s="13" t="str" cm="1">
        <f t="array" ref="S35">IF(V35="","",_xlfn.IFS(V35=-1,"ETP/non-ETP",V35=-4,"Group Error",V35&lt;60,"SG60 not met",V35&lt;80,"SG60 met",V35&lt;100,"SG80 met",TRUE,"SG100 met"))</f>
        <v/>
      </c>
      <c r="T35"/>
      <c r="U35"/>
      <c r="V35" s="76" t="str" cm="1">
        <f t="array" ref="V35">IFERROR(IF(NOT(ISNUMBER(A35)),"",_xlfn.IFS(E35="",-1,B35&lt;&gt;"First","",COUNTIFS($A$3:$A$53,A35,$E$3:$E$53,"&lt;&gt;",$E$3:$E$53,"&lt;&gt;"&amp;E35)&gt;0,-4,OR(Q35="",E35=""),"",TRUE,ROUND(IF(E35="ETP",MIN(-11.965*Q35^2+32.28*Q35+78.259,100),MIN(-5.8*Q35^2+6.9*Q35+105,100)),0))),"")</f>
        <v/>
      </c>
      <c r="X35"/>
      <c r="Y35"/>
    </row>
    <row r="36" spans="1:25" ht="9.75" customHeight="1">
      <c r="A36" s="57"/>
      <c r="B36" s="2" t="str">
        <f>IF(COUNTIF($A$3:A36,A36)=1,"First","")</f>
        <v/>
      </c>
      <c r="C36" s="2"/>
      <c r="D36" s="2"/>
      <c r="F36" s="2"/>
      <c r="G36" s="2"/>
      <c r="H36" s="2"/>
      <c r="I36" s="24"/>
      <c r="J36" s="24"/>
      <c r="K36" s="84" t="str">
        <f t="shared" si="2"/>
        <v/>
      </c>
      <c r="L36" s="24"/>
      <c r="M36" s="24"/>
      <c r="N36" s="24"/>
      <c r="O36" s="24"/>
      <c r="P36" s="87" t="str">
        <f t="shared" si="3"/>
        <v/>
      </c>
      <c r="Q36" s="90" t="str">
        <f t="shared" si="4"/>
        <v/>
      </c>
      <c r="R36" s="1" t="str" cm="1">
        <f t="array" ref="R36">IF(V36="","",_xlfn.IFS(V36=-1,"ETP/non-ETP",V36=-4,"Group Error",V36&lt;60,"High",V36&lt;80,"Med",TRUE,"Low"))</f>
        <v/>
      </c>
      <c r="S36" s="13" t="str" cm="1">
        <f t="array" ref="S36">IF(V36="","",_xlfn.IFS(V36=-1,"ETP/non-ETP",V36=-4,"Group Error",V36&lt;60,"SG60 not met",V36&lt;80,"SG60 met",V36&lt;100,"SG80 met",TRUE,"SG100 met"))</f>
        <v/>
      </c>
      <c r="T36"/>
      <c r="U36"/>
      <c r="V36" s="76" t="str" cm="1">
        <f t="array" ref="V36">IFERROR(IF(NOT(ISNUMBER(A36)),"",_xlfn.IFS(E36="",-1,B36&lt;&gt;"First","",COUNTIFS($A$3:$A$53,A36,$E$3:$E$53,"&lt;&gt;",$E$3:$E$53,"&lt;&gt;"&amp;E36)&gt;0,-4,OR(Q36="",E36=""),"",TRUE,ROUND(IF(E36="ETP",MIN(-11.965*Q36^2+32.28*Q36+78.259,100),MIN(-5.8*Q36^2+6.9*Q36+105,100)),0))),"")</f>
        <v/>
      </c>
      <c r="X36"/>
      <c r="Y36"/>
    </row>
    <row r="37" spans="1:25" ht="9.75" customHeight="1">
      <c r="A37" s="57"/>
      <c r="B37" s="2" t="str">
        <f>IF(COUNTIF($A$3:A37,A37)=1,"First","")</f>
        <v/>
      </c>
      <c r="C37" s="2"/>
      <c r="D37" s="2"/>
      <c r="F37" s="2"/>
      <c r="G37" s="2"/>
      <c r="H37" s="2"/>
      <c r="I37" s="24"/>
      <c r="J37" s="24"/>
      <c r="K37" s="84" t="str">
        <f t="shared" si="2"/>
        <v/>
      </c>
      <c r="L37" s="24"/>
      <c r="M37" s="24"/>
      <c r="N37" s="24"/>
      <c r="O37" s="24"/>
      <c r="P37" s="87" t="str">
        <f t="shared" si="3"/>
        <v/>
      </c>
      <c r="Q37" s="90" t="str">
        <f t="shared" si="4"/>
        <v/>
      </c>
      <c r="R37" s="1" t="str" cm="1">
        <f t="array" ref="R37">IF(V37="","",_xlfn.IFS(V37=-1,"ETP/non-ETP",V37=-4,"Group Error",V37&lt;60,"High",V37&lt;80,"Med",TRUE,"Low"))</f>
        <v/>
      </c>
      <c r="S37" s="13" t="str" cm="1">
        <f t="array" ref="S37">IF(V37="","",_xlfn.IFS(V37=-1,"ETP/non-ETP",V37=-4,"Group Error",V37&lt;60,"SG60 not met",V37&lt;80,"SG60 met",V37&lt;100,"SG80 met",TRUE,"SG100 met"))</f>
        <v/>
      </c>
      <c r="T37"/>
      <c r="U37"/>
      <c r="V37" s="76" t="str" cm="1">
        <f t="array" ref="V37">IFERROR(IF(NOT(ISNUMBER(A37)),"",_xlfn.IFS(E37="",-1,B37&lt;&gt;"First","",COUNTIFS($A$3:$A$53,A37,$E$3:$E$53,"&lt;&gt;",$E$3:$E$53,"&lt;&gt;"&amp;E37)&gt;0,-4,OR(Q37="",E37=""),"",TRUE,ROUND(IF(E37="ETP",MIN(-11.965*Q37^2+32.28*Q37+78.259,100),MIN(-5.8*Q37^2+6.9*Q37+105,100)),0))),"")</f>
        <v/>
      </c>
      <c r="X37"/>
      <c r="Y37"/>
    </row>
    <row r="38" spans="1:25" ht="9.75" customHeight="1">
      <c r="A38" s="57"/>
      <c r="B38" s="2" t="str">
        <f>IF(COUNTIF($A$3:A38,A38)=1,"First","")</f>
        <v/>
      </c>
      <c r="C38" s="2"/>
      <c r="D38" s="2"/>
      <c r="F38" s="2"/>
      <c r="G38" s="2"/>
      <c r="H38" s="2"/>
      <c r="I38" s="24"/>
      <c r="J38" s="24"/>
      <c r="K38" s="84" t="str">
        <f t="shared" si="2"/>
        <v/>
      </c>
      <c r="L38" s="24"/>
      <c r="M38" s="24"/>
      <c r="N38" s="24"/>
      <c r="O38" s="24"/>
      <c r="P38" s="87" t="str">
        <f t="shared" si="3"/>
        <v/>
      </c>
      <c r="Q38" s="90" t="str">
        <f t="shared" si="4"/>
        <v/>
      </c>
      <c r="R38" s="1" t="str" cm="1">
        <f t="array" ref="R38">IF(V38="","",_xlfn.IFS(V38=-1,"ETP/non-ETP",V38=-4,"Group Error",V38&lt;60,"High",V38&lt;80,"Med",TRUE,"Low"))</f>
        <v/>
      </c>
      <c r="S38" s="13" t="str" cm="1">
        <f t="array" ref="S38">IF(V38="","",_xlfn.IFS(V38=-1,"ETP/non-ETP",V38=-4,"Group Error",V38&lt;60,"SG60 not met",V38&lt;80,"SG60 met",V38&lt;100,"SG80 met",TRUE,"SG100 met"))</f>
        <v/>
      </c>
      <c r="T38"/>
      <c r="U38"/>
      <c r="V38" s="76" t="str" cm="1">
        <f t="array" ref="V38">IFERROR(IF(NOT(ISNUMBER(A38)),"",_xlfn.IFS(E38="",-1,B38&lt;&gt;"First","",COUNTIFS($A$3:$A$53,A38,$E$3:$E$53,"&lt;&gt;",$E$3:$E$53,"&lt;&gt;"&amp;E38)&gt;0,-4,OR(Q38="",E38=""),"",TRUE,ROUND(IF(E38="ETP",MIN(-11.965*Q38^2+32.28*Q38+78.259,100),MIN(-5.8*Q38^2+6.9*Q38+105,100)),0))),"")</f>
        <v/>
      </c>
      <c r="X38"/>
      <c r="Y38"/>
    </row>
    <row r="39" spans="1:25" ht="9.75" customHeight="1">
      <c r="A39" s="57"/>
      <c r="B39" s="2" t="str">
        <f>IF(COUNTIF($A$3:A39,A39)=1,"First","")</f>
        <v/>
      </c>
      <c r="C39" s="2"/>
      <c r="D39" s="2"/>
      <c r="F39" s="2"/>
      <c r="G39" s="2"/>
      <c r="H39" s="2"/>
      <c r="I39" s="24"/>
      <c r="J39" s="24"/>
      <c r="K39" s="84" t="str">
        <f t="shared" si="2"/>
        <v/>
      </c>
      <c r="L39" s="24"/>
      <c r="M39" s="24"/>
      <c r="N39" s="24"/>
      <c r="O39" s="24"/>
      <c r="P39" s="87" t="str">
        <f t="shared" si="3"/>
        <v/>
      </c>
      <c r="Q39" s="90" t="str">
        <f t="shared" si="4"/>
        <v/>
      </c>
      <c r="R39" s="1" t="str" cm="1">
        <f t="array" ref="R39">IF(V39="","",_xlfn.IFS(V39=-1,"ETP/non-ETP",V39=-4,"Group Error",V39&lt;60,"High",V39&lt;80,"Med",TRUE,"Low"))</f>
        <v/>
      </c>
      <c r="S39" s="13" t="str" cm="1">
        <f t="array" ref="S39">IF(V39="","",_xlfn.IFS(V39=-1,"ETP/non-ETP",V39=-4,"Group Error",V39&lt;60,"SG60 not met",V39&lt;80,"SG60 met",V39&lt;100,"SG80 met",TRUE,"SG100 met"))</f>
        <v/>
      </c>
      <c r="T39"/>
      <c r="U39"/>
      <c r="V39" s="76" t="str" cm="1">
        <f t="array" ref="V39">IFERROR(IF(NOT(ISNUMBER(A39)),"",_xlfn.IFS(E39="",-1,B39&lt;&gt;"First","",COUNTIFS($A$3:$A$53,A39,$E$3:$E$53,"&lt;&gt;",$E$3:$E$53,"&lt;&gt;"&amp;E39)&gt;0,-4,OR(Q39="",E39=""),"",TRUE,ROUND(IF(E39="ETP",MIN(-11.965*Q39^2+32.28*Q39+78.259,100),MIN(-5.8*Q39^2+6.9*Q39+105,100)),0))),"")</f>
        <v/>
      </c>
      <c r="X39"/>
      <c r="Y39"/>
    </row>
    <row r="40" spans="1:25" ht="9.75" customHeight="1">
      <c r="A40" s="57"/>
      <c r="B40" s="2" t="str">
        <f>IF(COUNTIF($A$3:A40,A40)=1,"First","")</f>
        <v/>
      </c>
      <c r="C40" s="2"/>
      <c r="D40" s="2"/>
      <c r="F40" s="2"/>
      <c r="G40" s="2"/>
      <c r="H40" s="2"/>
      <c r="I40" s="24"/>
      <c r="J40" s="24"/>
      <c r="K40" s="84" t="str">
        <f t="shared" si="2"/>
        <v/>
      </c>
      <c r="L40" s="24"/>
      <c r="M40" s="24"/>
      <c r="N40" s="24"/>
      <c r="O40" s="24"/>
      <c r="P40" s="87" t="str">
        <f t="shared" si="3"/>
        <v/>
      </c>
      <c r="Q40" s="90" t="str">
        <f t="shared" si="4"/>
        <v/>
      </c>
      <c r="R40" s="1" t="str" cm="1">
        <f t="array" ref="R40">IF(V40="","",_xlfn.IFS(V40=-1,"ETP/non-ETP",V40=-4,"Group Error",V40&lt;60,"High",V40&lt;80,"Med",TRUE,"Low"))</f>
        <v/>
      </c>
      <c r="S40" s="13" t="str" cm="1">
        <f t="array" ref="S40">IF(V40="","",_xlfn.IFS(V40=-1,"ETP/non-ETP",V40=-4,"Group Error",V40&lt;60,"SG60 not met",V40&lt;80,"SG60 met",V40&lt;100,"SG80 met",TRUE,"SG100 met"))</f>
        <v/>
      </c>
      <c r="T40"/>
      <c r="U40"/>
      <c r="V40" s="76" t="str" cm="1">
        <f t="array" ref="V40">IFERROR(IF(NOT(ISNUMBER(A40)),"",_xlfn.IFS(E40="",-1,B40&lt;&gt;"First","",COUNTIFS($A$3:$A$53,A40,$E$3:$E$53,"&lt;&gt;",$E$3:$E$53,"&lt;&gt;"&amp;E40)&gt;0,-4,OR(Q40="",E40=""),"",TRUE,ROUND(IF(E40="ETP",MIN(-11.965*Q40^2+32.28*Q40+78.259,100),MIN(-5.8*Q40^2+6.9*Q40+105,100)),0))),"")</f>
        <v/>
      </c>
      <c r="X40"/>
      <c r="Y40"/>
    </row>
    <row r="41" spans="1:25" ht="9.75" customHeight="1">
      <c r="A41" s="57"/>
      <c r="B41" s="2" t="str">
        <f>IF(COUNTIF($A$3:A41,A41)=1,"First","")</f>
        <v/>
      </c>
      <c r="C41" s="2"/>
      <c r="D41" s="2"/>
      <c r="F41" s="2"/>
      <c r="G41" s="2"/>
      <c r="H41" s="2"/>
      <c r="I41" s="24"/>
      <c r="J41" s="24"/>
      <c r="K41" s="84" t="str">
        <f t="shared" si="2"/>
        <v/>
      </c>
      <c r="L41" s="24"/>
      <c r="M41" s="24"/>
      <c r="N41" s="24"/>
      <c r="O41" s="24"/>
      <c r="P41" s="87" t="str">
        <f t="shared" si="3"/>
        <v/>
      </c>
      <c r="Q41" s="90" t="str">
        <f t="shared" si="4"/>
        <v/>
      </c>
      <c r="R41" s="1" t="str" cm="1">
        <f t="array" ref="R41">IF(V41="","",_xlfn.IFS(V41=-1,"ETP/non-ETP",V41=-4,"Group Error",V41&lt;60,"High",V41&lt;80,"Med",TRUE,"Low"))</f>
        <v/>
      </c>
      <c r="S41" s="13" t="str" cm="1">
        <f t="array" ref="S41">IF(V41="","",_xlfn.IFS(V41=-1,"ETP/non-ETP",V41=-4,"Group Error",V41&lt;60,"SG60 not met",V41&lt;80,"SG60 met",V41&lt;100,"SG80 met",TRUE,"SG100 met"))</f>
        <v/>
      </c>
      <c r="T41"/>
      <c r="U41"/>
      <c r="V41" s="76" t="str" cm="1">
        <f t="array" ref="V41">IFERROR(IF(NOT(ISNUMBER(A41)),"",_xlfn.IFS(E41="",-1,B41&lt;&gt;"First","",COUNTIFS($A$3:$A$53,A41,$E$3:$E$53,"&lt;&gt;",$E$3:$E$53,"&lt;&gt;"&amp;E41)&gt;0,-4,OR(Q41="",E41=""),"",TRUE,ROUND(IF(E41="ETP",MIN(-11.965*Q41^2+32.28*Q41+78.259,100),MIN(-5.8*Q41^2+6.9*Q41+105,100)),0))),"")</f>
        <v/>
      </c>
      <c r="X41"/>
      <c r="Y41"/>
    </row>
    <row r="42" spans="1:25" ht="9.75" customHeight="1">
      <c r="A42" s="57"/>
      <c r="B42" s="2" t="str">
        <f>IF(COUNTIF($A$3:A42,A42)=1,"First","")</f>
        <v/>
      </c>
      <c r="C42" s="2"/>
      <c r="D42" s="2"/>
      <c r="F42" s="2"/>
      <c r="G42" s="2"/>
      <c r="H42" s="2"/>
      <c r="I42" s="24"/>
      <c r="J42" s="24"/>
      <c r="K42" s="84" t="str">
        <f t="shared" si="2"/>
        <v/>
      </c>
      <c r="L42" s="24"/>
      <c r="M42" s="24"/>
      <c r="N42" s="24"/>
      <c r="O42" s="24"/>
      <c r="P42" s="87" t="str">
        <f t="shared" si="3"/>
        <v/>
      </c>
      <c r="Q42" s="90" t="str">
        <f t="shared" si="4"/>
        <v/>
      </c>
      <c r="R42" s="1" t="str" cm="1">
        <f t="array" ref="R42">IF(V42="","",_xlfn.IFS(V42=-1,"ETP/non-ETP",V42=-4,"Group Error",V42&lt;60,"High",V42&lt;80,"Med",TRUE,"Low"))</f>
        <v/>
      </c>
      <c r="S42" s="13" t="str" cm="1">
        <f t="array" ref="S42">IF(V42="","",_xlfn.IFS(V42=-1,"ETP/non-ETP",V42=-4,"Group Error",V42&lt;60,"SG60 not met",V42&lt;80,"SG60 met",V42&lt;100,"SG80 met",TRUE,"SG100 met"))</f>
        <v/>
      </c>
      <c r="T42"/>
      <c r="U42"/>
      <c r="V42" s="76" t="str" cm="1">
        <f t="array" ref="V42">IFERROR(IF(NOT(ISNUMBER(A42)),"",_xlfn.IFS(E42="",-1,B42&lt;&gt;"First","",COUNTIFS($A$3:$A$53,A42,$E$3:$E$53,"&lt;&gt;",$E$3:$E$53,"&lt;&gt;"&amp;E42)&gt;0,-4,OR(Q42="",E42=""),"",TRUE,ROUND(IF(E42="ETP",MIN(-11.965*Q42^2+32.28*Q42+78.259,100),MIN(-5.8*Q42^2+6.9*Q42+105,100)),0))),"")</f>
        <v/>
      </c>
      <c r="X42"/>
      <c r="Y42"/>
    </row>
    <row r="43" spans="1:25" ht="9.75" customHeight="1">
      <c r="A43" s="57"/>
      <c r="B43" s="2" t="str">
        <f>IF(COUNTIF($A$3:A43,A43)=1,"First","")</f>
        <v/>
      </c>
      <c r="C43" s="2"/>
      <c r="D43" s="2"/>
      <c r="F43" s="2"/>
      <c r="G43" s="2"/>
      <c r="H43" s="2"/>
      <c r="I43" s="24"/>
      <c r="J43" s="24"/>
      <c r="K43" s="84" t="str">
        <f t="shared" si="2"/>
        <v/>
      </c>
      <c r="L43" s="24"/>
      <c r="M43" s="24"/>
      <c r="N43" s="24"/>
      <c r="O43" s="24"/>
      <c r="P43" s="87" t="str">
        <f t="shared" si="3"/>
        <v/>
      </c>
      <c r="Q43" s="90" t="str">
        <f t="shared" si="4"/>
        <v/>
      </c>
      <c r="R43" s="1" t="str" cm="1">
        <f t="array" ref="R43">IF(V43="","",_xlfn.IFS(V43=-1,"ETP/non-ETP",V43=-4,"Group Error",V43&lt;60,"High",V43&lt;80,"Med",TRUE,"Low"))</f>
        <v/>
      </c>
      <c r="S43" s="13" t="str" cm="1">
        <f t="array" ref="S43">IF(V43="","",_xlfn.IFS(V43=-1,"ETP/non-ETP",V43=-4,"Group Error",V43&lt;60,"SG60 not met",V43&lt;80,"SG60 met",V43&lt;100,"SG80 met",TRUE,"SG100 met"))</f>
        <v/>
      </c>
      <c r="T43"/>
      <c r="U43"/>
      <c r="V43" s="76" t="str" cm="1">
        <f t="array" ref="V43">IFERROR(IF(NOT(ISNUMBER(A43)),"",_xlfn.IFS(E43="",-1,B43&lt;&gt;"First","",COUNTIFS($A$3:$A$53,A43,$E$3:$E$53,"&lt;&gt;",$E$3:$E$53,"&lt;&gt;"&amp;E43)&gt;0,-4,OR(Q43="",E43=""),"",TRUE,ROUND(IF(E43="ETP",MIN(-11.965*Q43^2+32.28*Q43+78.259,100),MIN(-5.8*Q43^2+6.9*Q43+105,100)),0))),"")</f>
        <v/>
      </c>
      <c r="X43"/>
      <c r="Y43"/>
    </row>
    <row r="44" spans="1:25" ht="9.75" customHeight="1">
      <c r="A44" s="57"/>
      <c r="B44" s="2" t="str">
        <f>IF(COUNTIF($A$3:A44,A44)=1,"First","")</f>
        <v/>
      </c>
      <c r="C44" s="2"/>
      <c r="D44" s="2"/>
      <c r="F44" s="2"/>
      <c r="G44" s="2"/>
      <c r="H44" s="2"/>
      <c r="I44" s="24"/>
      <c r="J44" s="24"/>
      <c r="K44" s="84" t="str">
        <f t="shared" si="2"/>
        <v/>
      </c>
      <c r="L44" s="24"/>
      <c r="M44" s="24"/>
      <c r="N44" s="24"/>
      <c r="O44" s="24"/>
      <c r="P44" s="87" t="str">
        <f t="shared" si="3"/>
        <v/>
      </c>
      <c r="Q44" s="90" t="str">
        <f t="shared" si="4"/>
        <v/>
      </c>
      <c r="R44" s="1" t="str" cm="1">
        <f t="array" ref="R44">IF(V44="","",_xlfn.IFS(V44=-1,"ETP/non-ETP",V44=-4,"Group Error",V44&lt;60,"High",V44&lt;80,"Med",TRUE,"Low"))</f>
        <v/>
      </c>
      <c r="S44" s="13" t="str" cm="1">
        <f t="array" ref="S44">IF(V44="","",_xlfn.IFS(V44=-1,"ETP/non-ETP",V44=-4,"Group Error",V44&lt;60,"SG60 not met",V44&lt;80,"SG60 met",V44&lt;100,"SG80 met",TRUE,"SG100 met"))</f>
        <v/>
      </c>
      <c r="T44"/>
      <c r="U44"/>
      <c r="V44" s="76" t="str" cm="1">
        <f t="array" ref="V44">IFERROR(IF(NOT(ISNUMBER(A44)),"",_xlfn.IFS(E44="",-1,B44&lt;&gt;"First","",COUNTIFS($A$3:$A$53,A44,$E$3:$E$53,"&lt;&gt;",$E$3:$E$53,"&lt;&gt;"&amp;E44)&gt;0,-4,OR(Q44="",E44=""),"",TRUE,ROUND(IF(E44="ETP",MIN(-11.965*Q44^2+32.28*Q44+78.259,100),MIN(-5.8*Q44^2+6.9*Q44+105,100)),0))),"")</f>
        <v/>
      </c>
      <c r="X44"/>
      <c r="Y44"/>
    </row>
    <row r="45" spans="1:25" s="1" customFormat="1" ht="9.75" customHeight="1">
      <c r="A45" s="57"/>
      <c r="B45" s="2" t="str">
        <f>IF(COUNTIF($A$3:A45,A45)=1,"First","")</f>
        <v/>
      </c>
      <c r="C45" s="2"/>
      <c r="D45" s="2"/>
      <c r="E45" s="2"/>
      <c r="F45" s="2"/>
      <c r="G45" s="2"/>
      <c r="H45" s="2"/>
      <c r="I45" s="24"/>
      <c r="J45" s="24"/>
      <c r="K45" s="84" t="str">
        <f t="shared" si="2"/>
        <v/>
      </c>
      <c r="L45" s="24"/>
      <c r="M45" s="24"/>
      <c r="N45" s="24"/>
      <c r="O45" s="24"/>
      <c r="P45" s="87" t="str">
        <f t="shared" si="3"/>
        <v/>
      </c>
      <c r="Q45" s="90" t="str">
        <f t="shared" si="4"/>
        <v/>
      </c>
      <c r="R45" s="1" t="str" cm="1">
        <f t="array" ref="R45">IF(V45="","",_xlfn.IFS(V45=-1,"ETP/non-ETP",V45=-4,"Group Error",V45&lt;60,"High",V45&lt;80,"Med",TRUE,"Low"))</f>
        <v/>
      </c>
      <c r="S45" s="13" t="str" cm="1">
        <f t="array" ref="S45">IF(V45="","",_xlfn.IFS(V45=-1,"ETP/non-ETP",V45=-4,"Group Error",V45&lt;60,"SG60 not met",V45&lt;80,"SG60 met",V45&lt;100,"SG80 met",TRUE,"SG100 met"))</f>
        <v/>
      </c>
      <c r="T45"/>
      <c r="U45"/>
      <c r="V45" s="76" t="str" cm="1">
        <f t="array" ref="V45">IFERROR(IF(NOT(ISNUMBER(A45)),"",_xlfn.IFS(E45="",-1,B45&lt;&gt;"First","",COUNTIFS($A$3:$A$53,A45,$E$3:$E$53,"&lt;&gt;",$E$3:$E$53,"&lt;&gt;"&amp;E45)&gt;0,-4,OR(Q45="",E45=""),"",TRUE,ROUND(IF(E45="ETP",MIN(-11.965*Q45^2+32.28*Q45+78.259,100),MIN(-5.8*Q45^2+6.9*Q45+105,100)),0))),"")</f>
        <v/>
      </c>
      <c r="X45"/>
      <c r="Y45"/>
    </row>
    <row r="46" spans="1:25" s="1" customFormat="1" ht="9.75" customHeight="1">
      <c r="A46" s="57"/>
      <c r="B46" s="2" t="str">
        <f>IF(COUNTIF($A$3:A46,A46)=1,"First","")</f>
        <v/>
      </c>
      <c r="C46" s="2"/>
      <c r="D46" s="2"/>
      <c r="E46" s="2"/>
      <c r="F46" s="2"/>
      <c r="G46" s="2"/>
      <c r="H46" s="2"/>
      <c r="I46" s="24"/>
      <c r="J46" s="24"/>
      <c r="K46" s="84" t="str">
        <f t="shared" si="2"/>
        <v/>
      </c>
      <c r="L46" s="24"/>
      <c r="M46" s="24"/>
      <c r="N46" s="24"/>
      <c r="O46" s="24"/>
      <c r="P46" s="87" t="str">
        <f t="shared" si="3"/>
        <v/>
      </c>
      <c r="Q46" s="90" t="str">
        <f t="shared" si="4"/>
        <v/>
      </c>
      <c r="R46" s="1" t="str" cm="1">
        <f t="array" ref="R46">IF(V46="","",_xlfn.IFS(V46=-1,"ETP/non-ETP",V46=-4,"Group Error",V46&lt;60,"High",V46&lt;80,"Med",TRUE,"Low"))</f>
        <v/>
      </c>
      <c r="S46" s="13" t="str" cm="1">
        <f t="array" ref="S46">IF(V46="","",_xlfn.IFS(V46=-1,"ETP/non-ETP",V46=-4,"Group Error",V46&lt;60,"SG60 not met",V46&lt;80,"SG60 met",V46&lt;100,"SG80 met",TRUE,"SG100 met"))</f>
        <v/>
      </c>
      <c r="T46"/>
      <c r="U46"/>
      <c r="V46" s="76" t="str" cm="1">
        <f t="array" ref="V46">IFERROR(IF(NOT(ISNUMBER(A46)),"",_xlfn.IFS(E46="",-1,B46&lt;&gt;"First","",COUNTIFS($A$3:$A$53,A46,$E$3:$E$53,"&lt;&gt;",$E$3:$E$53,"&lt;&gt;"&amp;E46)&gt;0,-4,OR(Q46="",E46=""),"",TRUE,ROUND(IF(E46="ETP",MIN(-11.965*Q46^2+32.28*Q46+78.259,100),MIN(-5.8*Q46^2+6.9*Q46+105,100)),0))),"")</f>
        <v/>
      </c>
      <c r="X46"/>
      <c r="Y46"/>
    </row>
    <row r="47" spans="1:25" s="1" customFormat="1" ht="9.75" customHeight="1">
      <c r="A47" s="57"/>
      <c r="B47" s="2" t="str">
        <f>IF(COUNTIF($A$3:A47,A47)=1,"First","")</f>
        <v/>
      </c>
      <c r="C47" s="2"/>
      <c r="D47" s="2"/>
      <c r="E47" s="2"/>
      <c r="F47" s="2"/>
      <c r="G47" s="2"/>
      <c r="H47" s="2"/>
      <c r="I47" s="24"/>
      <c r="J47" s="24"/>
      <c r="K47" s="84" t="str">
        <f t="shared" si="2"/>
        <v/>
      </c>
      <c r="L47" s="24"/>
      <c r="M47" s="24"/>
      <c r="N47" s="24"/>
      <c r="O47" s="24"/>
      <c r="P47" s="87" t="str">
        <f t="shared" si="3"/>
        <v/>
      </c>
      <c r="Q47" s="90" t="str">
        <f t="shared" si="4"/>
        <v/>
      </c>
      <c r="R47" s="1" t="str" cm="1">
        <f t="array" ref="R47">IF(V47="","",_xlfn.IFS(V47=-1,"ETP/non-ETP",V47=-4,"Group Error",V47&lt;60,"High",V47&lt;80,"Med",TRUE,"Low"))</f>
        <v/>
      </c>
      <c r="S47" s="13" t="str" cm="1">
        <f t="array" ref="S47">IF(V47="","",_xlfn.IFS(V47=-1,"ETP/non-ETP",V47=-4,"Group Error",V47&lt;60,"SG60 not met",V47&lt;80,"SG60 met",V47&lt;100,"SG80 met",TRUE,"SG100 met"))</f>
        <v/>
      </c>
      <c r="T47"/>
      <c r="U47"/>
      <c r="V47" s="76" t="str" cm="1">
        <f t="array" ref="V47">IFERROR(IF(NOT(ISNUMBER(A47)),"",_xlfn.IFS(E47="",-1,B47&lt;&gt;"First","",COUNTIFS($A$3:$A$53,A47,$E$3:$E$53,"&lt;&gt;",$E$3:$E$53,"&lt;&gt;"&amp;E47)&gt;0,-4,OR(Q47="",E47=""),"",TRUE,ROUND(IF(E47="ETP",MIN(-11.965*Q47^2+32.28*Q47+78.259,100),MIN(-5.8*Q47^2+6.9*Q47+105,100)),0))),"")</f>
        <v/>
      </c>
      <c r="X47"/>
      <c r="Y47"/>
    </row>
    <row r="48" spans="1:25" s="1" customFormat="1" ht="9.75" customHeight="1">
      <c r="A48" s="57"/>
      <c r="B48" s="2" t="str">
        <f>IF(COUNTIF($A$3:A48,A48)=1,"First","")</f>
        <v/>
      </c>
      <c r="C48" s="2"/>
      <c r="D48" s="2"/>
      <c r="E48" s="2"/>
      <c r="F48" s="2"/>
      <c r="G48" s="2"/>
      <c r="H48" s="2"/>
      <c r="I48" s="24"/>
      <c r="J48" s="24"/>
      <c r="K48" s="84" t="str">
        <f t="shared" si="2"/>
        <v/>
      </c>
      <c r="L48" s="24"/>
      <c r="M48" s="24"/>
      <c r="N48" s="24"/>
      <c r="O48" s="24"/>
      <c r="P48" s="87" t="str">
        <f t="shared" si="3"/>
        <v/>
      </c>
      <c r="Q48" s="90" t="str">
        <f t="shared" si="4"/>
        <v/>
      </c>
      <c r="R48" s="1" t="str" cm="1">
        <f t="array" ref="R48">IF(V48="","",_xlfn.IFS(V48=-1,"ETP/non-ETP",V48=-4,"Group Error",V48&lt;60,"High",V48&lt;80,"Med",TRUE,"Low"))</f>
        <v/>
      </c>
      <c r="S48" s="13" t="str" cm="1">
        <f t="array" ref="S48">IF(V48="","",_xlfn.IFS(V48=-1,"ETP/non-ETP",V48=-4,"Group Error",V48&lt;60,"SG60 not met",V48&lt;80,"SG60 met",V48&lt;100,"SG80 met",TRUE,"SG100 met"))</f>
        <v/>
      </c>
      <c r="T48"/>
      <c r="U48"/>
      <c r="V48" s="76" t="str" cm="1">
        <f t="array" ref="V48">IFERROR(IF(NOT(ISNUMBER(A48)),"",_xlfn.IFS(E48="",-1,B48&lt;&gt;"First","",COUNTIFS($A$3:$A$53,A48,$E$3:$E$53,"&lt;&gt;",$E$3:$E$53,"&lt;&gt;"&amp;E48)&gt;0,-4,OR(Q48="",E48=""),"",TRUE,ROUND(IF(E48="ETP",MIN(-11.965*Q48^2+32.28*Q48+78.259,100),MIN(-5.8*Q48^2+6.9*Q48+105,100)),0))),"")</f>
        <v/>
      </c>
      <c r="X48"/>
      <c r="Y48"/>
    </row>
    <row r="49" spans="1:25" s="1" customFormat="1" ht="9.75" customHeight="1">
      <c r="A49" s="57"/>
      <c r="B49" s="2" t="str">
        <f>IF(COUNTIF($A$3:A49,A49)=1,"First","")</f>
        <v/>
      </c>
      <c r="C49" s="2"/>
      <c r="D49" s="2"/>
      <c r="E49" s="2"/>
      <c r="F49" s="2"/>
      <c r="G49" s="2"/>
      <c r="H49" s="2"/>
      <c r="I49" s="24"/>
      <c r="J49" s="24"/>
      <c r="K49" s="84" t="str">
        <f t="shared" si="2"/>
        <v/>
      </c>
      <c r="L49" s="24"/>
      <c r="M49" s="24"/>
      <c r="N49" s="24"/>
      <c r="O49" s="24"/>
      <c r="P49" s="87" t="str">
        <f t="shared" si="3"/>
        <v/>
      </c>
      <c r="Q49" s="90" t="str">
        <f t="shared" si="4"/>
        <v/>
      </c>
      <c r="R49" s="1" t="str" cm="1">
        <f t="array" ref="R49">IF(V49="","",_xlfn.IFS(V49=-1,"ETP/non-ETP",V49=-4,"Group Error",V49&lt;60,"High",V49&lt;80,"Med",TRUE,"Low"))</f>
        <v/>
      </c>
      <c r="S49" s="13" t="str" cm="1">
        <f t="array" ref="S49">IF(V49="","",_xlfn.IFS(V49=-1,"ETP/non-ETP",V49=-4,"Group Error",V49&lt;60,"SG60 not met",V49&lt;80,"SG60 met",V49&lt;100,"SG80 met",TRUE,"SG100 met"))</f>
        <v/>
      </c>
      <c r="T49"/>
      <c r="U49"/>
      <c r="V49" s="76" t="str" cm="1">
        <f t="array" ref="V49">IFERROR(IF(NOT(ISNUMBER(A49)),"",_xlfn.IFS(E49="",-1,B49&lt;&gt;"First","",COUNTIFS($A$3:$A$53,A49,$E$3:$E$53,"&lt;&gt;",$E$3:$E$53,"&lt;&gt;"&amp;E49)&gt;0,-4,OR(Q49="",E49=""),"",TRUE,ROUND(IF(E49="ETP",MIN(-11.965*Q49^2+32.28*Q49+78.259,100),MIN(-5.8*Q49^2+6.9*Q49+105,100)),0))),"")</f>
        <v/>
      </c>
      <c r="X49"/>
      <c r="Y49"/>
    </row>
    <row r="50" spans="1:25" s="1" customFormat="1" ht="9.75" customHeight="1">
      <c r="A50" s="57"/>
      <c r="B50" s="2" t="str">
        <f>IF(COUNTIF($A$3:A50,A50)=1,"First","")</f>
        <v/>
      </c>
      <c r="C50" s="2"/>
      <c r="D50" s="2"/>
      <c r="E50" s="2"/>
      <c r="F50" s="2"/>
      <c r="G50" s="2"/>
      <c r="H50" s="2"/>
      <c r="I50" s="24"/>
      <c r="J50" s="24"/>
      <c r="K50" s="84" t="str">
        <f t="shared" si="2"/>
        <v/>
      </c>
      <c r="L50" s="24"/>
      <c r="M50" s="24"/>
      <c r="N50" s="24"/>
      <c r="O50" s="24"/>
      <c r="P50" s="87" t="str">
        <f t="shared" si="3"/>
        <v/>
      </c>
      <c r="Q50" s="90" t="str">
        <f t="shared" si="4"/>
        <v/>
      </c>
      <c r="R50" s="1" t="str" cm="1">
        <f t="array" ref="R50">IF(V50="","",_xlfn.IFS(V50=-1,"ETP/non-ETP",V50=-4,"Group Error",V50&lt;60,"High",V50&lt;80,"Med",TRUE,"Low"))</f>
        <v/>
      </c>
      <c r="S50" s="13" t="str" cm="1">
        <f t="array" ref="S50">IF(V50="","",_xlfn.IFS(V50=-1,"ETP/non-ETP",V50=-4,"Group Error",V50&lt;60,"SG60 not met",V50&lt;80,"SG60 met",V50&lt;100,"SG80 met",TRUE,"SG100 met"))</f>
        <v/>
      </c>
      <c r="T50"/>
      <c r="U50"/>
      <c r="V50" s="76" t="str" cm="1">
        <f t="array" ref="V50">IFERROR(IF(NOT(ISNUMBER(A50)),"",_xlfn.IFS(E50="",-1,B50&lt;&gt;"First","",COUNTIFS($A$3:$A$53,A50,$E$3:$E$53,"&lt;&gt;",$E$3:$E$53,"&lt;&gt;"&amp;E50)&gt;0,-4,OR(Q50="",E50=""),"",TRUE,ROUND(IF(E50="ETP",MIN(-11.965*Q50^2+32.28*Q50+78.259,100),MIN(-5.8*Q50^2+6.9*Q50+105,100)),0))),"")</f>
        <v/>
      </c>
      <c r="X50"/>
      <c r="Y50"/>
    </row>
    <row r="51" spans="1:25" s="1" customFormat="1" ht="9.75" customHeight="1">
      <c r="A51" s="57"/>
      <c r="B51" s="2" t="str">
        <f>IF(COUNTIF($A$3:A51,A51)=1,"First","")</f>
        <v/>
      </c>
      <c r="C51" s="2"/>
      <c r="D51" s="2"/>
      <c r="E51" s="2"/>
      <c r="F51" s="2"/>
      <c r="G51" s="2"/>
      <c r="H51" s="2"/>
      <c r="I51" s="24"/>
      <c r="J51" s="24"/>
      <c r="K51" s="84" t="str">
        <f t="shared" si="2"/>
        <v/>
      </c>
      <c r="L51" s="24"/>
      <c r="M51" s="24"/>
      <c r="N51" s="24"/>
      <c r="O51" s="24"/>
      <c r="P51" s="87" t="str">
        <f t="shared" si="3"/>
        <v/>
      </c>
      <c r="Q51" s="90" t="str">
        <f t="shared" si="4"/>
        <v/>
      </c>
      <c r="R51" s="1" t="str" cm="1">
        <f t="array" ref="R51">IF(V51="","",_xlfn.IFS(V51=-1,"ETP/non-ETP",V51=-4,"Group Error",V51&lt;60,"High",V51&lt;80,"Med",TRUE,"Low"))</f>
        <v/>
      </c>
      <c r="S51" s="13" t="str" cm="1">
        <f t="array" ref="S51">IF(V51="","",_xlfn.IFS(V51=-1,"ETP/non-ETP",V51=-4,"Group Error",V51&lt;60,"SG60 not met",V51&lt;80,"SG60 met",V51&lt;100,"SG80 met",TRUE,"SG100 met"))</f>
        <v/>
      </c>
      <c r="T51"/>
      <c r="U51"/>
      <c r="V51" s="76" t="str" cm="1">
        <f t="array" ref="V51">IFERROR(IF(NOT(ISNUMBER(A51)),"",_xlfn.IFS(E51="",-1,B51&lt;&gt;"First","",COUNTIFS($A$3:$A$53,A51,$E$3:$E$53,"&lt;&gt;",$E$3:$E$53,"&lt;&gt;"&amp;E51)&gt;0,-4,OR(Q51="",E51=""),"",TRUE,ROUND(IF(E51="ETP",MIN(-11.965*Q51^2+32.28*Q51+78.259,100),MIN(-5.8*Q51^2+6.9*Q51+105,100)),0))),"")</f>
        <v/>
      </c>
      <c r="X51"/>
      <c r="Y51"/>
    </row>
    <row r="52" spans="1:25" s="1" customFormat="1" ht="9.75" customHeight="1">
      <c r="A52" s="57"/>
      <c r="B52" s="2" t="str">
        <f>IF(COUNTIF($A$3:A52,A52)=1,"First","")</f>
        <v/>
      </c>
      <c r="C52" s="2"/>
      <c r="D52" s="2"/>
      <c r="E52" s="2"/>
      <c r="F52" s="2"/>
      <c r="G52" s="2"/>
      <c r="H52" s="2"/>
      <c r="I52" s="24"/>
      <c r="J52" s="24"/>
      <c r="K52" s="84" t="str">
        <f t="shared" si="2"/>
        <v/>
      </c>
      <c r="L52" s="24"/>
      <c r="M52" s="24"/>
      <c r="N52" s="24"/>
      <c r="O52" s="24"/>
      <c r="P52" s="87" t="str">
        <f t="shared" si="3"/>
        <v/>
      </c>
      <c r="Q52" s="90" t="str">
        <f t="shared" si="4"/>
        <v/>
      </c>
      <c r="R52" s="1" t="str" cm="1">
        <f t="array" ref="R52">IF(V52="","",_xlfn.IFS(V52=-1,"ETP/non-ETP",V52=-4,"Group Error",V52&lt;60,"High",V52&lt;80,"Med",TRUE,"Low"))</f>
        <v/>
      </c>
      <c r="S52" s="13" t="str" cm="1">
        <f t="array" ref="S52">IF(V52="","",_xlfn.IFS(V52=-1,"ETP/non-ETP",V52=-4,"Group Error",V52&lt;60,"SG60 not met",V52&lt;80,"SG60 met",V52&lt;100,"SG80 met",TRUE,"SG100 met"))</f>
        <v/>
      </c>
      <c r="T52"/>
      <c r="U52"/>
      <c r="V52" s="76" t="str" cm="1">
        <f t="array" ref="V52">IFERROR(IF(NOT(ISNUMBER(A52)),"",_xlfn.IFS(E52="",-1,B52&lt;&gt;"First","",COUNTIFS($A$3:$A$53,A52,$E$3:$E$53,"&lt;&gt;",$E$3:$E$53,"&lt;&gt;"&amp;E52)&gt;0,-4,OR(Q52="",E52=""),"",TRUE,ROUND(IF(E52="ETP",MIN(-11.965*Q52^2+32.28*Q52+78.259,100),MIN(-5.8*Q52^2+6.9*Q52+105,100)),0))),"")</f>
        <v/>
      </c>
      <c r="X52"/>
      <c r="Y52"/>
    </row>
    <row r="53" spans="1:25" s="1" customFormat="1" ht="9.75" customHeight="1" thickBot="1">
      <c r="A53" s="58"/>
      <c r="B53" s="11" t="str">
        <f>IF(COUNTIF($A$3:A53,A53)=1,"First","")</f>
        <v/>
      </c>
      <c r="C53" s="11"/>
      <c r="D53" s="11"/>
      <c r="E53" s="11"/>
      <c r="F53" s="11"/>
      <c r="G53" s="11"/>
      <c r="H53" s="11"/>
      <c r="I53" s="56"/>
      <c r="J53" s="56"/>
      <c r="K53" s="85" t="str">
        <f t="shared" si="2"/>
        <v/>
      </c>
      <c r="L53" s="56"/>
      <c r="M53" s="56"/>
      <c r="N53" s="56"/>
      <c r="O53" s="56"/>
      <c r="P53" s="88" t="str">
        <f t="shared" si="3"/>
        <v/>
      </c>
      <c r="Q53" s="91" t="str">
        <f t="shared" si="4"/>
        <v/>
      </c>
      <c r="R53" s="12" t="str" cm="1">
        <f t="array" ref="R53">IF(V53="","",_xlfn.IFS(V53=-1,"ETP/non-ETP",V53=-4,"Group Error",V53&lt;60,"High",V53&lt;80,"Med",TRUE,"Low"))</f>
        <v/>
      </c>
      <c r="S53" s="14" t="str" cm="1">
        <f t="array" ref="S53">IF(V53="","",_xlfn.IFS(V53=-1,"ETP/non-ETP",V53=-4,"Group Error",V53&lt;60,"SG60 not met",V53&lt;80,"SG60 met",V53&lt;100,"SG80 met",TRUE,"SG100 met"))</f>
        <v/>
      </c>
      <c r="T53"/>
      <c r="U53"/>
      <c r="V53" s="76" t="str" cm="1">
        <f t="array" ref="V53">IFERROR(IF(NOT(ISNUMBER(A53)),"",_xlfn.IFS(E53="",-1,B53&lt;&gt;"First","",COUNTIFS($A$3:$A$53,A53,$E$3:$E$53,"&lt;&gt;",$E$3:$E$53,"&lt;&gt;"&amp;E53)&gt;0,-4,OR(Q53="",E53=""),"",TRUE,ROUND(IF(E53="ETP",MIN(-11.965*Q53^2+32.28*Q53+78.259,100),MIN(-5.8*Q53^2+6.9*Q53+105,100)),0))),"")</f>
        <v/>
      </c>
      <c r="X53"/>
      <c r="Y53"/>
    </row>
    <row r="54" spans="1:25" s="1" customFormat="1">
      <c r="A54" s="8"/>
      <c r="B54" s="8"/>
      <c r="C54" s="8"/>
      <c r="D54" s="8"/>
      <c r="E54" s="2"/>
      <c r="F54" s="2"/>
      <c r="G54" s="2"/>
      <c r="H54" s="2"/>
      <c r="I54" s="2"/>
      <c r="J54" s="2"/>
      <c r="K54" s="2"/>
      <c r="R54" s="2"/>
      <c r="S54" s="2"/>
      <c r="T54" s="2"/>
      <c r="V54" s="2"/>
    </row>
    <row r="55" spans="1:25" s="1" customFormat="1" hidden="1">
      <c r="A55" s="8"/>
      <c r="B55" s="8"/>
      <c r="C55" s="8"/>
      <c r="D55" s="8"/>
      <c r="E55" s="2"/>
      <c r="F55" s="2"/>
      <c r="G55" s="2"/>
      <c r="H55" s="2"/>
      <c r="I55" s="2"/>
      <c r="J55" s="2"/>
      <c r="K55" s="2"/>
      <c r="R55" s="2"/>
      <c r="S55" s="2"/>
      <c r="T55" s="2"/>
      <c r="V55" s="2"/>
    </row>
    <row r="56" spans="1:25" s="1" customFormat="1" hidden="1">
      <c r="A56" s="8"/>
      <c r="B56" s="8"/>
      <c r="C56" s="8"/>
      <c r="D56" s="8"/>
      <c r="E56" s="2"/>
      <c r="F56" s="2"/>
      <c r="G56" s="2"/>
      <c r="H56" s="2"/>
      <c r="I56" s="2"/>
      <c r="J56" s="2"/>
      <c r="K56" s="2"/>
      <c r="R56" s="2"/>
      <c r="S56" s="2"/>
      <c r="T56" s="2"/>
      <c r="V56" s="2"/>
    </row>
    <row r="57" spans="1:25" s="1" customFormat="1" hidden="1">
      <c r="A57" s="8"/>
      <c r="B57" s="8"/>
      <c r="C57" s="8"/>
      <c r="D57" s="8"/>
      <c r="E57" s="2"/>
      <c r="F57" s="2"/>
      <c r="G57" s="2"/>
      <c r="H57" s="2"/>
      <c r="I57" s="2"/>
      <c r="J57" s="2"/>
      <c r="K57" s="2"/>
      <c r="T57" s="2"/>
      <c r="V57" s="2"/>
    </row>
    <row r="58" spans="1:25" s="1" customFormat="1" hidden="1">
      <c r="A58" s="8"/>
      <c r="B58" s="8"/>
      <c r="C58" s="8"/>
      <c r="D58" s="8"/>
      <c r="E58" s="2"/>
      <c r="F58" s="2"/>
      <c r="G58" s="2"/>
      <c r="H58" s="2"/>
      <c r="I58" s="2"/>
      <c r="J58" s="2"/>
      <c r="K58" s="2"/>
      <c r="R58" s="2"/>
      <c r="S58" s="2"/>
      <c r="T58" s="2"/>
      <c r="V58" s="2"/>
    </row>
    <row r="59" spans="1:25" s="1" customFormat="1" hidden="1">
      <c r="A59" s="8"/>
      <c r="B59" s="8"/>
      <c r="C59" s="8"/>
      <c r="D59" s="8"/>
      <c r="E59" s="2"/>
      <c r="F59" s="2"/>
      <c r="G59" s="2"/>
      <c r="H59" s="2"/>
      <c r="I59" s="2"/>
      <c r="J59" s="2"/>
      <c r="K59" s="2"/>
      <c r="R59" s="2"/>
      <c r="S59" s="2"/>
      <c r="T59" s="2"/>
      <c r="V59" s="2"/>
    </row>
    <row r="60" spans="1:25" s="1" customFormat="1" hidden="1">
      <c r="A60" s="8"/>
      <c r="B60" s="8"/>
      <c r="C60" s="8"/>
      <c r="D60" s="8"/>
      <c r="E60" s="2"/>
      <c r="F60" s="2"/>
      <c r="G60" s="2"/>
      <c r="H60" s="2"/>
      <c r="I60" s="2"/>
      <c r="J60" s="2"/>
      <c r="K60" s="2"/>
      <c r="R60" s="2"/>
      <c r="S60" s="2"/>
      <c r="T60" s="2"/>
      <c r="V60" s="2"/>
    </row>
    <row r="61" spans="1:25" s="1" customFormat="1" hidden="1">
      <c r="A61" s="8"/>
      <c r="B61" s="8"/>
      <c r="C61" s="8"/>
      <c r="D61" s="8"/>
      <c r="E61" s="2"/>
      <c r="F61" s="2"/>
      <c r="G61" s="2"/>
      <c r="H61" s="2"/>
      <c r="I61" s="2"/>
      <c r="J61" s="2"/>
      <c r="K61" s="2"/>
      <c r="R61" s="2"/>
      <c r="S61" s="2"/>
      <c r="T61" s="2"/>
      <c r="V61" s="2"/>
    </row>
    <row r="62" spans="1:25" s="1" customFormat="1" hidden="1">
      <c r="A62" s="8"/>
      <c r="B62" s="8"/>
      <c r="C62" s="8"/>
      <c r="D62" s="8"/>
      <c r="E62" s="2"/>
      <c r="F62" s="2"/>
      <c r="G62" s="2"/>
      <c r="H62" s="2"/>
      <c r="I62" s="2"/>
      <c r="J62" s="2"/>
      <c r="K62" s="2"/>
      <c r="R62" s="2"/>
      <c r="S62" s="2"/>
      <c r="T62" s="2"/>
      <c r="V62" s="2"/>
    </row>
    <row r="63" spans="1:25" s="1" customFormat="1" hidden="1">
      <c r="A63" s="8"/>
      <c r="B63" s="8"/>
      <c r="C63" s="8"/>
      <c r="D63" s="8"/>
      <c r="E63" s="2"/>
      <c r="F63" s="2"/>
      <c r="G63" s="2"/>
      <c r="H63" s="2"/>
      <c r="I63" s="2"/>
      <c r="J63" s="2"/>
      <c r="K63" s="2"/>
      <c r="R63" s="2"/>
      <c r="S63" s="2"/>
      <c r="T63" s="2"/>
      <c r="V63" s="2"/>
    </row>
    <row r="64" spans="1:25" s="1" customFormat="1" hidden="1">
      <c r="A64" s="8"/>
      <c r="B64" s="8"/>
      <c r="C64" s="8"/>
      <c r="D64" s="8"/>
      <c r="E64" s="2"/>
      <c r="F64" s="2"/>
      <c r="G64" s="2"/>
      <c r="H64" s="2"/>
      <c r="I64" s="2"/>
      <c r="J64" s="2"/>
      <c r="K64" s="2"/>
      <c r="R64" s="2"/>
      <c r="S64" s="2"/>
      <c r="T64" s="2"/>
      <c r="V64" s="2"/>
    </row>
    <row r="65" spans="1:22" s="1" customFormat="1" hidden="1">
      <c r="A65" s="8"/>
      <c r="B65" s="8"/>
      <c r="C65" s="8"/>
      <c r="D65" s="8"/>
      <c r="E65" s="2"/>
      <c r="F65" s="2"/>
      <c r="G65" s="2"/>
      <c r="H65" s="2"/>
      <c r="I65" s="2"/>
      <c r="J65" s="2"/>
      <c r="K65" s="2"/>
      <c r="R65" s="2"/>
      <c r="S65" s="2"/>
      <c r="T65" s="2"/>
      <c r="V65" s="2"/>
    </row>
    <row r="66" spans="1:22" s="1" customFormat="1" hidden="1">
      <c r="A66" s="8"/>
      <c r="B66" s="8"/>
      <c r="C66" s="8"/>
      <c r="D66" s="8"/>
      <c r="E66" s="2"/>
      <c r="F66" s="2"/>
      <c r="G66" s="2"/>
      <c r="H66" s="2"/>
      <c r="I66" s="2"/>
      <c r="J66" s="2"/>
      <c r="K66" s="2"/>
      <c r="R66" s="2"/>
      <c r="S66" s="2"/>
      <c r="T66" s="2"/>
      <c r="V66" s="2"/>
    </row>
    <row r="67" spans="1:22" s="1" customFormat="1" hidden="1">
      <c r="A67" s="8"/>
      <c r="B67" s="8"/>
      <c r="C67" s="8"/>
      <c r="D67" s="8"/>
      <c r="E67" s="2"/>
      <c r="F67" s="2"/>
      <c r="G67" s="2"/>
      <c r="H67" s="2"/>
      <c r="I67" s="2"/>
      <c r="J67" s="2"/>
      <c r="K67" s="2"/>
      <c r="R67" s="2"/>
      <c r="S67" s="2"/>
      <c r="T67" s="2"/>
      <c r="V67" s="2"/>
    </row>
    <row r="68" spans="1:22" s="1" customFormat="1" hidden="1">
      <c r="A68" s="8"/>
      <c r="B68" s="8"/>
      <c r="C68" s="8"/>
      <c r="D68" s="8"/>
      <c r="E68" s="2"/>
      <c r="F68" s="2"/>
      <c r="G68" s="2"/>
      <c r="H68" s="2"/>
      <c r="I68" s="2"/>
      <c r="J68" s="2"/>
      <c r="K68" s="2"/>
      <c r="R68" s="2"/>
      <c r="S68" s="2"/>
      <c r="T68" s="2"/>
      <c r="V68" s="2"/>
    </row>
    <row r="69" spans="1:22" s="1" customFormat="1" hidden="1">
      <c r="A69" s="8"/>
      <c r="B69" s="8"/>
      <c r="C69" s="8"/>
      <c r="D69" s="8"/>
      <c r="E69" s="2"/>
      <c r="F69" s="2"/>
      <c r="G69" s="2"/>
      <c r="H69" s="2"/>
      <c r="I69" s="2"/>
      <c r="J69" s="2"/>
      <c r="K69" s="2"/>
      <c r="R69" s="2"/>
      <c r="S69" s="2"/>
      <c r="T69" s="2"/>
      <c r="V69" s="2"/>
    </row>
    <row r="70" spans="1:22" s="1" customFormat="1" hidden="1">
      <c r="A70" s="8"/>
      <c r="B70" s="8"/>
      <c r="C70" s="8"/>
      <c r="D70" s="8"/>
      <c r="E70" s="2"/>
      <c r="F70" s="2"/>
      <c r="G70" s="2"/>
      <c r="H70" s="2"/>
      <c r="I70" s="2"/>
      <c r="J70" s="2"/>
      <c r="K70" s="2"/>
      <c r="R70" s="2"/>
      <c r="S70" s="2"/>
      <c r="T70" s="2"/>
      <c r="V70" s="2"/>
    </row>
    <row r="71" spans="1:22" s="1" customFormat="1" hidden="1">
      <c r="A71" s="8"/>
      <c r="B71" s="8"/>
      <c r="C71" s="8"/>
      <c r="D71" s="8"/>
      <c r="E71" s="2"/>
      <c r="F71" s="2"/>
      <c r="G71" s="2"/>
      <c r="H71" s="2"/>
      <c r="I71" s="2"/>
      <c r="J71" s="2"/>
      <c r="K71" s="2"/>
      <c r="R71" s="2"/>
      <c r="S71" s="2"/>
      <c r="T71" s="2"/>
      <c r="V71" s="2"/>
    </row>
    <row r="72" spans="1:22" s="1" customFormat="1" hidden="1">
      <c r="A72" s="8"/>
      <c r="B72" s="8"/>
      <c r="C72" s="8"/>
      <c r="D72" s="8"/>
      <c r="E72" s="2"/>
      <c r="F72" s="2"/>
      <c r="G72" s="2"/>
      <c r="H72" s="2"/>
      <c r="I72" s="2"/>
      <c r="J72" s="2"/>
      <c r="K72" s="2"/>
      <c r="R72" s="2"/>
      <c r="S72" s="2"/>
      <c r="T72" s="2"/>
      <c r="V72" s="2"/>
    </row>
    <row r="73" spans="1:22" s="1" customFormat="1" hidden="1">
      <c r="A73" s="8"/>
      <c r="B73" s="8"/>
      <c r="C73" s="8"/>
      <c r="D73" s="8"/>
      <c r="E73" s="2"/>
      <c r="F73" s="2"/>
      <c r="G73" s="2"/>
      <c r="H73" s="2"/>
      <c r="I73" s="2"/>
      <c r="J73" s="2"/>
      <c r="K73" s="2"/>
      <c r="R73" s="2"/>
      <c r="S73" s="2"/>
      <c r="T73" s="2"/>
      <c r="V73" s="2"/>
    </row>
    <row r="74" spans="1:22" s="1" customFormat="1" hidden="1">
      <c r="A74" s="8"/>
      <c r="B74" s="8"/>
      <c r="C74" s="8"/>
      <c r="D74" s="8"/>
      <c r="E74" s="2"/>
      <c r="F74" s="2"/>
      <c r="G74" s="2"/>
      <c r="H74" s="2"/>
      <c r="I74" s="2"/>
      <c r="J74" s="2"/>
      <c r="K74" s="2"/>
      <c r="R74" s="2"/>
      <c r="S74" s="2"/>
      <c r="T74" s="2"/>
      <c r="V74" s="2"/>
    </row>
    <row r="75" spans="1:22" s="1" customFormat="1" hidden="1">
      <c r="A75" s="8"/>
      <c r="B75" s="8"/>
      <c r="C75" s="8"/>
      <c r="D75" s="8"/>
      <c r="E75" s="2"/>
      <c r="F75" s="2"/>
      <c r="G75" s="2"/>
      <c r="H75" s="2"/>
      <c r="I75" s="2"/>
      <c r="J75" s="2"/>
      <c r="K75" s="2"/>
      <c r="R75" s="2"/>
      <c r="S75" s="2"/>
      <c r="T75" s="2"/>
      <c r="V75" s="2"/>
    </row>
    <row r="76" spans="1:22" s="1" customFormat="1" hidden="1">
      <c r="A76" s="8"/>
      <c r="B76" s="8"/>
      <c r="C76" s="8"/>
      <c r="D76" s="8"/>
      <c r="E76" s="2"/>
      <c r="F76" s="2"/>
      <c r="G76" s="2"/>
      <c r="H76" s="2"/>
      <c r="I76" s="2"/>
      <c r="J76" s="2"/>
      <c r="K76" s="2"/>
      <c r="R76" s="2"/>
      <c r="S76" s="2"/>
      <c r="T76" s="2"/>
      <c r="V76" s="2"/>
    </row>
    <row r="77" spans="1:22" s="1" customFormat="1" hidden="1">
      <c r="A77" s="8"/>
      <c r="B77" s="8"/>
      <c r="C77" s="8"/>
      <c r="D77" s="8"/>
      <c r="E77" s="2"/>
      <c r="F77" s="2"/>
      <c r="G77" s="2"/>
      <c r="H77" s="2"/>
      <c r="I77" s="2"/>
      <c r="J77" s="2"/>
      <c r="K77" s="2"/>
      <c r="R77" s="2"/>
      <c r="S77" s="2"/>
      <c r="T77" s="2"/>
      <c r="V77" s="2"/>
    </row>
    <row r="78" spans="1:22" s="1" customFormat="1" hidden="1">
      <c r="A78" s="8"/>
      <c r="B78" s="8"/>
      <c r="C78" s="8"/>
      <c r="D78" s="8"/>
      <c r="E78" s="2"/>
      <c r="F78" s="2"/>
      <c r="G78" s="2"/>
      <c r="H78" s="2"/>
      <c r="I78" s="2"/>
      <c r="J78" s="2"/>
      <c r="K78" s="2"/>
      <c r="R78" s="2"/>
      <c r="S78" s="2"/>
      <c r="T78" s="2"/>
      <c r="V78" s="2"/>
    </row>
    <row r="79" spans="1:22" s="1" customFormat="1" hidden="1">
      <c r="A79" s="8"/>
      <c r="B79" s="8"/>
      <c r="C79" s="8"/>
      <c r="D79" s="8"/>
      <c r="E79" s="2"/>
      <c r="F79" s="2"/>
      <c r="G79" s="2"/>
      <c r="H79" s="2"/>
      <c r="I79" s="2"/>
      <c r="J79" s="2"/>
      <c r="K79" s="2"/>
      <c r="R79" s="2"/>
      <c r="S79" s="2"/>
      <c r="T79" s="2"/>
      <c r="V79" s="2"/>
    </row>
    <row r="80" spans="1:22" s="1" customFormat="1" hidden="1">
      <c r="A80" s="8"/>
      <c r="B80" s="8"/>
      <c r="C80" s="8"/>
      <c r="D80" s="8"/>
      <c r="E80" s="2"/>
      <c r="F80" s="2"/>
      <c r="G80" s="2"/>
      <c r="H80" s="2"/>
      <c r="I80" s="2"/>
      <c r="J80" s="2"/>
      <c r="K80" s="2"/>
      <c r="R80" s="2"/>
      <c r="S80" s="2"/>
      <c r="T80" s="2"/>
      <c r="V80" s="2"/>
    </row>
    <row r="81" spans="1:22" s="1" customFormat="1" hidden="1">
      <c r="A81" s="8"/>
      <c r="B81" s="8"/>
      <c r="C81" s="8"/>
      <c r="D81" s="8"/>
      <c r="E81" s="2"/>
      <c r="F81" s="2"/>
      <c r="G81" s="2"/>
      <c r="H81" s="2"/>
      <c r="I81" s="2"/>
      <c r="J81" s="2"/>
      <c r="K81" s="2"/>
      <c r="R81" s="2"/>
      <c r="S81" s="2"/>
      <c r="T81" s="2"/>
      <c r="V81" s="2"/>
    </row>
    <row r="82" spans="1:22" s="1" customFormat="1" hidden="1">
      <c r="A82" s="8"/>
      <c r="B82" s="8"/>
      <c r="C82" s="8"/>
      <c r="D82" s="8"/>
      <c r="E82" s="2"/>
      <c r="F82" s="2"/>
      <c r="G82" s="2"/>
      <c r="H82" s="2"/>
      <c r="I82" s="2"/>
      <c r="J82" s="2"/>
      <c r="K82" s="2"/>
      <c r="R82" s="2"/>
      <c r="S82" s="2"/>
      <c r="T82" s="2"/>
      <c r="V82" s="2"/>
    </row>
    <row r="83" spans="1:22" s="1" customFormat="1" hidden="1">
      <c r="A83" s="8"/>
      <c r="B83" s="8"/>
      <c r="C83" s="8"/>
      <c r="D83" s="8"/>
      <c r="E83" s="2"/>
      <c r="F83" s="2"/>
      <c r="G83" s="2"/>
      <c r="H83" s="2"/>
      <c r="I83" s="2"/>
      <c r="J83" s="2"/>
      <c r="K83" s="2"/>
      <c r="R83" s="2"/>
      <c r="S83" s="2"/>
      <c r="T83" s="2"/>
      <c r="V83" s="2"/>
    </row>
    <row r="84" spans="1:22" s="1" customFormat="1" hidden="1">
      <c r="A84" s="8"/>
      <c r="B84" s="8"/>
      <c r="C84" s="8"/>
      <c r="D84" s="8"/>
      <c r="E84" s="2"/>
      <c r="F84" s="2"/>
      <c r="G84" s="2"/>
      <c r="H84" s="2"/>
      <c r="I84" s="2"/>
      <c r="J84" s="2"/>
      <c r="K84" s="2"/>
      <c r="R84" s="2"/>
      <c r="S84" s="2"/>
      <c r="T84" s="2"/>
      <c r="V84" s="2"/>
    </row>
    <row r="85" spans="1:22" s="1" customFormat="1" hidden="1">
      <c r="A85" s="8"/>
      <c r="B85" s="8"/>
      <c r="C85" s="8"/>
      <c r="D85" s="8"/>
      <c r="E85" s="2"/>
      <c r="F85" s="2"/>
      <c r="G85" s="2"/>
      <c r="H85" s="2"/>
      <c r="I85" s="2"/>
      <c r="J85" s="2"/>
      <c r="K85" s="2"/>
      <c r="R85" s="2"/>
      <c r="S85" s="2"/>
      <c r="T85" s="2"/>
      <c r="V85" s="2"/>
    </row>
    <row r="86" spans="1:22" s="1" customFormat="1" hidden="1">
      <c r="A86" s="8"/>
      <c r="B86" s="8"/>
      <c r="C86" s="8"/>
      <c r="D86" s="8"/>
      <c r="E86" s="2"/>
      <c r="F86" s="2"/>
      <c r="G86" s="2"/>
      <c r="H86" s="2"/>
      <c r="I86" s="2"/>
      <c r="J86" s="2"/>
      <c r="K86" s="2"/>
      <c r="R86" s="2"/>
      <c r="S86" s="2"/>
      <c r="T86" s="2"/>
      <c r="V86" s="2"/>
    </row>
    <row r="87" spans="1:22" s="1" customFormat="1" hidden="1">
      <c r="A87" s="8"/>
      <c r="B87" s="8"/>
      <c r="C87" s="8"/>
      <c r="D87" s="8"/>
      <c r="E87" s="2"/>
      <c r="F87" s="2"/>
      <c r="G87" s="2"/>
      <c r="H87" s="2"/>
      <c r="I87" s="2"/>
      <c r="J87" s="2"/>
      <c r="K87" s="2"/>
      <c r="R87" s="2"/>
      <c r="S87" s="2"/>
      <c r="T87" s="2"/>
      <c r="V87" s="2"/>
    </row>
    <row r="88" spans="1:22" s="1" customFormat="1" hidden="1">
      <c r="A88" s="8"/>
      <c r="B88" s="8"/>
      <c r="C88" s="8"/>
      <c r="D88" s="8"/>
      <c r="E88" s="2"/>
      <c r="F88" s="2"/>
      <c r="G88" s="2"/>
      <c r="H88" s="2"/>
      <c r="I88" s="2"/>
      <c r="J88" s="2"/>
      <c r="K88" s="2"/>
      <c r="R88" s="2"/>
      <c r="S88" s="2"/>
      <c r="T88" s="2"/>
      <c r="V88" s="2"/>
    </row>
    <row r="89" spans="1:22" s="1" customFormat="1" hidden="1">
      <c r="A89" s="8"/>
      <c r="B89" s="8"/>
      <c r="C89" s="8"/>
      <c r="D89" s="8"/>
      <c r="E89" s="2"/>
      <c r="F89" s="2"/>
      <c r="G89" s="2"/>
      <c r="H89" s="2"/>
      <c r="I89" s="2"/>
      <c r="J89" s="2"/>
      <c r="K89" s="2"/>
      <c r="R89" s="2"/>
      <c r="S89" s="2"/>
      <c r="T89" s="2"/>
      <c r="V89" s="2"/>
    </row>
    <row r="90" spans="1:22" s="1" customFormat="1" hidden="1">
      <c r="A90" s="8"/>
      <c r="B90" s="8"/>
      <c r="C90" s="8"/>
      <c r="D90" s="8"/>
      <c r="E90" s="2"/>
      <c r="F90" s="2"/>
      <c r="G90" s="2"/>
      <c r="H90" s="2"/>
      <c r="I90" s="2"/>
      <c r="J90" s="2"/>
      <c r="K90" s="2"/>
      <c r="R90" s="2"/>
      <c r="S90" s="2"/>
      <c r="T90" s="2"/>
      <c r="V90" s="2"/>
    </row>
    <row r="91" spans="1:22" s="1" customFormat="1" hidden="1">
      <c r="A91" s="8"/>
      <c r="B91" s="8"/>
      <c r="C91" s="8"/>
      <c r="D91" s="8"/>
      <c r="E91" s="2"/>
      <c r="F91" s="2"/>
      <c r="G91" s="2"/>
      <c r="H91" s="2"/>
      <c r="I91" s="2"/>
      <c r="J91" s="2"/>
      <c r="K91" s="2"/>
      <c r="R91" s="2"/>
      <c r="S91" s="2"/>
      <c r="T91" s="2"/>
      <c r="V91" s="2"/>
    </row>
    <row r="92" spans="1:22" s="1" customFormat="1" hidden="1">
      <c r="A92" s="8"/>
      <c r="B92" s="8"/>
      <c r="C92" s="8"/>
      <c r="D92" s="8"/>
      <c r="E92" s="2"/>
      <c r="F92" s="2"/>
      <c r="G92" s="2"/>
      <c r="H92" s="2"/>
      <c r="I92" s="2"/>
      <c r="J92" s="2"/>
      <c r="K92" s="2"/>
      <c r="R92" s="2"/>
      <c r="S92" s="2"/>
      <c r="T92" s="2"/>
      <c r="V92" s="2"/>
    </row>
    <row r="93" spans="1:22" s="1" customFormat="1" hidden="1">
      <c r="A93" s="8"/>
      <c r="B93" s="8"/>
      <c r="C93" s="8"/>
      <c r="D93" s="8"/>
      <c r="E93" s="2"/>
      <c r="F93" s="2"/>
      <c r="G93" s="2"/>
      <c r="H93" s="2"/>
      <c r="I93" s="2"/>
      <c r="J93" s="2"/>
      <c r="K93" s="2"/>
      <c r="R93" s="2"/>
      <c r="S93" s="2"/>
      <c r="T93" s="2"/>
      <c r="V93" s="2"/>
    </row>
    <row r="94" spans="1:22" s="1" customFormat="1" hidden="1">
      <c r="A94" s="8"/>
      <c r="B94" s="8"/>
      <c r="C94" s="8"/>
      <c r="D94" s="8"/>
      <c r="E94" s="2"/>
      <c r="F94" s="2"/>
      <c r="G94" s="2"/>
      <c r="H94" s="2"/>
      <c r="I94" s="2"/>
      <c r="J94" s="2"/>
      <c r="K94" s="2"/>
      <c r="R94" s="2"/>
      <c r="S94" s="2"/>
      <c r="T94" s="2"/>
      <c r="V94" s="2"/>
    </row>
    <row r="95" spans="1:22" s="1" customFormat="1" hidden="1">
      <c r="A95" s="8"/>
      <c r="B95" s="8"/>
      <c r="C95" s="8"/>
      <c r="D95" s="8"/>
      <c r="E95" s="2"/>
      <c r="F95" s="2"/>
      <c r="G95" s="2"/>
      <c r="H95" s="2"/>
      <c r="I95" s="2"/>
      <c r="J95" s="2"/>
      <c r="K95" s="2"/>
      <c r="R95" s="2"/>
      <c r="S95" s="2"/>
      <c r="T95" s="2"/>
      <c r="V95" s="2"/>
    </row>
    <row r="96" spans="1:22" s="1" customFormat="1" hidden="1">
      <c r="A96" s="8"/>
      <c r="B96" s="8"/>
      <c r="C96" s="8"/>
      <c r="D96" s="8"/>
      <c r="E96" s="2"/>
      <c r="F96" s="2"/>
      <c r="G96" s="2"/>
      <c r="H96" s="2"/>
      <c r="I96" s="2"/>
      <c r="J96" s="2"/>
      <c r="K96" s="2"/>
      <c r="R96" s="2"/>
      <c r="S96" s="2"/>
      <c r="T96" s="2"/>
      <c r="V96" s="2"/>
    </row>
    <row r="97" spans="1:22" s="1" customFormat="1" hidden="1">
      <c r="A97" s="8"/>
      <c r="B97" s="8"/>
      <c r="C97" s="8"/>
      <c r="D97" s="8"/>
      <c r="E97" s="2"/>
      <c r="F97" s="2"/>
      <c r="G97" s="2"/>
      <c r="H97" s="2"/>
      <c r="I97" s="2"/>
      <c r="J97" s="2"/>
      <c r="K97" s="2"/>
      <c r="R97" s="2"/>
      <c r="S97" s="2"/>
      <c r="T97" s="2"/>
      <c r="V97" s="2"/>
    </row>
    <row r="98" spans="1:22" s="1" customFormat="1" hidden="1">
      <c r="A98" s="8"/>
      <c r="B98" s="8"/>
      <c r="C98" s="8"/>
      <c r="D98" s="8"/>
      <c r="E98" s="2"/>
      <c r="F98" s="2"/>
      <c r="G98" s="2"/>
      <c r="H98" s="2"/>
      <c r="I98" s="2"/>
      <c r="J98" s="2"/>
      <c r="K98" s="2"/>
      <c r="R98" s="2"/>
      <c r="S98" s="2"/>
      <c r="T98" s="2"/>
      <c r="V98" s="2"/>
    </row>
    <row r="99" spans="1:22" s="1" customFormat="1" hidden="1">
      <c r="A99" s="8"/>
      <c r="B99" s="8"/>
      <c r="C99" s="8"/>
      <c r="D99" s="8"/>
      <c r="E99" s="2"/>
      <c r="F99" s="2"/>
      <c r="G99" s="2"/>
      <c r="H99" s="2"/>
      <c r="I99" s="2"/>
      <c r="J99" s="2"/>
      <c r="K99" s="2"/>
      <c r="R99" s="2"/>
      <c r="S99" s="2"/>
      <c r="T99" s="2"/>
      <c r="V99" s="2"/>
    </row>
    <row r="100" spans="1:22" s="1" customFormat="1" hidden="1">
      <c r="A100" s="8"/>
      <c r="B100" s="8"/>
      <c r="C100" s="8"/>
      <c r="D100" s="8"/>
      <c r="E100" s="2"/>
      <c r="F100" s="2"/>
      <c r="G100" s="2"/>
      <c r="H100" s="2"/>
      <c r="I100" s="2"/>
      <c r="J100" s="2"/>
      <c r="K100" s="2"/>
      <c r="R100" s="2"/>
      <c r="S100" s="2"/>
      <c r="T100" s="2"/>
      <c r="V100" s="2"/>
    </row>
    <row r="101" spans="1:22" s="1" customFormat="1" hidden="1">
      <c r="A101" s="8"/>
      <c r="B101" s="8"/>
      <c r="C101" s="8"/>
      <c r="D101" s="8"/>
      <c r="E101" s="2"/>
      <c r="F101" s="2"/>
      <c r="G101" s="2"/>
      <c r="H101" s="2"/>
      <c r="I101" s="2"/>
      <c r="J101" s="2"/>
      <c r="K101" s="2"/>
      <c r="R101" s="2"/>
      <c r="S101" s="2"/>
      <c r="T101" s="2"/>
      <c r="V101" s="2"/>
    </row>
    <row r="102" spans="1:22" s="1" customFormat="1" hidden="1">
      <c r="A102" s="8"/>
      <c r="B102" s="8"/>
      <c r="C102" s="8"/>
      <c r="D102" s="8"/>
      <c r="E102" s="2"/>
      <c r="F102" s="2"/>
      <c r="G102" s="2"/>
      <c r="H102" s="2"/>
      <c r="I102" s="2"/>
      <c r="J102" s="2"/>
      <c r="K102" s="2"/>
      <c r="R102" s="2"/>
      <c r="S102" s="2"/>
      <c r="T102" s="2"/>
      <c r="V102" s="2"/>
    </row>
    <row r="103" spans="1:22" s="1" customFormat="1" hidden="1">
      <c r="A103" s="8"/>
      <c r="B103" s="8"/>
      <c r="C103" s="8"/>
      <c r="D103" s="8"/>
      <c r="E103" s="2"/>
      <c r="F103" s="2"/>
      <c r="G103" s="2"/>
      <c r="H103" s="2"/>
      <c r="I103" s="2"/>
      <c r="J103" s="2"/>
      <c r="K103" s="2"/>
      <c r="R103" s="2"/>
      <c r="S103" s="2"/>
      <c r="T103" s="2"/>
      <c r="V103" s="2"/>
    </row>
    <row r="104" spans="1:22" s="1" customFormat="1" hidden="1">
      <c r="A104" s="8"/>
      <c r="B104" s="8"/>
      <c r="C104" s="8"/>
      <c r="D104" s="8"/>
      <c r="E104" s="2"/>
      <c r="F104" s="2"/>
      <c r="G104" s="2"/>
      <c r="H104" s="2"/>
      <c r="I104" s="2"/>
      <c r="J104" s="2"/>
      <c r="K104" s="2"/>
      <c r="R104" s="2"/>
      <c r="S104" s="2"/>
      <c r="T104" s="2"/>
      <c r="V104" s="2"/>
    </row>
    <row r="105" spans="1:22" s="1" customFormat="1" hidden="1">
      <c r="A105" s="8"/>
      <c r="B105" s="8"/>
      <c r="C105" s="8"/>
      <c r="D105" s="8"/>
      <c r="E105" s="2"/>
      <c r="F105" s="2"/>
      <c r="G105" s="2"/>
      <c r="H105" s="2"/>
      <c r="I105" s="2"/>
      <c r="J105" s="2"/>
      <c r="K105" s="2"/>
      <c r="R105" s="2"/>
      <c r="S105" s="2"/>
      <c r="T105" s="2"/>
      <c r="V105" s="2"/>
    </row>
    <row r="106" spans="1:22" s="1" customFormat="1" hidden="1">
      <c r="A106" s="8"/>
      <c r="B106" s="8"/>
      <c r="C106" s="8"/>
      <c r="D106" s="8"/>
      <c r="E106" s="2"/>
      <c r="F106" s="2"/>
      <c r="G106" s="2"/>
      <c r="H106" s="2"/>
      <c r="I106" s="2"/>
      <c r="J106" s="2"/>
      <c r="K106" s="2"/>
      <c r="R106" s="2"/>
      <c r="S106" s="2"/>
      <c r="T106" s="2"/>
      <c r="V106" s="2"/>
    </row>
    <row r="107" spans="1:22" s="1" customFormat="1" hidden="1">
      <c r="A107" s="8"/>
      <c r="B107" s="8"/>
      <c r="C107" s="8"/>
      <c r="D107" s="8"/>
      <c r="E107" s="2"/>
      <c r="F107" s="2"/>
      <c r="G107" s="2"/>
      <c r="H107" s="2"/>
      <c r="I107" s="2"/>
      <c r="J107" s="2"/>
      <c r="K107" s="2"/>
      <c r="R107" s="2"/>
      <c r="S107" s="2"/>
      <c r="T107" s="2"/>
      <c r="V107" s="2"/>
    </row>
    <row r="108" spans="1:22" s="1" customFormat="1" hidden="1">
      <c r="A108" s="8"/>
      <c r="B108" s="8"/>
      <c r="C108" s="8"/>
      <c r="D108" s="8"/>
      <c r="E108" s="2"/>
      <c r="F108" s="2"/>
      <c r="G108" s="2"/>
      <c r="H108" s="2"/>
      <c r="I108" s="2"/>
      <c r="J108" s="2"/>
      <c r="K108" s="2"/>
      <c r="R108" s="2"/>
      <c r="S108" s="2"/>
      <c r="T108" s="2"/>
      <c r="V108" s="2"/>
    </row>
    <row r="109" spans="1:22" s="1" customFormat="1" hidden="1">
      <c r="A109" s="8"/>
      <c r="B109" s="8"/>
      <c r="C109" s="8"/>
      <c r="D109" s="8"/>
      <c r="E109" s="2"/>
      <c r="F109" s="2"/>
      <c r="G109" s="2"/>
      <c r="H109" s="2"/>
      <c r="I109" s="2"/>
      <c r="J109" s="2"/>
      <c r="K109" s="2"/>
      <c r="R109" s="2"/>
      <c r="S109" s="2"/>
      <c r="T109" s="2"/>
      <c r="V109" s="2"/>
    </row>
    <row r="110" spans="1:22" s="1" customFormat="1" hidden="1">
      <c r="A110" s="8"/>
      <c r="B110" s="8"/>
      <c r="C110" s="8"/>
      <c r="D110" s="8"/>
      <c r="E110" s="2"/>
      <c r="F110" s="6"/>
      <c r="G110" s="6"/>
      <c r="H110" s="6"/>
      <c r="R110" s="2"/>
      <c r="S110" s="2"/>
      <c r="T110" s="2"/>
      <c r="V110" s="2"/>
    </row>
    <row r="111" spans="1:22" s="1" customFormat="1" hidden="1">
      <c r="A111" s="8"/>
      <c r="B111" s="8"/>
      <c r="C111" s="8"/>
      <c r="D111" s="8"/>
      <c r="E111" s="2"/>
      <c r="F111" s="6"/>
      <c r="G111" s="6"/>
      <c r="H111" s="6"/>
      <c r="R111" s="2"/>
      <c r="S111" s="2"/>
      <c r="T111" s="2"/>
      <c r="V111" s="2"/>
    </row>
    <row r="112" spans="1:22" s="1" customFormat="1" hidden="1">
      <c r="A112" s="8"/>
      <c r="B112" s="8"/>
      <c r="C112" s="8"/>
      <c r="D112" s="8"/>
      <c r="E112" s="2"/>
      <c r="F112" s="6"/>
      <c r="G112" s="6"/>
      <c r="H112" s="6"/>
      <c r="R112" s="2"/>
      <c r="S112" s="2"/>
      <c r="T112" s="2"/>
      <c r="V112" s="2"/>
    </row>
    <row r="113" spans="1:22" s="1" customFormat="1" hidden="1">
      <c r="A113" s="8"/>
      <c r="B113" s="8"/>
      <c r="C113" s="8"/>
      <c r="D113" s="8"/>
      <c r="E113" s="2"/>
      <c r="F113" s="6"/>
      <c r="G113" s="6"/>
      <c r="H113" s="6"/>
      <c r="R113" s="2"/>
      <c r="S113" s="2"/>
      <c r="T113" s="2"/>
      <c r="V113" s="2"/>
    </row>
    <row r="114" spans="1:22" s="1" customFormat="1" hidden="1">
      <c r="A114" s="8"/>
      <c r="B114" s="8"/>
      <c r="C114" s="8"/>
      <c r="D114" s="8"/>
      <c r="E114" s="2"/>
      <c r="F114" s="6"/>
      <c r="G114" s="6"/>
      <c r="H114" s="6"/>
      <c r="R114" s="2"/>
      <c r="S114" s="2"/>
      <c r="T114" s="2"/>
      <c r="V114" s="2"/>
    </row>
    <row r="115" spans="1:22" s="1" customFormat="1" hidden="1">
      <c r="A115" s="8"/>
      <c r="B115" s="8"/>
      <c r="C115" s="8"/>
      <c r="D115" s="8"/>
      <c r="E115" s="2"/>
      <c r="F115" s="6"/>
      <c r="G115" s="6"/>
      <c r="H115" s="6"/>
      <c r="R115" s="2"/>
      <c r="S115" s="2"/>
      <c r="T115" s="2"/>
      <c r="V115" s="2"/>
    </row>
    <row r="116" spans="1:22" s="1" customFormat="1" hidden="1">
      <c r="A116" s="8"/>
      <c r="B116" s="8"/>
      <c r="C116" s="8"/>
      <c r="D116" s="8"/>
      <c r="E116" s="2"/>
      <c r="F116" s="6"/>
      <c r="G116" s="6"/>
      <c r="H116" s="6"/>
      <c r="R116" s="2"/>
      <c r="S116" s="2"/>
      <c r="T116" s="2"/>
      <c r="V116" s="2"/>
    </row>
    <row r="117" spans="1:22" s="1" customFormat="1" hidden="1">
      <c r="A117" s="8"/>
      <c r="B117" s="8"/>
      <c r="C117" s="8"/>
      <c r="D117" s="8"/>
      <c r="E117" s="2"/>
      <c r="F117" s="6"/>
      <c r="G117" s="6"/>
      <c r="H117" s="6"/>
      <c r="R117" s="2"/>
      <c r="S117" s="2"/>
      <c r="T117" s="2"/>
      <c r="V117" s="2"/>
    </row>
    <row r="118" spans="1:22" s="1" customFormat="1" hidden="1">
      <c r="A118" s="8"/>
      <c r="B118" s="8"/>
      <c r="C118" s="8"/>
      <c r="D118" s="8"/>
      <c r="E118" s="2"/>
      <c r="F118" s="6"/>
      <c r="G118" s="6"/>
      <c r="H118" s="6"/>
      <c r="R118" s="2"/>
      <c r="S118" s="2"/>
      <c r="T118" s="2"/>
      <c r="V118" s="2"/>
    </row>
    <row r="119" spans="1:22" s="1" customFormat="1" hidden="1">
      <c r="A119" s="8"/>
      <c r="B119" s="8"/>
      <c r="C119" s="8"/>
      <c r="D119" s="8"/>
      <c r="E119" s="2"/>
      <c r="F119" s="6"/>
      <c r="G119" s="6"/>
      <c r="H119" s="6"/>
      <c r="R119" s="2"/>
      <c r="S119" s="2"/>
      <c r="T119" s="2"/>
      <c r="V119" s="2"/>
    </row>
    <row r="120" spans="1:22" s="1" customFormat="1" hidden="1">
      <c r="A120" s="8"/>
      <c r="B120" s="8"/>
      <c r="C120" s="8"/>
      <c r="D120" s="8"/>
      <c r="E120" s="2"/>
      <c r="F120" s="6"/>
      <c r="G120" s="6"/>
      <c r="H120" s="6"/>
      <c r="R120" s="2"/>
      <c r="S120" s="2"/>
      <c r="T120" s="2"/>
      <c r="V120" s="2"/>
    </row>
    <row r="121" spans="1:22" s="1" customFormat="1" hidden="1">
      <c r="A121" s="8"/>
      <c r="B121" s="8"/>
      <c r="C121" s="8"/>
      <c r="D121" s="8"/>
      <c r="E121" s="2"/>
      <c r="F121" s="6"/>
      <c r="G121" s="6"/>
      <c r="H121" s="6"/>
      <c r="R121" s="2"/>
      <c r="S121" s="2"/>
      <c r="T121" s="2"/>
      <c r="V121" s="2"/>
    </row>
    <row r="122" spans="1:22" s="1" customFormat="1" hidden="1">
      <c r="A122" s="8"/>
      <c r="B122" s="8"/>
      <c r="C122" s="8"/>
      <c r="D122" s="8"/>
      <c r="E122" s="2"/>
      <c r="F122" s="6"/>
      <c r="G122" s="6"/>
      <c r="H122" s="6"/>
      <c r="R122" s="2"/>
      <c r="S122" s="2"/>
      <c r="T122" s="2"/>
      <c r="V122" s="2"/>
    </row>
    <row r="123" spans="1:22" s="1" customFormat="1" hidden="1">
      <c r="A123" s="8"/>
      <c r="B123" s="8"/>
      <c r="C123" s="8"/>
      <c r="D123" s="8"/>
      <c r="E123" s="2"/>
      <c r="F123" s="6"/>
      <c r="G123" s="6"/>
      <c r="H123" s="6"/>
      <c r="R123" s="2"/>
      <c r="S123" s="2"/>
      <c r="T123" s="2"/>
      <c r="V123" s="2"/>
    </row>
    <row r="124" spans="1:22" s="1" customFormat="1" hidden="1">
      <c r="A124" s="8"/>
      <c r="B124" s="8"/>
      <c r="C124" s="8"/>
      <c r="D124" s="8"/>
      <c r="E124" s="2"/>
      <c r="F124" s="6"/>
      <c r="G124" s="6"/>
      <c r="H124" s="6"/>
      <c r="R124" s="2"/>
      <c r="S124" s="2"/>
      <c r="T124" s="2"/>
      <c r="V124" s="2"/>
    </row>
    <row r="125" spans="1:22" s="1" customFormat="1" hidden="1">
      <c r="A125" s="8"/>
      <c r="B125" s="8"/>
      <c r="C125" s="8"/>
      <c r="D125" s="8"/>
      <c r="E125" s="2"/>
      <c r="F125" s="6"/>
      <c r="G125" s="6"/>
      <c r="H125" s="6"/>
      <c r="R125" s="2"/>
      <c r="S125" s="2"/>
      <c r="T125" s="2"/>
      <c r="V125" s="2"/>
    </row>
    <row r="126" spans="1:22" s="1" customFormat="1" hidden="1">
      <c r="A126" s="8"/>
      <c r="B126" s="8"/>
      <c r="C126" s="8"/>
      <c r="D126" s="8"/>
      <c r="E126" s="2"/>
      <c r="F126" s="6"/>
      <c r="G126" s="6"/>
      <c r="H126" s="6"/>
      <c r="R126" s="2"/>
      <c r="S126" s="2"/>
      <c r="T126" s="2"/>
      <c r="V126" s="2"/>
    </row>
    <row r="127" spans="1:22" s="1" customFormat="1" hidden="1">
      <c r="A127" s="8"/>
      <c r="B127" s="8"/>
      <c r="C127" s="8"/>
      <c r="D127" s="8"/>
      <c r="E127" s="2"/>
      <c r="F127" s="6"/>
      <c r="G127" s="6"/>
      <c r="H127" s="6"/>
      <c r="R127" s="2"/>
      <c r="S127" s="2"/>
      <c r="T127" s="2"/>
      <c r="V127" s="2"/>
    </row>
    <row r="128" spans="1:22" s="1" customFormat="1" hidden="1">
      <c r="A128" s="8"/>
      <c r="B128" s="8"/>
      <c r="C128" s="8"/>
      <c r="D128" s="8"/>
      <c r="E128" s="2"/>
      <c r="F128" s="6"/>
      <c r="G128" s="6"/>
      <c r="H128" s="6"/>
      <c r="R128" s="2"/>
      <c r="S128" s="2"/>
      <c r="T128" s="2"/>
      <c r="V128" s="2"/>
    </row>
    <row r="129" spans="1:22" s="1" customFormat="1" hidden="1">
      <c r="A129" s="8"/>
      <c r="B129" s="8"/>
      <c r="C129" s="8"/>
      <c r="D129" s="8"/>
      <c r="E129" s="2"/>
      <c r="F129" s="6"/>
      <c r="G129" s="6"/>
      <c r="H129" s="6"/>
      <c r="R129" s="2"/>
      <c r="S129" s="2"/>
      <c r="T129" s="2"/>
      <c r="V129" s="2"/>
    </row>
    <row r="130" spans="1:22" s="1" customFormat="1" hidden="1">
      <c r="A130" s="8"/>
      <c r="B130" s="8"/>
      <c r="C130" s="8"/>
      <c r="D130" s="8"/>
      <c r="E130" s="2"/>
      <c r="F130" s="6"/>
      <c r="G130" s="6"/>
      <c r="H130" s="6"/>
      <c r="R130" s="2"/>
      <c r="S130" s="2"/>
      <c r="T130" s="2"/>
      <c r="V130" s="2"/>
    </row>
    <row r="131" spans="1:22" s="1" customFormat="1" hidden="1">
      <c r="A131" s="8"/>
      <c r="B131" s="8"/>
      <c r="C131" s="8"/>
      <c r="D131" s="8"/>
      <c r="E131" s="2"/>
      <c r="F131" s="6"/>
      <c r="G131" s="6"/>
      <c r="H131" s="6"/>
      <c r="R131" s="2"/>
      <c r="S131" s="2"/>
      <c r="T131" s="2"/>
      <c r="V131" s="2"/>
    </row>
    <row r="132" spans="1:22" s="1" customFormat="1" hidden="1">
      <c r="A132" s="8"/>
      <c r="B132" s="8"/>
      <c r="C132" s="8"/>
      <c r="D132" s="8"/>
      <c r="E132" s="2"/>
      <c r="F132" s="6"/>
      <c r="G132" s="6"/>
      <c r="H132" s="6"/>
      <c r="R132" s="2"/>
      <c r="S132" s="2"/>
      <c r="T132" s="2"/>
      <c r="V132" s="2"/>
    </row>
    <row r="133" spans="1:22" s="1" customFormat="1" hidden="1">
      <c r="A133" s="8"/>
      <c r="B133" s="8"/>
      <c r="C133" s="8"/>
      <c r="D133" s="8"/>
      <c r="E133" s="2"/>
      <c r="F133" s="6"/>
      <c r="G133" s="6"/>
      <c r="H133" s="6"/>
      <c r="R133" s="2"/>
      <c r="S133" s="2"/>
      <c r="T133" s="2"/>
      <c r="V133" s="2"/>
    </row>
    <row r="134" spans="1:22" s="1" customFormat="1" hidden="1">
      <c r="A134" s="8"/>
      <c r="B134" s="8"/>
      <c r="C134" s="8"/>
      <c r="D134" s="8"/>
      <c r="E134" s="2"/>
      <c r="F134" s="6"/>
      <c r="G134" s="6"/>
      <c r="H134" s="6"/>
      <c r="R134" s="2"/>
      <c r="S134" s="2"/>
      <c r="T134" s="2"/>
      <c r="V134" s="2"/>
    </row>
    <row r="135" spans="1:22" s="1" customFormat="1" hidden="1">
      <c r="A135" s="8"/>
      <c r="B135" s="8"/>
      <c r="C135" s="8"/>
      <c r="D135" s="8"/>
      <c r="E135" s="2"/>
      <c r="F135" s="6"/>
      <c r="G135" s="6"/>
      <c r="H135" s="6"/>
      <c r="R135" s="2"/>
      <c r="S135" s="2"/>
      <c r="T135" s="2"/>
      <c r="V135" s="2"/>
    </row>
    <row r="136" spans="1:22" s="1" customFormat="1" hidden="1">
      <c r="A136" s="8"/>
      <c r="B136" s="8"/>
      <c r="C136" s="8"/>
      <c r="D136" s="8"/>
      <c r="E136" s="2"/>
      <c r="F136" s="6"/>
      <c r="G136" s="6"/>
      <c r="H136" s="6"/>
      <c r="R136" s="2"/>
      <c r="S136" s="2"/>
      <c r="T136" s="2"/>
      <c r="V136" s="2"/>
    </row>
    <row r="137" spans="1:22" s="1" customFormat="1" hidden="1">
      <c r="A137" s="8"/>
      <c r="B137" s="8"/>
      <c r="C137" s="8"/>
      <c r="D137" s="8"/>
      <c r="E137" s="2"/>
      <c r="F137" s="6"/>
      <c r="G137" s="6"/>
      <c r="H137" s="6"/>
      <c r="R137" s="2"/>
      <c r="S137" s="2"/>
      <c r="T137" s="2"/>
      <c r="V137" s="2"/>
    </row>
    <row r="138" spans="1:22" s="1" customFormat="1" hidden="1">
      <c r="A138" s="8"/>
      <c r="B138" s="8"/>
      <c r="C138" s="8"/>
      <c r="D138" s="8"/>
      <c r="E138" s="2"/>
      <c r="F138" s="6"/>
      <c r="G138" s="6"/>
      <c r="H138" s="6"/>
      <c r="R138" s="2"/>
      <c r="S138" s="2"/>
      <c r="T138" s="2"/>
      <c r="V138" s="2"/>
    </row>
    <row r="139" spans="1:22" s="1" customFormat="1" hidden="1">
      <c r="A139" s="8"/>
      <c r="B139" s="8"/>
      <c r="C139" s="8"/>
      <c r="D139" s="8"/>
      <c r="E139" s="2"/>
      <c r="F139" s="6"/>
      <c r="G139" s="6"/>
      <c r="H139" s="6"/>
      <c r="R139" s="2"/>
      <c r="S139" s="2"/>
      <c r="T139" s="2"/>
      <c r="V139" s="2"/>
    </row>
    <row r="140" spans="1:22" s="1" customFormat="1" hidden="1">
      <c r="A140" s="8"/>
      <c r="B140" s="8"/>
      <c r="C140" s="8"/>
      <c r="D140" s="8"/>
      <c r="E140" s="2"/>
      <c r="F140" s="6"/>
      <c r="G140" s="6"/>
      <c r="H140" s="6"/>
      <c r="R140" s="2"/>
      <c r="S140" s="2"/>
      <c r="T140" s="2"/>
      <c r="V140" s="2"/>
    </row>
    <row r="141" spans="1:22" s="1" customFormat="1" hidden="1">
      <c r="A141" s="8"/>
      <c r="B141" s="8"/>
      <c r="C141" s="8"/>
      <c r="D141" s="8"/>
      <c r="E141" s="2"/>
      <c r="F141" s="6"/>
      <c r="G141" s="6"/>
      <c r="H141" s="6"/>
      <c r="R141" s="2"/>
      <c r="S141" s="2"/>
      <c r="T141" s="2"/>
      <c r="V141" s="2"/>
    </row>
    <row r="142" spans="1:22" s="1" customFormat="1" hidden="1">
      <c r="A142" s="8"/>
      <c r="B142" s="8"/>
      <c r="C142" s="8"/>
      <c r="D142" s="8"/>
      <c r="E142" s="2"/>
      <c r="F142" s="6"/>
      <c r="G142" s="6"/>
      <c r="H142" s="6"/>
      <c r="R142" s="2"/>
      <c r="S142" s="2"/>
      <c r="T142" s="2"/>
      <c r="V142" s="2"/>
    </row>
    <row r="143" spans="1:22" s="1" customFormat="1" hidden="1">
      <c r="A143" s="8"/>
      <c r="B143" s="8"/>
      <c r="C143" s="8"/>
      <c r="D143" s="8"/>
      <c r="E143" s="2"/>
      <c r="F143" s="6"/>
      <c r="G143" s="6"/>
      <c r="H143" s="6"/>
      <c r="R143" s="2"/>
      <c r="S143" s="2"/>
      <c r="T143" s="2"/>
      <c r="V143" s="2"/>
    </row>
    <row r="144" spans="1:22" s="1" customFormat="1" hidden="1">
      <c r="A144" s="8"/>
      <c r="B144" s="8"/>
      <c r="C144" s="8"/>
      <c r="D144" s="8"/>
      <c r="E144" s="2"/>
      <c r="F144" s="6"/>
      <c r="G144" s="6"/>
      <c r="H144" s="6"/>
      <c r="R144" s="2"/>
      <c r="S144" s="2"/>
      <c r="T144" s="2"/>
      <c r="V144" s="2"/>
    </row>
    <row r="145" spans="1:22" s="1" customFormat="1" hidden="1">
      <c r="A145" s="8"/>
      <c r="B145" s="8"/>
      <c r="C145" s="8"/>
      <c r="D145" s="8"/>
      <c r="E145" s="2"/>
      <c r="F145" s="6"/>
      <c r="G145" s="6"/>
      <c r="H145" s="6"/>
      <c r="R145" s="2"/>
      <c r="S145" s="2"/>
      <c r="T145" s="2"/>
      <c r="V145" s="2"/>
    </row>
    <row r="146" spans="1:22" s="1" customFormat="1" hidden="1">
      <c r="A146" s="8"/>
      <c r="B146" s="8"/>
      <c r="C146" s="8"/>
      <c r="D146" s="8"/>
      <c r="E146" s="2"/>
      <c r="F146" s="6"/>
      <c r="G146" s="6"/>
      <c r="H146" s="6"/>
      <c r="R146" s="2"/>
      <c r="S146" s="2"/>
      <c r="T146" s="2"/>
      <c r="V146" s="2"/>
    </row>
    <row r="147" spans="1:22" s="1" customFormat="1" hidden="1">
      <c r="A147" s="8"/>
      <c r="B147" s="8"/>
      <c r="C147" s="8"/>
      <c r="D147" s="8"/>
      <c r="E147" s="2"/>
      <c r="F147" s="6"/>
      <c r="G147" s="6"/>
      <c r="H147" s="6"/>
      <c r="R147" s="2"/>
      <c r="S147" s="2"/>
      <c r="T147" s="2"/>
      <c r="V147" s="2"/>
    </row>
    <row r="148" spans="1:22" s="1" customFormat="1" hidden="1">
      <c r="A148" s="8"/>
      <c r="B148" s="8"/>
      <c r="C148" s="8"/>
      <c r="D148" s="8"/>
      <c r="E148" s="2"/>
      <c r="F148" s="6"/>
      <c r="G148" s="6"/>
      <c r="H148" s="6"/>
      <c r="R148" s="2"/>
      <c r="S148" s="2"/>
      <c r="T148" s="2"/>
      <c r="V148" s="2"/>
    </row>
    <row r="149" spans="1:22" s="1" customFormat="1" hidden="1">
      <c r="A149" s="8"/>
      <c r="B149" s="8"/>
      <c r="C149" s="8"/>
      <c r="D149" s="8"/>
      <c r="E149" s="2"/>
      <c r="F149" s="6"/>
      <c r="G149" s="6"/>
      <c r="H149" s="6"/>
      <c r="R149" s="2"/>
      <c r="S149" s="2"/>
      <c r="T149" s="2"/>
      <c r="V149" s="2"/>
    </row>
    <row r="150" spans="1:22" s="1" customFormat="1" hidden="1">
      <c r="A150" s="8"/>
      <c r="B150" s="8"/>
      <c r="C150" s="8"/>
      <c r="D150" s="8"/>
      <c r="E150" s="2"/>
      <c r="F150" s="6"/>
      <c r="G150" s="6"/>
      <c r="H150" s="6"/>
      <c r="R150" s="2"/>
      <c r="S150" s="2"/>
      <c r="T150" s="2"/>
      <c r="V150" s="2"/>
    </row>
    <row r="151" spans="1:22" s="1" customFormat="1" hidden="1">
      <c r="A151" s="8"/>
      <c r="B151" s="8"/>
      <c r="C151" s="8"/>
      <c r="D151" s="8"/>
      <c r="E151" s="2"/>
      <c r="F151" s="6"/>
      <c r="G151" s="6"/>
      <c r="H151" s="6"/>
      <c r="R151" s="2"/>
      <c r="S151" s="2"/>
      <c r="T151" s="2"/>
      <c r="V151" s="2"/>
    </row>
    <row r="152" spans="1:22" s="1" customFormat="1" hidden="1">
      <c r="A152" s="8"/>
      <c r="B152" s="8"/>
      <c r="C152" s="8"/>
      <c r="D152" s="8"/>
      <c r="E152" s="2"/>
      <c r="F152" s="6"/>
      <c r="G152" s="6"/>
      <c r="H152" s="6"/>
      <c r="R152" s="2"/>
      <c r="S152" s="2"/>
      <c r="T152" s="2"/>
      <c r="V152" s="2"/>
    </row>
    <row r="153" spans="1:22" s="1" customFormat="1" hidden="1">
      <c r="A153" s="8"/>
      <c r="B153" s="8"/>
      <c r="C153" s="8"/>
      <c r="D153" s="8"/>
      <c r="E153" s="2"/>
      <c r="F153" s="6"/>
      <c r="G153" s="6"/>
      <c r="H153" s="6"/>
      <c r="R153" s="2"/>
      <c r="S153" s="2"/>
      <c r="T153" s="2"/>
      <c r="V153" s="2"/>
    </row>
    <row r="154" spans="1:22" s="1" customFormat="1" hidden="1">
      <c r="A154" s="8"/>
      <c r="B154" s="8"/>
      <c r="C154" s="8"/>
      <c r="D154" s="8"/>
      <c r="E154" s="2"/>
      <c r="F154" s="6"/>
      <c r="G154" s="6"/>
      <c r="H154" s="6"/>
      <c r="R154" s="2"/>
      <c r="S154" s="2"/>
      <c r="T154" s="2"/>
      <c r="V154" s="2"/>
    </row>
    <row r="155" spans="1:22" s="1" customFormat="1" hidden="1">
      <c r="A155" s="8"/>
      <c r="B155" s="8"/>
      <c r="C155" s="8"/>
      <c r="D155" s="8"/>
      <c r="E155" s="2"/>
      <c r="F155" s="6"/>
      <c r="G155" s="6"/>
      <c r="H155" s="6"/>
      <c r="R155" s="2"/>
      <c r="S155" s="2"/>
      <c r="T155" s="2"/>
      <c r="V155" s="2"/>
    </row>
    <row r="156" spans="1:22" s="1" customFormat="1" hidden="1">
      <c r="A156" s="8"/>
      <c r="B156" s="8"/>
      <c r="C156" s="8"/>
      <c r="D156" s="8"/>
      <c r="E156" s="2"/>
      <c r="F156" s="6"/>
      <c r="G156" s="6"/>
      <c r="H156" s="6"/>
      <c r="R156" s="2"/>
      <c r="S156" s="2"/>
      <c r="T156" s="2"/>
      <c r="V156" s="2"/>
    </row>
    <row r="157" spans="1:22" s="1" customFormat="1" hidden="1">
      <c r="A157" s="8"/>
      <c r="B157" s="8"/>
      <c r="C157" s="8"/>
      <c r="D157" s="8"/>
      <c r="E157" s="2"/>
      <c r="F157" s="6"/>
      <c r="G157" s="6"/>
      <c r="H157" s="6"/>
      <c r="R157" s="2"/>
      <c r="S157" s="2"/>
      <c r="T157" s="2"/>
      <c r="V157" s="2"/>
    </row>
    <row r="158" spans="1:22" s="1" customFormat="1" hidden="1">
      <c r="A158" s="8"/>
      <c r="B158" s="8"/>
      <c r="C158" s="8"/>
      <c r="D158" s="8"/>
      <c r="E158" s="2"/>
      <c r="F158" s="6"/>
      <c r="G158" s="6"/>
      <c r="H158" s="6"/>
      <c r="R158" s="2"/>
      <c r="S158" s="2"/>
      <c r="T158" s="2"/>
      <c r="V158" s="2"/>
    </row>
    <row r="159" spans="1:22" s="1" customFormat="1" hidden="1">
      <c r="A159" s="8"/>
      <c r="B159" s="8"/>
      <c r="C159" s="8"/>
      <c r="D159" s="8"/>
      <c r="E159" s="2"/>
      <c r="F159" s="6"/>
      <c r="G159" s="6"/>
      <c r="H159" s="6"/>
      <c r="R159" s="2"/>
      <c r="S159" s="2"/>
      <c r="T159" s="2"/>
      <c r="V159" s="2"/>
    </row>
    <row r="160" spans="1:22" s="1" customFormat="1" hidden="1">
      <c r="A160" s="8"/>
      <c r="B160" s="8"/>
      <c r="C160" s="8"/>
      <c r="D160" s="8"/>
      <c r="E160" s="2"/>
      <c r="F160" s="6"/>
      <c r="G160" s="6"/>
      <c r="H160" s="6"/>
      <c r="R160" s="2"/>
      <c r="S160" s="2"/>
      <c r="T160" s="2"/>
      <c r="V160" s="2"/>
    </row>
    <row r="161" spans="1:22" s="1" customFormat="1" hidden="1">
      <c r="A161" s="8"/>
      <c r="B161" s="8"/>
      <c r="C161" s="8"/>
      <c r="D161" s="8"/>
      <c r="E161" s="2"/>
      <c r="F161" s="6"/>
      <c r="G161" s="6"/>
      <c r="H161" s="6"/>
      <c r="R161" s="2"/>
      <c r="S161" s="2"/>
      <c r="T161" s="2"/>
      <c r="V161" s="2"/>
    </row>
    <row r="162" spans="1:22" s="1" customFormat="1" hidden="1">
      <c r="A162" s="8"/>
      <c r="B162" s="8"/>
      <c r="C162" s="8"/>
      <c r="D162" s="8"/>
      <c r="E162" s="2"/>
      <c r="F162" s="6"/>
      <c r="G162" s="6"/>
      <c r="H162" s="6"/>
      <c r="R162" s="2"/>
      <c r="S162" s="2"/>
      <c r="T162" s="2"/>
      <c r="V162" s="2"/>
    </row>
    <row r="163" spans="1:22" s="1" customFormat="1" hidden="1">
      <c r="A163" s="8"/>
      <c r="B163" s="8"/>
      <c r="C163" s="8"/>
      <c r="D163" s="8"/>
      <c r="E163" s="2"/>
      <c r="F163" s="6"/>
      <c r="G163" s="6"/>
      <c r="H163" s="6"/>
      <c r="R163" s="2"/>
      <c r="S163" s="2"/>
      <c r="T163" s="2"/>
      <c r="V163" s="2"/>
    </row>
    <row r="164" spans="1:22" s="1" customFormat="1" hidden="1">
      <c r="A164" s="8"/>
      <c r="B164" s="8"/>
      <c r="C164" s="8"/>
      <c r="D164" s="8"/>
      <c r="E164" s="2"/>
      <c r="F164" s="6"/>
      <c r="G164" s="6"/>
      <c r="H164" s="6"/>
      <c r="R164" s="2"/>
      <c r="S164" s="2"/>
      <c r="T164" s="2"/>
      <c r="V164" s="2"/>
    </row>
    <row r="165" spans="1:22" s="1" customFormat="1" hidden="1">
      <c r="A165" s="8"/>
      <c r="B165" s="8"/>
      <c r="C165" s="8"/>
      <c r="D165" s="8"/>
      <c r="E165" s="2"/>
      <c r="F165" s="6"/>
      <c r="G165" s="6"/>
      <c r="H165" s="6"/>
      <c r="R165" s="2"/>
      <c r="S165" s="2"/>
      <c r="T165" s="2"/>
      <c r="V165" s="2"/>
    </row>
    <row r="166" spans="1:22" s="1" customFormat="1" hidden="1">
      <c r="A166" s="8"/>
      <c r="B166" s="8"/>
      <c r="C166" s="8"/>
      <c r="D166" s="8"/>
      <c r="E166" s="2"/>
      <c r="F166" s="6"/>
      <c r="G166" s="6"/>
      <c r="H166" s="6"/>
      <c r="R166" s="2"/>
      <c r="S166" s="2"/>
      <c r="T166" s="2"/>
      <c r="V166" s="2"/>
    </row>
    <row r="167" spans="1:22" s="1" customFormat="1" hidden="1">
      <c r="A167" s="8"/>
      <c r="B167" s="8"/>
      <c r="C167" s="8"/>
      <c r="D167" s="8"/>
      <c r="E167" s="2"/>
      <c r="F167" s="6"/>
      <c r="G167" s="6"/>
      <c r="H167" s="6"/>
      <c r="R167" s="2"/>
      <c r="S167" s="2"/>
      <c r="T167" s="2"/>
      <c r="V167" s="2"/>
    </row>
    <row r="168" spans="1:22" s="1" customFormat="1" hidden="1">
      <c r="A168" s="8"/>
      <c r="B168" s="8"/>
      <c r="C168" s="8"/>
      <c r="D168" s="8"/>
      <c r="E168" s="2"/>
      <c r="F168" s="6"/>
      <c r="G168" s="6"/>
      <c r="H168" s="6"/>
      <c r="R168" s="2"/>
      <c r="S168" s="2"/>
      <c r="T168" s="2"/>
      <c r="V168" s="2"/>
    </row>
    <row r="169" spans="1:22" s="1" customFormat="1" hidden="1">
      <c r="A169" s="8"/>
      <c r="B169" s="8"/>
      <c r="C169" s="8"/>
      <c r="D169" s="8"/>
      <c r="E169" s="2"/>
      <c r="F169" s="6"/>
      <c r="G169" s="6"/>
      <c r="H169" s="6"/>
      <c r="R169" s="2"/>
      <c r="S169" s="2"/>
      <c r="T169" s="2"/>
      <c r="V169" s="2"/>
    </row>
    <row r="170" spans="1:22" s="1" customFormat="1" hidden="1">
      <c r="A170" s="8"/>
      <c r="B170" s="8"/>
      <c r="C170" s="8"/>
      <c r="D170" s="8"/>
      <c r="E170" s="2"/>
      <c r="F170" s="6"/>
      <c r="G170" s="6"/>
      <c r="H170" s="6"/>
      <c r="R170" s="2"/>
      <c r="S170" s="2"/>
      <c r="T170" s="2"/>
      <c r="V170" s="2"/>
    </row>
    <row r="171" spans="1:22" s="1" customFormat="1" hidden="1">
      <c r="A171" s="8"/>
      <c r="B171" s="8"/>
      <c r="C171" s="8"/>
      <c r="D171" s="8"/>
      <c r="E171" s="2"/>
      <c r="F171" s="6"/>
      <c r="G171" s="6"/>
      <c r="H171" s="6"/>
      <c r="R171" s="2"/>
      <c r="S171" s="2"/>
      <c r="T171" s="2"/>
      <c r="V171" s="2"/>
    </row>
    <row r="172" spans="1:22" s="1" customFormat="1" hidden="1">
      <c r="A172" s="8"/>
      <c r="B172" s="8"/>
      <c r="C172" s="8"/>
      <c r="D172" s="8"/>
      <c r="E172" s="2"/>
      <c r="F172" s="6"/>
      <c r="G172" s="6"/>
      <c r="H172" s="6"/>
      <c r="R172" s="2"/>
      <c r="S172" s="2"/>
      <c r="T172" s="2"/>
      <c r="V172" s="2"/>
    </row>
    <row r="173" spans="1:22" s="1" customFormat="1" hidden="1">
      <c r="A173" s="8"/>
      <c r="B173" s="8"/>
      <c r="C173" s="8"/>
      <c r="D173" s="8"/>
      <c r="E173" s="2"/>
      <c r="F173" s="6"/>
      <c r="G173" s="6"/>
      <c r="H173" s="6"/>
      <c r="R173" s="2"/>
      <c r="S173" s="2"/>
      <c r="T173" s="2"/>
      <c r="V173" s="2"/>
    </row>
    <row r="174" spans="1:22" s="1" customFormat="1" hidden="1">
      <c r="A174" s="8"/>
      <c r="B174" s="8"/>
      <c r="C174" s="8"/>
      <c r="D174" s="8"/>
      <c r="E174" s="2"/>
      <c r="F174" s="6"/>
      <c r="G174" s="6"/>
      <c r="H174" s="6"/>
      <c r="R174" s="2"/>
      <c r="S174" s="2"/>
      <c r="T174" s="2"/>
      <c r="V174" s="2"/>
    </row>
    <row r="175" spans="1:22" s="1" customFormat="1" hidden="1">
      <c r="A175" s="8"/>
      <c r="B175" s="8"/>
      <c r="C175" s="8"/>
      <c r="D175" s="8"/>
      <c r="E175" s="2"/>
      <c r="F175" s="6"/>
      <c r="G175" s="6"/>
      <c r="H175" s="6"/>
      <c r="R175" s="2"/>
      <c r="S175" s="2"/>
      <c r="T175" s="2"/>
      <c r="V175" s="2"/>
    </row>
    <row r="176" spans="1:22" s="1" customFormat="1" hidden="1">
      <c r="A176" s="8"/>
      <c r="B176" s="8"/>
      <c r="C176" s="8"/>
      <c r="D176" s="8"/>
      <c r="E176" s="2"/>
      <c r="F176" s="6"/>
      <c r="G176" s="6"/>
      <c r="H176" s="6"/>
      <c r="R176" s="2"/>
      <c r="S176" s="2"/>
      <c r="T176" s="2"/>
      <c r="V176" s="2"/>
    </row>
    <row r="177" spans="1:22" s="1" customFormat="1" hidden="1">
      <c r="A177" s="8"/>
      <c r="B177" s="8"/>
      <c r="C177" s="8"/>
      <c r="D177" s="8"/>
      <c r="E177" s="2"/>
      <c r="F177" s="6"/>
      <c r="G177" s="6"/>
      <c r="H177" s="6"/>
      <c r="R177" s="2"/>
      <c r="S177" s="2"/>
      <c r="T177" s="2"/>
      <c r="V177" s="2"/>
    </row>
    <row r="178" spans="1:22" s="1" customFormat="1" hidden="1">
      <c r="A178" s="8"/>
      <c r="B178" s="8"/>
      <c r="C178" s="8"/>
      <c r="D178" s="8"/>
      <c r="E178" s="2"/>
      <c r="F178" s="6"/>
      <c r="G178" s="6"/>
      <c r="H178" s="6"/>
      <c r="R178" s="2"/>
      <c r="S178" s="2"/>
      <c r="T178" s="2"/>
      <c r="V178" s="2"/>
    </row>
    <row r="179" spans="1:22" s="1" customFormat="1" hidden="1">
      <c r="A179" s="8"/>
      <c r="B179" s="8"/>
      <c r="C179" s="8"/>
      <c r="D179" s="8"/>
      <c r="E179" s="2"/>
      <c r="F179" s="6"/>
      <c r="G179" s="6"/>
      <c r="H179" s="6"/>
      <c r="R179" s="2"/>
      <c r="S179" s="2"/>
      <c r="T179" s="2"/>
      <c r="V179" s="2"/>
    </row>
    <row r="180" spans="1:22" s="1" customFormat="1" hidden="1">
      <c r="A180" s="8"/>
      <c r="B180" s="8"/>
      <c r="C180" s="8"/>
      <c r="D180" s="8"/>
      <c r="E180" s="2"/>
      <c r="F180" s="6"/>
      <c r="G180" s="6"/>
      <c r="H180" s="6"/>
      <c r="R180" s="2"/>
      <c r="S180" s="2"/>
      <c r="T180" s="2"/>
      <c r="V180" s="2"/>
    </row>
    <row r="181" spans="1:22" s="1" customFormat="1" hidden="1">
      <c r="A181" s="8"/>
      <c r="B181" s="8"/>
      <c r="C181" s="8"/>
      <c r="D181" s="8"/>
      <c r="E181" s="2"/>
      <c r="F181" s="6"/>
      <c r="G181" s="6"/>
      <c r="H181" s="6"/>
      <c r="R181" s="2"/>
      <c r="S181" s="2"/>
      <c r="T181" s="2"/>
      <c r="V181" s="2"/>
    </row>
    <row r="182" spans="1:22" s="1" customFormat="1" hidden="1">
      <c r="A182" s="8"/>
      <c r="B182" s="8"/>
      <c r="C182" s="8"/>
      <c r="D182" s="8"/>
      <c r="E182" s="2"/>
      <c r="F182" s="6"/>
      <c r="G182" s="6"/>
      <c r="H182" s="6"/>
      <c r="R182" s="2"/>
      <c r="S182" s="2"/>
      <c r="T182" s="2"/>
      <c r="V182" s="2"/>
    </row>
    <row r="183" spans="1:22" s="1" customFormat="1" hidden="1">
      <c r="A183" s="8"/>
      <c r="B183" s="8"/>
      <c r="C183" s="8"/>
      <c r="D183" s="8"/>
      <c r="E183" s="2"/>
      <c r="F183" s="6"/>
      <c r="G183" s="6"/>
      <c r="H183" s="6"/>
      <c r="R183" s="2"/>
      <c r="S183" s="2"/>
      <c r="T183" s="2"/>
      <c r="V183" s="2"/>
    </row>
    <row r="184" spans="1:22" s="1" customFormat="1" hidden="1">
      <c r="A184" s="8"/>
      <c r="B184" s="8"/>
      <c r="C184" s="8"/>
      <c r="D184" s="8"/>
      <c r="E184" s="2"/>
      <c r="F184" s="6"/>
      <c r="G184" s="6"/>
      <c r="H184" s="6"/>
      <c r="R184" s="2"/>
      <c r="S184" s="2"/>
      <c r="T184" s="2"/>
      <c r="V184" s="2"/>
    </row>
    <row r="185" spans="1:22" s="1" customFormat="1" hidden="1">
      <c r="A185" s="8"/>
      <c r="B185" s="8"/>
      <c r="C185" s="8"/>
      <c r="D185" s="8"/>
      <c r="E185" s="2"/>
      <c r="F185" s="6"/>
      <c r="G185" s="6"/>
      <c r="H185" s="6"/>
      <c r="R185" s="2"/>
      <c r="S185" s="2"/>
      <c r="T185" s="2"/>
      <c r="V185" s="2"/>
    </row>
    <row r="186" spans="1:22" s="1" customFormat="1" hidden="1">
      <c r="A186" s="8"/>
      <c r="B186" s="8"/>
      <c r="C186" s="8"/>
      <c r="D186" s="8"/>
      <c r="E186" s="2"/>
      <c r="F186" s="6"/>
      <c r="G186" s="6"/>
      <c r="H186" s="6"/>
      <c r="R186" s="2"/>
      <c r="S186" s="2"/>
      <c r="T186" s="2"/>
      <c r="V186" s="2"/>
    </row>
    <row r="187" spans="1:22" s="1" customFormat="1" hidden="1">
      <c r="A187" s="8"/>
      <c r="B187" s="8"/>
      <c r="C187" s="8"/>
      <c r="D187" s="8"/>
      <c r="E187" s="2"/>
      <c r="F187" s="6"/>
      <c r="G187" s="6"/>
      <c r="H187" s="6"/>
      <c r="R187" s="2"/>
      <c r="S187" s="2"/>
      <c r="T187" s="2"/>
      <c r="V187" s="2"/>
    </row>
    <row r="188" spans="1:22" s="1" customFormat="1" hidden="1">
      <c r="A188" s="8"/>
      <c r="B188" s="8"/>
      <c r="C188" s="8"/>
      <c r="D188" s="8"/>
      <c r="E188" s="2"/>
      <c r="F188" s="6"/>
      <c r="G188" s="6"/>
      <c r="H188" s="6"/>
      <c r="R188" s="2"/>
      <c r="S188" s="2"/>
      <c r="T188" s="2"/>
      <c r="V188" s="2"/>
    </row>
    <row r="189" spans="1:22" s="1" customFormat="1" hidden="1">
      <c r="A189" s="8"/>
      <c r="B189" s="8"/>
      <c r="C189" s="8"/>
      <c r="D189" s="8"/>
      <c r="E189" s="2"/>
      <c r="F189" s="6"/>
      <c r="G189" s="6"/>
      <c r="H189" s="6"/>
      <c r="R189" s="2"/>
      <c r="S189" s="2"/>
      <c r="T189" s="2"/>
      <c r="V189" s="2"/>
    </row>
    <row r="190" spans="1:22" s="1" customFormat="1" hidden="1">
      <c r="A190" s="8"/>
      <c r="B190" s="8"/>
      <c r="C190" s="8"/>
      <c r="D190" s="8"/>
      <c r="E190" s="2"/>
      <c r="F190" s="6"/>
      <c r="G190" s="6"/>
      <c r="H190" s="6"/>
      <c r="R190" s="2"/>
      <c r="S190" s="2"/>
      <c r="T190" s="2"/>
      <c r="V190" s="2"/>
    </row>
    <row r="191" spans="1:22" s="1" customFormat="1" hidden="1">
      <c r="A191" s="8"/>
      <c r="B191" s="8"/>
      <c r="C191" s="8"/>
      <c r="D191" s="8"/>
      <c r="E191" s="2"/>
      <c r="F191" s="6"/>
      <c r="G191" s="6"/>
      <c r="H191" s="6"/>
      <c r="R191" s="2"/>
      <c r="S191" s="2"/>
      <c r="T191" s="2"/>
      <c r="V191" s="2"/>
    </row>
    <row r="192" spans="1:22" s="1" customFormat="1" hidden="1">
      <c r="A192" s="8"/>
      <c r="B192" s="8"/>
      <c r="C192" s="8"/>
      <c r="D192" s="8"/>
      <c r="E192" s="2"/>
      <c r="F192" s="6"/>
      <c r="G192" s="6"/>
      <c r="H192" s="6"/>
      <c r="R192" s="2"/>
      <c r="S192" s="2"/>
      <c r="T192" s="2"/>
      <c r="V192" s="2"/>
    </row>
    <row r="193" spans="1:22" s="1" customFormat="1" hidden="1">
      <c r="A193" s="8"/>
      <c r="B193" s="8"/>
      <c r="C193" s="8"/>
      <c r="D193" s="8"/>
      <c r="E193" s="2"/>
      <c r="F193" s="6"/>
      <c r="G193" s="6"/>
      <c r="H193" s="6"/>
      <c r="R193" s="2"/>
      <c r="S193" s="2"/>
      <c r="T193" s="2"/>
      <c r="V193" s="2"/>
    </row>
    <row r="194" spans="1:22" s="1" customFormat="1" hidden="1">
      <c r="A194" s="8"/>
      <c r="B194" s="8"/>
      <c r="C194" s="8"/>
      <c r="D194" s="8"/>
      <c r="E194" s="2"/>
      <c r="F194" s="6"/>
      <c r="G194" s="6"/>
      <c r="H194" s="6"/>
      <c r="R194" s="2"/>
      <c r="S194" s="2"/>
      <c r="T194" s="2"/>
      <c r="V194" s="2"/>
    </row>
    <row r="195" spans="1:22" s="1" customFormat="1" hidden="1">
      <c r="A195" s="8"/>
      <c r="B195" s="8"/>
      <c r="C195" s="8"/>
      <c r="D195" s="8"/>
      <c r="E195" s="2"/>
      <c r="F195" s="6"/>
      <c r="G195" s="6"/>
      <c r="H195" s="6"/>
      <c r="R195" s="2"/>
      <c r="S195" s="2"/>
      <c r="T195" s="2"/>
      <c r="V195" s="2"/>
    </row>
    <row r="196" spans="1:22" s="1" customFormat="1" hidden="1">
      <c r="A196" s="8"/>
      <c r="B196" s="8"/>
      <c r="C196" s="8"/>
      <c r="D196" s="8"/>
      <c r="E196" s="2"/>
      <c r="F196" s="6"/>
      <c r="G196" s="6"/>
      <c r="H196" s="6"/>
      <c r="R196" s="2"/>
      <c r="S196" s="2"/>
      <c r="T196" s="2"/>
      <c r="V196" s="2"/>
    </row>
    <row r="197" spans="1:22" s="1" customFormat="1" hidden="1">
      <c r="A197" s="8"/>
      <c r="B197" s="8"/>
      <c r="C197" s="8"/>
      <c r="D197" s="8"/>
      <c r="E197" s="2"/>
      <c r="F197" s="6"/>
      <c r="G197" s="6"/>
      <c r="H197" s="6"/>
      <c r="R197" s="2"/>
      <c r="S197" s="2"/>
      <c r="T197" s="2"/>
      <c r="V197" s="2"/>
    </row>
    <row r="198" spans="1:22" s="1" customFormat="1" hidden="1">
      <c r="A198" s="8"/>
      <c r="B198" s="8"/>
      <c r="C198" s="8"/>
      <c r="D198" s="8"/>
      <c r="E198" s="2"/>
      <c r="F198" s="6"/>
      <c r="G198" s="6"/>
      <c r="H198" s="6"/>
      <c r="R198" s="2"/>
      <c r="S198" s="2"/>
      <c r="T198" s="2"/>
      <c r="V198" s="2"/>
    </row>
    <row r="199" spans="1:22" s="1" customFormat="1" hidden="1">
      <c r="A199" s="8"/>
      <c r="B199" s="8"/>
      <c r="C199" s="8"/>
      <c r="D199" s="8"/>
      <c r="E199" s="2"/>
      <c r="F199" s="6"/>
      <c r="G199" s="6"/>
      <c r="H199" s="6"/>
      <c r="R199" s="2"/>
      <c r="S199" s="2"/>
      <c r="T199" s="2"/>
      <c r="V199" s="2"/>
    </row>
    <row r="200" spans="1:22" s="1" customFormat="1" hidden="1">
      <c r="A200" s="8"/>
      <c r="B200" s="8"/>
      <c r="C200" s="8"/>
      <c r="D200" s="8"/>
      <c r="E200" s="2"/>
      <c r="F200" s="6"/>
      <c r="G200" s="6"/>
      <c r="H200" s="6"/>
      <c r="R200" s="2"/>
      <c r="S200" s="2"/>
      <c r="T200" s="2"/>
      <c r="V200" s="2"/>
    </row>
    <row r="201" spans="1:22" s="1" customFormat="1" hidden="1">
      <c r="A201" s="8"/>
      <c r="B201" s="8"/>
      <c r="C201" s="8"/>
      <c r="D201" s="8"/>
      <c r="E201" s="2"/>
      <c r="F201" s="6"/>
      <c r="G201" s="6"/>
      <c r="H201" s="6"/>
      <c r="R201" s="2"/>
      <c r="S201" s="2"/>
      <c r="T201" s="2"/>
      <c r="V201" s="2"/>
    </row>
    <row r="202" spans="1:22" s="1" customFormat="1" hidden="1">
      <c r="A202" s="8"/>
      <c r="B202" s="8"/>
      <c r="C202" s="8"/>
      <c r="D202" s="8"/>
      <c r="E202" s="2"/>
      <c r="F202" s="6"/>
      <c r="G202" s="6"/>
      <c r="H202" s="6"/>
      <c r="R202" s="2"/>
      <c r="S202" s="2"/>
      <c r="T202" s="2"/>
      <c r="V202" s="2"/>
    </row>
    <row r="203" spans="1:22" s="1" customFormat="1" hidden="1">
      <c r="A203" s="8"/>
      <c r="B203" s="8"/>
      <c r="C203" s="8"/>
      <c r="D203" s="8"/>
      <c r="E203" s="2"/>
      <c r="F203" s="6"/>
      <c r="G203" s="6"/>
      <c r="H203" s="6"/>
      <c r="R203" s="2"/>
      <c r="S203" s="2"/>
      <c r="T203" s="2"/>
      <c r="V203" s="2"/>
    </row>
    <row r="204" spans="1:22" s="1" customFormat="1" hidden="1">
      <c r="A204" s="8"/>
      <c r="B204" s="8"/>
      <c r="C204" s="8"/>
      <c r="D204" s="8"/>
      <c r="E204" s="2"/>
      <c r="F204" s="6"/>
      <c r="G204" s="6"/>
      <c r="H204" s="6"/>
      <c r="R204" s="2"/>
      <c r="S204" s="2"/>
      <c r="T204" s="2"/>
      <c r="V204" s="2"/>
    </row>
    <row r="205" spans="1:22" s="1" customFormat="1" hidden="1">
      <c r="A205" s="8"/>
      <c r="B205" s="8"/>
      <c r="C205" s="8"/>
      <c r="D205" s="8"/>
      <c r="E205" s="2"/>
      <c r="F205" s="6"/>
      <c r="G205" s="6"/>
      <c r="H205" s="6"/>
      <c r="R205" s="2"/>
      <c r="S205" s="2"/>
      <c r="T205" s="2"/>
      <c r="V205" s="2"/>
    </row>
    <row r="206" spans="1:22" s="1" customFormat="1" hidden="1">
      <c r="A206" s="8"/>
      <c r="B206" s="8"/>
      <c r="C206" s="8"/>
      <c r="D206" s="8"/>
      <c r="E206" s="2"/>
      <c r="F206" s="6"/>
      <c r="G206" s="6"/>
      <c r="H206" s="6"/>
      <c r="R206" s="2"/>
      <c r="S206" s="2"/>
      <c r="T206" s="2"/>
      <c r="V206" s="2"/>
    </row>
    <row r="207" spans="1:22" s="1" customFormat="1" hidden="1">
      <c r="A207" s="8"/>
      <c r="B207" s="8"/>
      <c r="C207" s="8"/>
      <c r="D207" s="8"/>
      <c r="E207" s="2"/>
      <c r="F207" s="6"/>
      <c r="G207" s="6"/>
      <c r="H207" s="6"/>
      <c r="R207" s="2"/>
      <c r="S207" s="2"/>
      <c r="T207" s="2"/>
      <c r="V207" s="2"/>
    </row>
    <row r="208" spans="1:22" s="1" customFormat="1" hidden="1">
      <c r="A208" s="8"/>
      <c r="B208" s="8"/>
      <c r="C208" s="8"/>
      <c r="D208" s="8"/>
      <c r="E208" s="2"/>
      <c r="F208" s="6"/>
      <c r="G208" s="6"/>
      <c r="H208" s="6"/>
      <c r="R208" s="2"/>
      <c r="S208" s="2"/>
      <c r="T208" s="2"/>
      <c r="V208" s="2"/>
    </row>
    <row r="209" spans="1:22" s="1" customFormat="1" hidden="1">
      <c r="A209" s="8"/>
      <c r="B209" s="8"/>
      <c r="C209" s="8"/>
      <c r="D209" s="8"/>
      <c r="E209" s="2"/>
      <c r="F209" s="6"/>
      <c r="G209" s="6"/>
      <c r="H209" s="6"/>
      <c r="R209" s="2"/>
      <c r="S209" s="2"/>
      <c r="T209" s="2"/>
      <c r="V209" s="2"/>
    </row>
    <row r="210" spans="1:22" s="1" customFormat="1" hidden="1">
      <c r="A210" s="8"/>
      <c r="B210" s="8"/>
      <c r="C210" s="8"/>
      <c r="D210" s="8"/>
      <c r="E210" s="2"/>
      <c r="F210" s="6"/>
      <c r="G210" s="6"/>
      <c r="H210" s="6"/>
      <c r="R210" s="2"/>
      <c r="S210" s="2"/>
      <c r="T210" s="2"/>
      <c r="V210" s="2"/>
    </row>
    <row r="211" spans="1:22" s="1" customFormat="1" hidden="1">
      <c r="A211" s="8"/>
      <c r="B211" s="8"/>
      <c r="C211" s="8"/>
      <c r="D211" s="8"/>
      <c r="E211" s="2"/>
      <c r="F211" s="6"/>
      <c r="G211" s="6"/>
      <c r="H211" s="6"/>
      <c r="R211" s="2"/>
      <c r="S211" s="2"/>
      <c r="T211" s="2"/>
      <c r="V211" s="2"/>
    </row>
    <row r="212" spans="1:22" s="1" customFormat="1" hidden="1">
      <c r="A212" s="8"/>
      <c r="B212" s="8"/>
      <c r="C212" s="8"/>
      <c r="D212" s="8"/>
      <c r="E212" s="2"/>
      <c r="F212" s="6"/>
      <c r="G212" s="6"/>
      <c r="H212" s="6"/>
      <c r="R212" s="2"/>
      <c r="S212" s="2"/>
      <c r="T212" s="2"/>
      <c r="V212" s="2"/>
    </row>
    <row r="213" spans="1:22" s="1" customFormat="1" hidden="1">
      <c r="A213" s="8"/>
      <c r="B213" s="8"/>
      <c r="C213" s="8"/>
      <c r="D213" s="8"/>
      <c r="E213" s="2"/>
      <c r="F213" s="6"/>
      <c r="G213" s="6"/>
      <c r="H213" s="6"/>
      <c r="R213" s="2"/>
      <c r="S213" s="2"/>
      <c r="T213" s="2"/>
      <c r="V213" s="2"/>
    </row>
    <row r="214" spans="1:22" s="1" customFormat="1" hidden="1">
      <c r="A214" s="8"/>
      <c r="B214" s="8"/>
      <c r="C214" s="8"/>
      <c r="D214" s="8"/>
      <c r="E214" s="2"/>
      <c r="F214" s="6"/>
      <c r="G214" s="6"/>
      <c r="H214" s="6"/>
      <c r="R214" s="2"/>
      <c r="S214" s="2"/>
      <c r="T214" s="2"/>
      <c r="V214" s="2"/>
    </row>
    <row r="215" spans="1:22" s="1" customFormat="1" hidden="1">
      <c r="A215" s="8"/>
      <c r="B215" s="8"/>
      <c r="C215" s="8"/>
      <c r="D215" s="8"/>
      <c r="E215" s="2"/>
      <c r="F215" s="6"/>
      <c r="G215" s="6"/>
      <c r="H215" s="6"/>
      <c r="R215" s="2"/>
      <c r="S215" s="2"/>
      <c r="T215" s="2"/>
      <c r="V215" s="2"/>
    </row>
    <row r="216" spans="1:22" s="1" customFormat="1" hidden="1">
      <c r="A216" s="8"/>
      <c r="B216" s="8"/>
      <c r="C216" s="8"/>
      <c r="D216" s="8"/>
      <c r="E216" s="2"/>
      <c r="F216" s="6"/>
      <c r="G216" s="6"/>
      <c r="H216" s="6"/>
      <c r="R216" s="2"/>
      <c r="S216" s="2"/>
      <c r="T216" s="2"/>
      <c r="V216" s="2"/>
    </row>
    <row r="217" spans="1:22" s="1" customFormat="1" hidden="1">
      <c r="A217" s="8"/>
      <c r="B217" s="8"/>
      <c r="C217" s="8"/>
      <c r="D217" s="8"/>
      <c r="E217" s="2"/>
      <c r="F217" s="6"/>
      <c r="G217" s="6"/>
      <c r="H217" s="6"/>
      <c r="R217" s="2"/>
      <c r="S217" s="2"/>
      <c r="T217" s="2"/>
      <c r="V217" s="2"/>
    </row>
    <row r="218" spans="1:22" s="1" customFormat="1" hidden="1">
      <c r="A218" s="8"/>
      <c r="B218" s="8"/>
      <c r="C218" s="8"/>
      <c r="D218" s="8"/>
      <c r="E218" s="2"/>
      <c r="F218" s="6"/>
      <c r="G218" s="6"/>
      <c r="H218" s="6"/>
      <c r="R218" s="2"/>
      <c r="S218" s="2"/>
      <c r="T218" s="2"/>
      <c r="V218" s="2"/>
    </row>
    <row r="219" spans="1:22" s="1" customFormat="1" hidden="1">
      <c r="A219" s="8"/>
      <c r="B219" s="8"/>
      <c r="C219" s="8"/>
      <c r="D219" s="8"/>
      <c r="E219" s="2"/>
      <c r="F219" s="6"/>
      <c r="G219" s="6"/>
      <c r="H219" s="6"/>
      <c r="R219" s="2"/>
      <c r="S219" s="2"/>
      <c r="T219" s="2"/>
      <c r="V219" s="2"/>
    </row>
    <row r="220" spans="1:22" s="1" customFormat="1" hidden="1">
      <c r="A220" s="8"/>
      <c r="B220" s="8"/>
      <c r="C220" s="8"/>
      <c r="D220" s="8"/>
      <c r="E220" s="2"/>
      <c r="F220" s="6"/>
      <c r="G220" s="6"/>
      <c r="H220" s="6"/>
      <c r="R220" s="2"/>
      <c r="S220" s="2"/>
      <c r="T220" s="2"/>
      <c r="V220" s="2"/>
    </row>
    <row r="221" spans="1:22" s="1" customFormat="1" hidden="1">
      <c r="A221" s="8"/>
      <c r="B221" s="8"/>
      <c r="C221" s="8"/>
      <c r="D221" s="8"/>
      <c r="E221" s="2"/>
      <c r="F221" s="6"/>
      <c r="G221" s="6"/>
      <c r="H221" s="6"/>
      <c r="R221" s="2"/>
      <c r="S221" s="2"/>
      <c r="T221" s="2"/>
      <c r="V221" s="2"/>
    </row>
    <row r="222" spans="1:22" s="1" customFormat="1" hidden="1">
      <c r="A222" s="8"/>
      <c r="B222" s="8"/>
      <c r="C222" s="8"/>
      <c r="D222" s="8"/>
      <c r="E222" s="2"/>
      <c r="F222" s="6"/>
      <c r="G222" s="6"/>
      <c r="H222" s="6"/>
      <c r="R222" s="2"/>
      <c r="S222" s="2"/>
      <c r="T222" s="2"/>
      <c r="V222" s="2"/>
    </row>
    <row r="223" spans="1:22" s="1" customFormat="1" hidden="1">
      <c r="A223" s="8"/>
      <c r="B223" s="8"/>
      <c r="C223" s="8"/>
      <c r="D223" s="8"/>
      <c r="E223" s="2"/>
      <c r="F223" s="6"/>
      <c r="G223" s="6"/>
      <c r="H223" s="6"/>
      <c r="R223" s="2"/>
      <c r="S223" s="2"/>
      <c r="T223" s="2"/>
      <c r="V223" s="2"/>
    </row>
    <row r="224" spans="1:22" s="1" customFormat="1" hidden="1">
      <c r="A224" s="8"/>
      <c r="B224" s="8"/>
      <c r="C224" s="8"/>
      <c r="D224" s="8"/>
      <c r="E224" s="2"/>
      <c r="F224" s="6"/>
      <c r="G224" s="6"/>
      <c r="H224" s="6"/>
      <c r="R224" s="2"/>
      <c r="S224" s="2"/>
      <c r="T224" s="2"/>
      <c r="V224" s="2"/>
    </row>
    <row r="225" spans="1:22" s="1" customFormat="1" hidden="1">
      <c r="A225" s="8"/>
      <c r="B225" s="8"/>
      <c r="C225" s="8"/>
      <c r="D225" s="8"/>
      <c r="E225" s="2"/>
      <c r="F225" s="6"/>
      <c r="G225" s="6"/>
      <c r="H225" s="6"/>
      <c r="R225" s="2"/>
      <c r="S225" s="2"/>
      <c r="T225" s="2"/>
      <c r="V225" s="2"/>
    </row>
    <row r="226" spans="1:22" s="1" customFormat="1" hidden="1">
      <c r="A226" s="8"/>
      <c r="B226" s="8"/>
      <c r="C226" s="8"/>
      <c r="D226" s="8"/>
      <c r="E226" s="2"/>
      <c r="F226" s="6"/>
      <c r="G226" s="6"/>
      <c r="H226" s="6"/>
      <c r="R226" s="2"/>
      <c r="S226" s="2"/>
      <c r="T226" s="2"/>
      <c r="V226" s="2"/>
    </row>
    <row r="227" spans="1:22" s="1" customFormat="1" hidden="1">
      <c r="A227" s="8"/>
      <c r="B227" s="8"/>
      <c r="C227" s="8"/>
      <c r="D227" s="8"/>
      <c r="E227" s="2"/>
      <c r="F227" s="6"/>
      <c r="G227" s="6"/>
      <c r="H227" s="6"/>
      <c r="R227" s="2"/>
      <c r="S227" s="2"/>
      <c r="T227" s="2"/>
      <c r="V227" s="2"/>
    </row>
    <row r="228" spans="1:22" s="1" customFormat="1" hidden="1">
      <c r="A228" s="8"/>
      <c r="B228" s="8"/>
      <c r="C228" s="8"/>
      <c r="D228" s="8"/>
      <c r="E228" s="2"/>
      <c r="F228" s="6"/>
      <c r="G228" s="6"/>
      <c r="H228" s="6"/>
      <c r="R228" s="2"/>
      <c r="S228" s="2"/>
      <c r="T228" s="2"/>
      <c r="V228" s="2"/>
    </row>
    <row r="229" spans="1:22" s="1" customFormat="1" hidden="1">
      <c r="A229" s="8"/>
      <c r="B229" s="8"/>
      <c r="C229" s="8"/>
      <c r="D229" s="8"/>
      <c r="E229" s="2"/>
      <c r="F229" s="6"/>
      <c r="G229" s="6"/>
      <c r="H229" s="6"/>
      <c r="R229" s="2"/>
      <c r="S229" s="2"/>
      <c r="T229" s="2"/>
      <c r="V229" s="2"/>
    </row>
    <row r="230" spans="1:22" s="1" customFormat="1" hidden="1">
      <c r="A230" s="8"/>
      <c r="B230" s="8"/>
      <c r="C230" s="8"/>
      <c r="D230" s="8"/>
      <c r="E230" s="2"/>
      <c r="F230" s="6"/>
      <c r="G230" s="6"/>
      <c r="H230" s="6"/>
      <c r="R230" s="2"/>
      <c r="S230" s="2"/>
      <c r="T230" s="2"/>
      <c r="V230" s="2"/>
    </row>
    <row r="231" spans="1:22" s="1" customFormat="1" hidden="1">
      <c r="A231" s="8"/>
      <c r="B231" s="8"/>
      <c r="C231" s="8"/>
      <c r="D231" s="8"/>
      <c r="E231" s="2"/>
      <c r="F231" s="6"/>
      <c r="G231" s="6"/>
      <c r="H231" s="6"/>
      <c r="R231" s="2"/>
      <c r="S231" s="2"/>
      <c r="T231" s="2"/>
      <c r="V231" s="2"/>
    </row>
    <row r="232" spans="1:22" s="1" customFormat="1" hidden="1">
      <c r="A232" s="8"/>
      <c r="B232" s="8"/>
      <c r="C232" s="8"/>
      <c r="D232" s="8"/>
      <c r="E232" s="2"/>
      <c r="F232" s="6"/>
      <c r="G232" s="6"/>
      <c r="H232" s="6"/>
      <c r="R232" s="2"/>
      <c r="S232" s="2"/>
      <c r="T232" s="2"/>
      <c r="V232" s="2"/>
    </row>
    <row r="233" spans="1:22" s="1" customFormat="1" hidden="1">
      <c r="A233" s="8"/>
      <c r="B233" s="8"/>
      <c r="C233" s="8"/>
      <c r="D233" s="8"/>
      <c r="E233" s="2"/>
      <c r="F233" s="6"/>
      <c r="G233" s="6"/>
      <c r="H233" s="6"/>
      <c r="R233" s="2"/>
      <c r="S233" s="2"/>
      <c r="T233" s="2"/>
      <c r="V233" s="2"/>
    </row>
    <row r="234" spans="1:22" s="1" customFormat="1" hidden="1">
      <c r="A234" s="8"/>
      <c r="B234" s="8"/>
      <c r="C234" s="8"/>
      <c r="D234" s="8"/>
      <c r="E234" s="2"/>
      <c r="F234" s="6"/>
      <c r="G234" s="6"/>
      <c r="H234" s="6"/>
      <c r="R234" s="2"/>
      <c r="S234" s="2"/>
      <c r="T234" s="2"/>
      <c r="V234" s="2"/>
    </row>
    <row r="235" spans="1:22" s="1" customFormat="1" hidden="1">
      <c r="A235" s="8"/>
      <c r="B235" s="8"/>
      <c r="C235" s="8"/>
      <c r="D235" s="8"/>
      <c r="E235" s="2"/>
      <c r="F235" s="6"/>
      <c r="G235" s="6"/>
      <c r="H235" s="6"/>
      <c r="R235" s="2"/>
      <c r="S235" s="2"/>
      <c r="T235" s="2"/>
      <c r="V235" s="2"/>
    </row>
    <row r="236" spans="1:22" s="1" customFormat="1" hidden="1">
      <c r="A236" s="8"/>
      <c r="B236" s="8"/>
      <c r="C236" s="8"/>
      <c r="D236" s="8"/>
      <c r="E236" s="2"/>
      <c r="F236" s="6"/>
      <c r="G236" s="6"/>
      <c r="H236" s="6"/>
      <c r="R236" s="2"/>
      <c r="S236" s="2"/>
      <c r="T236" s="2"/>
      <c r="V236" s="2"/>
    </row>
    <row r="237" spans="1:22" s="1" customFormat="1" hidden="1">
      <c r="A237" s="8"/>
      <c r="B237" s="8"/>
      <c r="C237" s="8"/>
      <c r="D237" s="8"/>
      <c r="E237" s="2"/>
      <c r="F237" s="6"/>
      <c r="G237" s="6"/>
      <c r="H237" s="6"/>
      <c r="R237" s="2"/>
      <c r="S237" s="2"/>
      <c r="T237" s="2"/>
      <c r="V237" s="2"/>
    </row>
    <row r="238" spans="1:22" s="1" customFormat="1" hidden="1">
      <c r="A238" s="8"/>
      <c r="B238" s="8"/>
      <c r="C238" s="8"/>
      <c r="D238" s="8"/>
      <c r="E238" s="2"/>
      <c r="F238" s="6"/>
      <c r="G238" s="6"/>
      <c r="H238" s="6"/>
      <c r="R238" s="2"/>
      <c r="S238" s="2"/>
      <c r="T238" s="2"/>
      <c r="V238" s="2"/>
    </row>
    <row r="239" spans="1:22" s="1" customFormat="1" hidden="1">
      <c r="A239" s="8"/>
      <c r="B239" s="8"/>
      <c r="C239" s="8"/>
      <c r="D239" s="8"/>
      <c r="E239" s="2"/>
      <c r="F239" s="6"/>
      <c r="G239" s="6"/>
      <c r="H239" s="6"/>
      <c r="R239" s="2"/>
      <c r="S239" s="2"/>
      <c r="T239" s="2"/>
      <c r="V239" s="2"/>
    </row>
    <row r="240" spans="1:22" s="1" customFormat="1" hidden="1">
      <c r="A240" s="8"/>
      <c r="B240" s="8"/>
      <c r="C240" s="8"/>
      <c r="D240" s="8"/>
      <c r="E240" s="2"/>
      <c r="F240" s="6"/>
      <c r="G240" s="6"/>
      <c r="H240" s="6"/>
      <c r="R240" s="2"/>
      <c r="S240" s="2"/>
      <c r="T240" s="2"/>
      <c r="V240" s="2"/>
    </row>
    <row r="241" spans="1:22" s="1" customFormat="1" hidden="1">
      <c r="A241" s="8"/>
      <c r="B241" s="8"/>
      <c r="C241" s="8"/>
      <c r="D241" s="8"/>
      <c r="E241" s="2"/>
      <c r="F241" s="6"/>
      <c r="G241" s="6"/>
      <c r="H241" s="6"/>
      <c r="R241" s="2"/>
      <c r="S241" s="2"/>
      <c r="T241" s="2"/>
      <c r="V241" s="2"/>
    </row>
    <row r="242" spans="1:22" s="1" customFormat="1" hidden="1">
      <c r="A242" s="8"/>
      <c r="B242" s="8"/>
      <c r="C242" s="8"/>
      <c r="D242" s="8"/>
      <c r="E242" s="2"/>
      <c r="F242" s="6"/>
      <c r="G242" s="6"/>
      <c r="H242" s="6"/>
      <c r="R242" s="2"/>
      <c r="S242" s="2"/>
      <c r="T242" s="2"/>
      <c r="V242" s="2"/>
    </row>
    <row r="243" spans="1:22" s="1" customFormat="1" hidden="1">
      <c r="A243" s="8"/>
      <c r="B243" s="8"/>
      <c r="C243" s="8"/>
      <c r="D243" s="8"/>
      <c r="E243" s="2"/>
      <c r="F243" s="6"/>
      <c r="G243" s="6"/>
      <c r="H243" s="6"/>
      <c r="R243" s="2"/>
      <c r="S243" s="2"/>
      <c r="T243" s="2"/>
      <c r="V243" s="2"/>
    </row>
    <row r="244" spans="1:22" s="1" customFormat="1" hidden="1">
      <c r="A244" s="8"/>
      <c r="B244" s="8"/>
      <c r="C244" s="8"/>
      <c r="D244" s="8"/>
      <c r="E244" s="2"/>
      <c r="F244" s="6"/>
      <c r="G244" s="6"/>
      <c r="H244" s="6"/>
      <c r="R244" s="2"/>
      <c r="S244" s="2"/>
      <c r="T244" s="2"/>
      <c r="V244" s="2"/>
    </row>
    <row r="245" spans="1:22" s="1" customFormat="1" hidden="1">
      <c r="A245" s="8"/>
      <c r="B245" s="8"/>
      <c r="C245" s="8"/>
      <c r="D245" s="8"/>
      <c r="E245" s="2"/>
      <c r="F245" s="6"/>
      <c r="G245" s="6"/>
      <c r="H245" s="6"/>
      <c r="R245" s="2"/>
      <c r="S245" s="2"/>
      <c r="T245" s="2"/>
      <c r="V245" s="2"/>
    </row>
    <row r="246" spans="1:22" s="1" customFormat="1" hidden="1">
      <c r="A246" s="8"/>
      <c r="B246" s="8"/>
      <c r="C246" s="8"/>
      <c r="D246" s="8"/>
      <c r="E246" s="2"/>
      <c r="F246" s="6"/>
      <c r="G246" s="6"/>
      <c r="H246" s="6"/>
      <c r="R246" s="2"/>
      <c r="S246" s="2"/>
      <c r="T246" s="2"/>
      <c r="V246" s="2"/>
    </row>
    <row r="247" spans="1:22" s="1" customFormat="1" hidden="1">
      <c r="A247" s="8"/>
      <c r="B247" s="8"/>
      <c r="C247" s="8"/>
      <c r="D247" s="8"/>
      <c r="E247" s="2"/>
      <c r="F247" s="6"/>
      <c r="G247" s="6"/>
      <c r="H247" s="6"/>
      <c r="R247" s="2"/>
      <c r="S247" s="2"/>
      <c r="T247" s="2"/>
      <c r="V247" s="2"/>
    </row>
    <row r="248" spans="1:22" s="1" customFormat="1" hidden="1">
      <c r="A248" s="8"/>
      <c r="B248" s="8"/>
      <c r="C248" s="8"/>
      <c r="D248" s="8"/>
      <c r="E248" s="2"/>
      <c r="F248" s="6"/>
      <c r="G248" s="6"/>
      <c r="H248" s="6"/>
      <c r="R248" s="2"/>
      <c r="S248" s="2"/>
      <c r="T248" s="2"/>
      <c r="V248" s="2"/>
    </row>
    <row r="249" spans="1:22" s="1" customFormat="1" hidden="1">
      <c r="A249" s="8"/>
      <c r="B249" s="8"/>
      <c r="C249" s="8"/>
      <c r="D249" s="8"/>
      <c r="E249" s="2"/>
      <c r="F249" s="6"/>
      <c r="G249" s="6"/>
      <c r="H249" s="6"/>
      <c r="R249" s="2"/>
      <c r="S249" s="2"/>
      <c r="T249" s="2"/>
      <c r="V249" s="2"/>
    </row>
    <row r="250" spans="1:22" s="1" customFormat="1" hidden="1">
      <c r="A250" s="8"/>
      <c r="B250" s="8"/>
      <c r="C250" s="8"/>
      <c r="D250" s="8"/>
      <c r="E250" s="2"/>
      <c r="F250" s="6"/>
      <c r="G250" s="6"/>
      <c r="H250" s="6"/>
      <c r="R250" s="2"/>
      <c r="S250" s="2"/>
      <c r="T250" s="2"/>
      <c r="V250" s="2"/>
    </row>
    <row r="251" spans="1:22" s="1" customFormat="1" hidden="1">
      <c r="A251" s="8"/>
      <c r="B251" s="8"/>
      <c r="C251" s="8"/>
      <c r="D251" s="8"/>
      <c r="E251" s="2"/>
      <c r="F251" s="6"/>
      <c r="G251" s="6"/>
      <c r="H251" s="6"/>
      <c r="R251" s="2"/>
      <c r="S251" s="2"/>
      <c r="T251" s="2"/>
      <c r="V251" s="2"/>
    </row>
    <row r="252" spans="1:22" s="1" customFormat="1" hidden="1">
      <c r="A252" s="8"/>
      <c r="B252" s="8"/>
      <c r="C252" s="8"/>
      <c r="D252" s="8"/>
      <c r="E252" s="2"/>
      <c r="F252" s="6"/>
      <c r="G252" s="6"/>
      <c r="H252" s="6"/>
      <c r="R252" s="2"/>
      <c r="S252" s="2"/>
      <c r="T252" s="2"/>
      <c r="V252" s="2"/>
    </row>
    <row r="253" spans="1:22" s="1" customFormat="1" hidden="1">
      <c r="A253" s="8"/>
      <c r="B253" s="8"/>
      <c r="C253" s="8"/>
      <c r="D253" s="8"/>
      <c r="E253" s="2"/>
      <c r="F253" s="6"/>
      <c r="G253" s="6"/>
      <c r="H253" s="6"/>
      <c r="R253" s="2"/>
      <c r="S253" s="2"/>
      <c r="T253" s="2"/>
      <c r="V253" s="2"/>
    </row>
    <row r="254" spans="1:22" s="1" customFormat="1" hidden="1">
      <c r="A254" s="8"/>
      <c r="B254" s="8"/>
      <c r="C254" s="8"/>
      <c r="D254" s="8"/>
      <c r="E254" s="2"/>
      <c r="F254" s="6"/>
      <c r="G254" s="6"/>
      <c r="H254" s="6"/>
      <c r="R254" s="2"/>
      <c r="S254" s="2"/>
      <c r="T254" s="2"/>
      <c r="V254" s="2"/>
    </row>
    <row r="255" spans="1:22" s="1" customFormat="1" hidden="1">
      <c r="A255" s="8"/>
      <c r="B255" s="8"/>
      <c r="C255" s="8"/>
      <c r="D255" s="8"/>
      <c r="E255" s="2"/>
      <c r="F255" s="6"/>
      <c r="G255" s="6"/>
      <c r="H255" s="6"/>
      <c r="R255" s="2"/>
      <c r="S255" s="2"/>
      <c r="T255" s="2"/>
      <c r="V255" s="2"/>
    </row>
    <row r="256" spans="1:22" s="1" customFormat="1" hidden="1">
      <c r="A256" s="8"/>
      <c r="B256" s="8"/>
      <c r="C256" s="8"/>
      <c r="D256" s="8"/>
      <c r="E256" s="2"/>
      <c r="F256" s="6"/>
      <c r="G256" s="6"/>
      <c r="H256" s="6"/>
      <c r="R256" s="2"/>
      <c r="S256" s="2"/>
      <c r="T256" s="2"/>
      <c r="V256" s="2"/>
    </row>
    <row r="257" spans="1:22" s="1" customFormat="1" hidden="1">
      <c r="A257" s="8"/>
      <c r="B257" s="8"/>
      <c r="C257" s="8"/>
      <c r="D257" s="8"/>
      <c r="E257" s="2"/>
      <c r="F257" s="6"/>
      <c r="G257" s="6"/>
      <c r="H257" s="6"/>
      <c r="R257" s="2"/>
      <c r="S257" s="2"/>
      <c r="T257" s="2"/>
      <c r="V257" s="2"/>
    </row>
    <row r="258" spans="1:22" s="1" customFormat="1" hidden="1">
      <c r="A258" s="8"/>
      <c r="B258" s="8"/>
      <c r="C258" s="8"/>
      <c r="D258" s="8"/>
      <c r="E258" s="2"/>
      <c r="F258" s="6"/>
      <c r="G258" s="6"/>
      <c r="H258" s="6"/>
      <c r="R258" s="2"/>
      <c r="S258" s="2"/>
      <c r="T258" s="2"/>
      <c r="V258" s="2"/>
    </row>
    <row r="259" spans="1:22" s="1" customFormat="1" hidden="1">
      <c r="A259" s="8"/>
      <c r="B259" s="8"/>
      <c r="C259" s="8"/>
      <c r="D259" s="8"/>
      <c r="E259" s="2"/>
      <c r="F259" s="6"/>
      <c r="G259" s="6"/>
      <c r="H259" s="6"/>
      <c r="R259" s="2"/>
      <c r="S259" s="2"/>
      <c r="T259" s="2"/>
      <c r="V259" s="2"/>
    </row>
    <row r="260" spans="1:22" s="1" customFormat="1" hidden="1">
      <c r="A260" s="8"/>
      <c r="B260" s="8"/>
      <c r="C260" s="8"/>
      <c r="D260" s="8"/>
      <c r="E260" s="2"/>
      <c r="F260" s="6"/>
      <c r="G260" s="6"/>
      <c r="H260" s="6"/>
      <c r="R260" s="2"/>
      <c r="S260" s="2"/>
      <c r="T260" s="2"/>
      <c r="V260" s="2"/>
    </row>
    <row r="261" spans="1:22" s="1" customFormat="1" hidden="1">
      <c r="A261" s="8"/>
      <c r="B261" s="8"/>
      <c r="C261" s="8"/>
      <c r="D261" s="8"/>
      <c r="E261" s="2"/>
      <c r="F261" s="6"/>
      <c r="G261" s="6"/>
      <c r="H261" s="6"/>
      <c r="R261" s="2"/>
      <c r="S261" s="2"/>
      <c r="T261" s="2"/>
      <c r="V261" s="2"/>
    </row>
    <row r="262" spans="1:22" s="1" customFormat="1" hidden="1">
      <c r="A262" s="8"/>
      <c r="B262" s="8"/>
      <c r="C262" s="8"/>
      <c r="D262" s="8"/>
      <c r="E262" s="2"/>
      <c r="F262" s="6"/>
      <c r="G262" s="6"/>
      <c r="H262" s="6"/>
      <c r="R262" s="2"/>
      <c r="S262" s="2"/>
      <c r="T262" s="2"/>
      <c r="V262" s="2"/>
    </row>
    <row r="263" spans="1:22" s="1" customFormat="1" hidden="1">
      <c r="A263" s="8"/>
      <c r="B263" s="8"/>
      <c r="C263" s="8"/>
      <c r="D263" s="8"/>
      <c r="E263" s="2"/>
      <c r="F263" s="6"/>
      <c r="G263" s="6"/>
      <c r="H263" s="6"/>
      <c r="R263" s="2"/>
      <c r="S263" s="2"/>
      <c r="T263" s="2"/>
      <c r="V263" s="2"/>
    </row>
    <row r="264" spans="1:22" s="1" customFormat="1" hidden="1">
      <c r="A264" s="8"/>
      <c r="B264" s="8"/>
      <c r="C264" s="8"/>
      <c r="D264" s="8"/>
      <c r="E264" s="2"/>
      <c r="F264" s="6"/>
      <c r="G264" s="6"/>
      <c r="H264" s="6"/>
      <c r="R264" s="2"/>
      <c r="S264" s="2"/>
      <c r="T264" s="2"/>
      <c r="V264" s="2"/>
    </row>
    <row r="265" spans="1:22" s="1" customFormat="1" hidden="1">
      <c r="A265" s="8"/>
      <c r="B265" s="8"/>
      <c r="C265" s="8"/>
      <c r="D265" s="8"/>
      <c r="E265" s="2"/>
      <c r="F265" s="6"/>
      <c r="G265" s="6"/>
      <c r="H265" s="6"/>
      <c r="R265" s="2"/>
      <c r="S265" s="2"/>
      <c r="T265" s="2"/>
      <c r="V265" s="2"/>
    </row>
    <row r="266" spans="1:22" s="1" customFormat="1" hidden="1">
      <c r="A266" s="8"/>
      <c r="B266" s="8"/>
      <c r="C266" s="8"/>
      <c r="D266" s="8"/>
      <c r="E266" s="2"/>
      <c r="F266" s="6"/>
      <c r="G266" s="6"/>
      <c r="H266" s="6"/>
      <c r="R266" s="2"/>
      <c r="S266" s="2"/>
      <c r="T266" s="2"/>
      <c r="V266" s="2"/>
    </row>
    <row r="267" spans="1:22" s="1" customFormat="1" hidden="1">
      <c r="A267" s="8"/>
      <c r="B267" s="8"/>
      <c r="C267" s="8"/>
      <c r="D267" s="8"/>
      <c r="E267" s="2"/>
      <c r="F267" s="6"/>
      <c r="G267" s="6"/>
      <c r="H267" s="6"/>
      <c r="R267" s="2"/>
      <c r="S267" s="2"/>
      <c r="T267" s="2"/>
      <c r="V267" s="2"/>
    </row>
    <row r="268" spans="1:22" s="1" customFormat="1" hidden="1">
      <c r="A268" s="8"/>
      <c r="B268" s="8"/>
      <c r="C268" s="8"/>
      <c r="D268" s="8"/>
      <c r="E268" s="2"/>
      <c r="F268" s="6"/>
      <c r="G268" s="6"/>
      <c r="H268" s="6"/>
      <c r="R268" s="2"/>
      <c r="S268" s="2"/>
      <c r="T268" s="2"/>
      <c r="V268" s="2"/>
    </row>
    <row r="269" spans="1:22" s="1" customFormat="1" hidden="1">
      <c r="A269" s="8"/>
      <c r="B269" s="8"/>
      <c r="C269" s="8"/>
      <c r="D269" s="8"/>
      <c r="E269" s="2"/>
      <c r="F269" s="6"/>
      <c r="G269" s="6"/>
      <c r="H269" s="6"/>
      <c r="R269" s="2"/>
      <c r="S269" s="2"/>
      <c r="T269" s="2"/>
      <c r="V269" s="2"/>
    </row>
    <row r="270" spans="1:22" s="1" customFormat="1" hidden="1">
      <c r="A270" s="8"/>
      <c r="B270" s="8"/>
      <c r="C270" s="8"/>
      <c r="D270" s="8"/>
      <c r="E270" s="2"/>
      <c r="F270" s="6"/>
      <c r="G270" s="6"/>
      <c r="H270" s="6"/>
      <c r="R270" s="2"/>
      <c r="S270" s="2"/>
      <c r="T270" s="2"/>
      <c r="V270" s="2"/>
    </row>
    <row r="271" spans="1:22" s="1" customFormat="1" hidden="1">
      <c r="A271" s="8"/>
      <c r="B271" s="8"/>
      <c r="C271" s="8"/>
      <c r="D271" s="8"/>
      <c r="E271" s="2"/>
      <c r="F271" s="6"/>
      <c r="G271" s="6"/>
      <c r="H271" s="6"/>
      <c r="R271" s="2"/>
      <c r="S271" s="2"/>
      <c r="T271" s="2"/>
      <c r="V271" s="2"/>
    </row>
    <row r="272" spans="1:22" s="1" customFormat="1" hidden="1">
      <c r="A272" s="8"/>
      <c r="B272" s="8"/>
      <c r="C272" s="8"/>
      <c r="D272" s="8"/>
      <c r="E272" s="2"/>
      <c r="F272" s="6"/>
      <c r="G272" s="6"/>
      <c r="H272" s="6"/>
      <c r="R272" s="2"/>
      <c r="S272" s="2"/>
      <c r="T272" s="2"/>
      <c r="V272" s="2"/>
    </row>
    <row r="273" spans="1:22" s="1" customFormat="1" hidden="1">
      <c r="A273" s="8"/>
      <c r="B273" s="8"/>
      <c r="C273" s="8"/>
      <c r="D273" s="8"/>
      <c r="E273" s="2"/>
      <c r="F273" s="6"/>
      <c r="G273" s="6"/>
      <c r="H273" s="6"/>
      <c r="R273" s="2"/>
      <c r="S273" s="2"/>
      <c r="T273" s="2"/>
      <c r="V273" s="2"/>
    </row>
    <row r="274" spans="1:22" s="1" customFormat="1" hidden="1">
      <c r="A274" s="8"/>
      <c r="B274" s="8"/>
      <c r="C274" s="8"/>
      <c r="D274" s="8"/>
      <c r="E274" s="2"/>
      <c r="F274" s="6"/>
      <c r="G274" s="6"/>
      <c r="H274" s="6"/>
      <c r="R274" s="2"/>
      <c r="S274" s="2"/>
      <c r="T274" s="2"/>
      <c r="V274" s="2"/>
    </row>
    <row r="275" spans="1:22" s="1" customFormat="1" hidden="1">
      <c r="A275" s="8"/>
      <c r="B275" s="8"/>
      <c r="C275" s="8"/>
      <c r="D275" s="8"/>
      <c r="E275" s="2"/>
      <c r="F275" s="6"/>
      <c r="G275" s="6"/>
      <c r="H275" s="6"/>
      <c r="R275" s="2"/>
      <c r="S275" s="2"/>
      <c r="T275" s="2"/>
      <c r="V275" s="2"/>
    </row>
    <row r="276" spans="1:22" s="1" customFormat="1" hidden="1">
      <c r="A276" s="8"/>
      <c r="B276" s="8"/>
      <c r="C276" s="8"/>
      <c r="D276" s="8"/>
      <c r="E276" s="2"/>
      <c r="F276" s="6"/>
      <c r="G276" s="6"/>
      <c r="H276" s="6"/>
      <c r="R276" s="2"/>
      <c r="S276" s="2"/>
      <c r="T276" s="2"/>
      <c r="V276" s="2"/>
    </row>
    <row r="277" spans="1:22" s="1" customFormat="1" hidden="1">
      <c r="A277" s="8"/>
      <c r="B277" s="8"/>
      <c r="C277" s="8"/>
      <c r="D277" s="8"/>
      <c r="E277" s="2"/>
      <c r="F277" s="6"/>
      <c r="G277" s="6"/>
      <c r="H277" s="6"/>
      <c r="R277" s="2"/>
      <c r="S277" s="2"/>
      <c r="T277" s="2"/>
      <c r="V277" s="2"/>
    </row>
    <row r="278" spans="1:22" s="1" customFormat="1" hidden="1">
      <c r="A278" s="8"/>
      <c r="B278" s="8"/>
      <c r="C278" s="8"/>
      <c r="D278" s="8"/>
      <c r="E278" s="2"/>
      <c r="F278" s="6"/>
      <c r="G278" s="6"/>
      <c r="H278" s="6"/>
      <c r="R278" s="2"/>
      <c r="S278" s="2"/>
      <c r="T278" s="2"/>
      <c r="V278" s="2"/>
    </row>
    <row r="279" spans="1:22" s="1" customFormat="1" hidden="1">
      <c r="A279" s="8"/>
      <c r="B279" s="8"/>
      <c r="C279" s="8"/>
      <c r="D279" s="8"/>
      <c r="E279" s="2"/>
      <c r="F279" s="6"/>
      <c r="G279" s="6"/>
      <c r="H279" s="6"/>
      <c r="R279" s="2"/>
      <c r="S279" s="2"/>
      <c r="T279" s="2"/>
      <c r="V279" s="2"/>
    </row>
    <row r="280" spans="1:22" s="1" customFormat="1" hidden="1">
      <c r="A280" s="8"/>
      <c r="B280" s="8"/>
      <c r="C280" s="8"/>
      <c r="D280" s="8"/>
      <c r="E280" s="2"/>
      <c r="F280" s="6"/>
      <c r="G280" s="6"/>
      <c r="H280" s="6"/>
      <c r="R280" s="2"/>
      <c r="S280" s="2"/>
      <c r="T280" s="2"/>
      <c r="V280" s="2"/>
    </row>
    <row r="281" spans="1:22" s="1" customFormat="1" hidden="1">
      <c r="A281" s="8"/>
      <c r="B281" s="8"/>
      <c r="C281" s="8"/>
      <c r="D281" s="8"/>
      <c r="E281" s="2"/>
      <c r="F281" s="6"/>
      <c r="G281" s="6"/>
      <c r="H281" s="6"/>
      <c r="R281" s="2"/>
      <c r="S281" s="2"/>
      <c r="T281" s="2"/>
      <c r="V281" s="2"/>
    </row>
    <row r="282" spans="1:22" s="1" customFormat="1" hidden="1">
      <c r="A282" s="8"/>
      <c r="B282" s="8"/>
      <c r="C282" s="8"/>
      <c r="D282" s="8"/>
      <c r="E282" s="2"/>
      <c r="F282" s="6"/>
      <c r="G282" s="6"/>
      <c r="H282" s="6"/>
      <c r="R282" s="2"/>
      <c r="S282" s="2"/>
      <c r="T282" s="2"/>
      <c r="V282" s="2"/>
    </row>
    <row r="283" spans="1:22" s="1" customFormat="1" hidden="1">
      <c r="A283" s="8"/>
      <c r="B283" s="8"/>
      <c r="C283" s="8"/>
      <c r="D283" s="8"/>
      <c r="E283" s="2"/>
      <c r="F283" s="6"/>
      <c r="G283" s="6"/>
      <c r="H283" s="6"/>
      <c r="R283" s="2"/>
      <c r="S283" s="2"/>
      <c r="T283" s="2"/>
      <c r="V283" s="2"/>
    </row>
    <row r="284" spans="1:22" s="1" customFormat="1" hidden="1">
      <c r="A284" s="8"/>
      <c r="B284" s="8"/>
      <c r="C284" s="8"/>
      <c r="D284" s="8"/>
      <c r="E284" s="2"/>
      <c r="F284" s="6"/>
      <c r="G284" s="6"/>
      <c r="H284" s="6"/>
      <c r="R284" s="2"/>
      <c r="S284" s="2"/>
      <c r="T284" s="2"/>
      <c r="V284" s="2"/>
    </row>
    <row r="285" spans="1:22" s="1" customFormat="1" hidden="1">
      <c r="A285" s="8"/>
      <c r="B285" s="8"/>
      <c r="C285" s="8"/>
      <c r="D285" s="8"/>
      <c r="E285" s="2"/>
      <c r="F285" s="6"/>
      <c r="G285" s="6"/>
      <c r="H285" s="6"/>
      <c r="R285" s="2"/>
      <c r="S285" s="2"/>
      <c r="T285" s="2"/>
      <c r="V285" s="2"/>
    </row>
    <row r="286" spans="1:22" s="1" customFormat="1" hidden="1">
      <c r="A286" s="8"/>
      <c r="B286" s="8"/>
      <c r="C286" s="8"/>
      <c r="D286" s="8"/>
      <c r="E286" s="2"/>
      <c r="F286" s="6"/>
      <c r="G286" s="6"/>
      <c r="H286" s="6"/>
      <c r="R286" s="2"/>
      <c r="S286" s="2"/>
      <c r="T286" s="2"/>
      <c r="V286" s="2"/>
    </row>
    <row r="287" spans="1:22" s="1" customFormat="1" hidden="1">
      <c r="A287" s="8"/>
      <c r="B287" s="8"/>
      <c r="C287" s="8"/>
      <c r="D287" s="8"/>
      <c r="E287" s="2"/>
      <c r="F287" s="6"/>
      <c r="G287" s="6"/>
      <c r="H287" s="6"/>
      <c r="R287" s="2"/>
      <c r="S287" s="2"/>
      <c r="T287" s="2"/>
      <c r="V287" s="2"/>
    </row>
    <row r="288" spans="1:22" s="1" customFormat="1" hidden="1">
      <c r="A288" s="8"/>
      <c r="B288" s="8"/>
      <c r="C288" s="8"/>
      <c r="D288" s="8"/>
      <c r="E288" s="2"/>
      <c r="F288" s="6"/>
      <c r="G288" s="6"/>
      <c r="H288" s="6"/>
      <c r="R288" s="2"/>
      <c r="S288" s="2"/>
      <c r="T288" s="2"/>
      <c r="V288" s="2"/>
    </row>
    <row r="289" spans="1:22" s="1" customFormat="1" hidden="1">
      <c r="A289" s="8"/>
      <c r="B289" s="8"/>
      <c r="C289" s="8"/>
      <c r="D289" s="8"/>
      <c r="E289" s="2"/>
      <c r="F289" s="6"/>
      <c r="G289" s="6"/>
      <c r="H289" s="6"/>
      <c r="R289" s="2"/>
      <c r="S289" s="2"/>
      <c r="T289" s="2"/>
      <c r="V289" s="2"/>
    </row>
    <row r="290" spans="1:22" s="1" customFormat="1" hidden="1">
      <c r="A290" s="8"/>
      <c r="B290" s="8"/>
      <c r="C290" s="8"/>
      <c r="D290" s="8"/>
      <c r="E290" s="2"/>
      <c r="F290" s="6"/>
      <c r="G290" s="6"/>
      <c r="H290" s="6"/>
      <c r="R290" s="2"/>
      <c r="S290" s="2"/>
      <c r="T290" s="2"/>
      <c r="V290" s="2"/>
    </row>
    <row r="291" spans="1:22" s="1" customFormat="1" hidden="1">
      <c r="A291" s="8"/>
      <c r="B291" s="8"/>
      <c r="C291" s="8"/>
      <c r="D291" s="8"/>
      <c r="E291" s="2"/>
      <c r="F291" s="6"/>
      <c r="G291" s="6"/>
      <c r="H291" s="6"/>
      <c r="R291" s="2"/>
      <c r="S291" s="2"/>
      <c r="T291" s="2"/>
      <c r="V291" s="2"/>
    </row>
    <row r="292" spans="1:22" s="1" customFormat="1" hidden="1">
      <c r="A292" s="8"/>
      <c r="B292" s="8"/>
      <c r="C292" s="8"/>
      <c r="D292" s="8"/>
      <c r="E292" s="2"/>
      <c r="F292" s="6"/>
      <c r="G292" s="6"/>
      <c r="H292" s="6"/>
      <c r="R292" s="2"/>
      <c r="S292" s="2"/>
      <c r="T292" s="2"/>
      <c r="V292" s="2"/>
    </row>
    <row r="293" spans="1:22" s="1" customFormat="1" hidden="1">
      <c r="A293" s="8"/>
      <c r="B293" s="8"/>
      <c r="C293" s="8"/>
      <c r="D293" s="8"/>
      <c r="E293" s="2"/>
      <c r="F293" s="6"/>
      <c r="G293" s="6"/>
      <c r="H293" s="6"/>
      <c r="R293" s="2"/>
      <c r="S293" s="2"/>
      <c r="T293" s="2"/>
      <c r="V293" s="2"/>
    </row>
    <row r="294" spans="1:22" s="1" customFormat="1" hidden="1">
      <c r="A294" s="8"/>
      <c r="B294" s="8"/>
      <c r="C294" s="8"/>
      <c r="D294" s="8"/>
      <c r="E294" s="2"/>
      <c r="F294" s="6"/>
      <c r="G294" s="6"/>
      <c r="H294" s="6"/>
      <c r="R294" s="2"/>
      <c r="S294" s="2"/>
      <c r="T294" s="2"/>
      <c r="V294" s="2"/>
    </row>
    <row r="295" spans="1:22" s="1" customFormat="1" hidden="1">
      <c r="A295" s="8"/>
      <c r="B295" s="8"/>
      <c r="C295" s="8"/>
      <c r="D295" s="8"/>
      <c r="E295" s="2"/>
      <c r="F295" s="6"/>
      <c r="G295" s="6"/>
      <c r="H295" s="6"/>
      <c r="R295" s="2"/>
      <c r="S295" s="2"/>
      <c r="T295" s="2"/>
      <c r="V295" s="2"/>
    </row>
    <row r="296" spans="1:22" s="1" customFormat="1" hidden="1">
      <c r="A296" s="8"/>
      <c r="B296" s="8"/>
      <c r="C296" s="8"/>
      <c r="D296" s="8"/>
      <c r="E296" s="2"/>
      <c r="F296" s="6"/>
      <c r="G296" s="6"/>
      <c r="H296" s="6"/>
      <c r="R296" s="2"/>
      <c r="S296" s="2"/>
      <c r="T296" s="2"/>
      <c r="V296" s="2"/>
    </row>
    <row r="297" spans="1:22" s="1" customFormat="1" hidden="1">
      <c r="A297" s="8"/>
      <c r="B297" s="8"/>
      <c r="C297" s="8"/>
      <c r="D297" s="8"/>
      <c r="E297" s="2"/>
      <c r="F297" s="6"/>
      <c r="G297" s="6"/>
      <c r="H297" s="6"/>
      <c r="R297" s="2"/>
      <c r="S297" s="2"/>
      <c r="T297" s="2"/>
      <c r="V297" s="2"/>
    </row>
    <row r="298" spans="1:22" s="1" customFormat="1" hidden="1">
      <c r="A298" s="8"/>
      <c r="B298" s="8"/>
      <c r="C298" s="8"/>
      <c r="D298" s="8"/>
      <c r="E298" s="2"/>
      <c r="F298" s="6"/>
      <c r="G298" s="6"/>
      <c r="H298" s="6"/>
      <c r="R298" s="2"/>
      <c r="S298" s="2"/>
      <c r="T298" s="2"/>
      <c r="V298" s="2"/>
    </row>
    <row r="299" spans="1:22" s="1" customFormat="1" hidden="1">
      <c r="A299" s="8"/>
      <c r="B299" s="8"/>
      <c r="C299" s="8"/>
      <c r="D299" s="8"/>
      <c r="E299" s="2"/>
      <c r="F299" s="6"/>
      <c r="G299" s="6"/>
      <c r="H299" s="6"/>
      <c r="R299" s="2"/>
      <c r="S299" s="2"/>
      <c r="T299" s="2"/>
      <c r="V299" s="2"/>
    </row>
    <row r="300" spans="1:22" s="1" customFormat="1" hidden="1">
      <c r="A300" s="8"/>
      <c r="B300" s="8"/>
      <c r="C300" s="8"/>
      <c r="D300" s="8"/>
      <c r="E300" s="2"/>
      <c r="F300" s="6"/>
      <c r="G300" s="6"/>
      <c r="H300" s="6"/>
      <c r="R300" s="2"/>
      <c r="S300" s="2"/>
      <c r="T300" s="2"/>
      <c r="V300" s="2"/>
    </row>
    <row r="301" spans="1:22" s="1" customFormat="1" hidden="1">
      <c r="A301" s="8"/>
      <c r="B301" s="8"/>
      <c r="C301" s="8"/>
      <c r="D301" s="8"/>
      <c r="E301" s="2"/>
      <c r="F301" s="6"/>
      <c r="G301" s="6"/>
      <c r="H301" s="6"/>
      <c r="R301" s="2"/>
      <c r="S301" s="2"/>
      <c r="T301" s="2"/>
      <c r="V301" s="2"/>
    </row>
    <row r="302" spans="1:22" s="1" customFormat="1" hidden="1">
      <c r="A302" s="8"/>
      <c r="B302" s="8"/>
      <c r="C302" s="8"/>
      <c r="D302" s="8"/>
      <c r="E302" s="2"/>
      <c r="F302" s="6"/>
      <c r="G302" s="6"/>
      <c r="H302" s="6"/>
      <c r="R302" s="2"/>
      <c r="S302" s="2"/>
      <c r="T302" s="2"/>
      <c r="V302" s="2"/>
    </row>
    <row r="303" spans="1:22" s="1" customFormat="1" hidden="1">
      <c r="A303" s="8"/>
      <c r="B303" s="8"/>
      <c r="C303" s="8"/>
      <c r="D303" s="8"/>
      <c r="E303" s="2"/>
      <c r="F303" s="6"/>
      <c r="G303" s="6"/>
      <c r="H303" s="6"/>
      <c r="R303" s="2"/>
      <c r="S303" s="2"/>
      <c r="T303" s="2"/>
      <c r="V303" s="2"/>
    </row>
    <row r="304" spans="1:22" s="1" customFormat="1" hidden="1">
      <c r="A304" s="8"/>
      <c r="B304" s="8"/>
      <c r="C304" s="8"/>
      <c r="D304" s="8"/>
      <c r="E304" s="2"/>
      <c r="F304" s="6"/>
      <c r="G304" s="6"/>
      <c r="H304" s="6"/>
      <c r="R304" s="2"/>
      <c r="S304" s="2"/>
      <c r="T304" s="2"/>
      <c r="V304" s="2"/>
    </row>
    <row r="305" spans="1:22" s="1" customFormat="1" hidden="1">
      <c r="A305" s="8"/>
      <c r="B305" s="8"/>
      <c r="C305" s="8"/>
      <c r="D305" s="8"/>
      <c r="E305" s="2"/>
      <c r="F305" s="6"/>
      <c r="G305" s="6"/>
      <c r="H305" s="6"/>
      <c r="R305" s="2"/>
      <c r="S305" s="2"/>
      <c r="T305" s="2"/>
      <c r="V305" s="2"/>
    </row>
    <row r="306" spans="1:22" s="1" customFormat="1" hidden="1">
      <c r="A306" s="8"/>
      <c r="B306" s="8"/>
      <c r="C306" s="8"/>
      <c r="D306" s="8"/>
      <c r="E306" s="2"/>
      <c r="F306" s="6"/>
      <c r="G306" s="6"/>
      <c r="H306" s="6"/>
      <c r="R306" s="2"/>
      <c r="S306" s="2"/>
      <c r="T306" s="2"/>
      <c r="V306" s="2"/>
    </row>
    <row r="307" spans="1:22" s="1" customFormat="1" hidden="1">
      <c r="A307" s="8"/>
      <c r="B307" s="8"/>
      <c r="C307" s="8"/>
      <c r="D307" s="8"/>
      <c r="E307" s="2"/>
      <c r="F307" s="6"/>
      <c r="G307" s="6"/>
      <c r="H307" s="6"/>
      <c r="R307" s="2"/>
      <c r="S307" s="2"/>
      <c r="T307" s="2"/>
      <c r="V307" s="2"/>
    </row>
    <row r="308" spans="1:22" s="1" customFormat="1" hidden="1">
      <c r="A308" s="8"/>
      <c r="B308" s="8"/>
      <c r="C308" s="8"/>
      <c r="D308" s="8"/>
      <c r="E308" s="2"/>
      <c r="F308" s="6"/>
      <c r="G308" s="6"/>
      <c r="H308" s="6"/>
      <c r="R308" s="2"/>
      <c r="S308" s="2"/>
      <c r="T308" s="2"/>
      <c r="V308" s="2"/>
    </row>
    <row r="309" spans="1:22" s="1" customFormat="1" hidden="1">
      <c r="A309" s="8"/>
      <c r="B309" s="8"/>
      <c r="C309" s="8"/>
      <c r="D309" s="8"/>
      <c r="E309" s="2"/>
      <c r="F309" s="6"/>
      <c r="G309" s="6"/>
      <c r="H309" s="6"/>
      <c r="R309" s="2"/>
      <c r="S309" s="2"/>
      <c r="T309" s="2"/>
      <c r="V309" s="2"/>
    </row>
    <row r="310" spans="1:22" s="1" customFormat="1" hidden="1">
      <c r="A310" s="8"/>
      <c r="B310" s="8"/>
      <c r="C310" s="8"/>
      <c r="D310" s="8"/>
      <c r="E310" s="2"/>
      <c r="F310" s="6"/>
      <c r="G310" s="6"/>
      <c r="H310" s="6"/>
      <c r="R310" s="2"/>
      <c r="S310" s="2"/>
      <c r="T310" s="2"/>
      <c r="V310" s="2"/>
    </row>
    <row r="311" spans="1:22" s="1" customFormat="1" hidden="1">
      <c r="A311" s="8"/>
      <c r="B311" s="8"/>
      <c r="C311" s="8"/>
      <c r="D311" s="8"/>
      <c r="E311" s="2"/>
      <c r="F311" s="6"/>
      <c r="G311" s="6"/>
      <c r="H311" s="6"/>
      <c r="R311" s="2"/>
      <c r="S311" s="2"/>
      <c r="T311" s="2"/>
      <c r="V311" s="2"/>
    </row>
    <row r="312" spans="1:22" s="1" customFormat="1" hidden="1">
      <c r="A312" s="8"/>
      <c r="B312" s="8"/>
      <c r="C312" s="8"/>
      <c r="D312" s="8"/>
      <c r="E312" s="2"/>
      <c r="F312" s="6"/>
      <c r="G312" s="6"/>
      <c r="H312" s="6"/>
      <c r="R312" s="2"/>
      <c r="S312" s="2"/>
      <c r="T312" s="2"/>
      <c r="V312" s="2"/>
    </row>
    <row r="313" spans="1:22" s="1" customFormat="1" hidden="1">
      <c r="A313" s="8"/>
      <c r="B313" s="8"/>
      <c r="C313" s="8"/>
      <c r="D313" s="8"/>
      <c r="E313" s="2"/>
      <c r="F313" s="6"/>
      <c r="G313" s="6"/>
      <c r="H313" s="6"/>
      <c r="R313" s="2"/>
      <c r="S313" s="2"/>
      <c r="T313" s="2"/>
      <c r="V313" s="2"/>
    </row>
    <row r="314" spans="1:22" s="1" customFormat="1" hidden="1">
      <c r="A314" s="8"/>
      <c r="B314" s="8"/>
      <c r="C314" s="8"/>
      <c r="D314" s="8"/>
      <c r="E314" s="2"/>
      <c r="F314" s="6"/>
      <c r="G314" s="6"/>
      <c r="H314" s="6"/>
      <c r="R314" s="2"/>
      <c r="S314" s="2"/>
      <c r="T314" s="2"/>
      <c r="V314" s="2"/>
    </row>
    <row r="315" spans="1:22" s="1" customFormat="1" hidden="1">
      <c r="A315" s="8"/>
      <c r="B315" s="8"/>
      <c r="C315" s="8"/>
      <c r="D315" s="8"/>
      <c r="E315" s="2"/>
      <c r="F315" s="6"/>
      <c r="G315" s="6"/>
      <c r="H315" s="6"/>
      <c r="R315" s="2"/>
      <c r="S315" s="2"/>
      <c r="T315" s="2"/>
      <c r="V315" s="2"/>
    </row>
    <row r="316" spans="1:22" s="1" customFormat="1" hidden="1">
      <c r="A316" s="8"/>
      <c r="B316" s="8"/>
      <c r="C316" s="8"/>
      <c r="D316" s="8"/>
      <c r="E316" s="2"/>
      <c r="F316" s="6"/>
      <c r="G316" s="6"/>
      <c r="H316" s="6"/>
      <c r="R316" s="2"/>
      <c r="S316" s="2"/>
      <c r="T316" s="2"/>
      <c r="V316" s="2"/>
    </row>
    <row r="317" spans="1:22" s="1" customFormat="1" hidden="1">
      <c r="A317" s="8"/>
      <c r="B317" s="8"/>
      <c r="C317" s="8"/>
      <c r="D317" s="8"/>
      <c r="E317" s="2"/>
      <c r="F317" s="6"/>
      <c r="G317" s="6"/>
      <c r="H317" s="6"/>
      <c r="R317" s="2"/>
      <c r="S317" s="2"/>
      <c r="T317" s="2"/>
      <c r="V317" s="2"/>
    </row>
    <row r="318" spans="1:22" s="1" customFormat="1" hidden="1">
      <c r="A318" s="8"/>
      <c r="B318" s="8"/>
      <c r="C318" s="8"/>
      <c r="D318" s="8"/>
      <c r="E318" s="2"/>
      <c r="F318" s="6"/>
      <c r="G318" s="6"/>
      <c r="H318" s="6"/>
      <c r="R318" s="2"/>
      <c r="S318" s="2"/>
      <c r="T318" s="2"/>
      <c r="V318" s="2"/>
    </row>
    <row r="319" spans="1:22" s="1" customFormat="1" hidden="1">
      <c r="A319" s="8"/>
      <c r="B319" s="8"/>
      <c r="C319" s="8"/>
      <c r="D319" s="8"/>
      <c r="E319" s="2"/>
      <c r="F319" s="6"/>
      <c r="G319" s="6"/>
      <c r="H319" s="6"/>
      <c r="R319" s="2"/>
      <c r="S319" s="2"/>
      <c r="T319" s="2"/>
      <c r="V319" s="2"/>
    </row>
    <row r="320" spans="1:22" s="1" customFormat="1" hidden="1">
      <c r="A320" s="8"/>
      <c r="B320" s="8"/>
      <c r="C320" s="8"/>
      <c r="D320" s="8"/>
      <c r="E320" s="2"/>
      <c r="F320" s="6"/>
      <c r="G320" s="6"/>
      <c r="H320" s="6"/>
      <c r="R320" s="2"/>
      <c r="S320" s="2"/>
      <c r="T320" s="2"/>
      <c r="V320" s="2"/>
    </row>
    <row r="321" spans="1:22" s="1" customFormat="1" hidden="1">
      <c r="A321" s="8"/>
      <c r="B321" s="8"/>
      <c r="C321" s="8"/>
      <c r="D321" s="8"/>
      <c r="E321" s="2"/>
      <c r="F321" s="6"/>
      <c r="G321" s="6"/>
      <c r="H321" s="6"/>
      <c r="R321" s="2"/>
      <c r="S321" s="2"/>
      <c r="T321" s="2"/>
      <c r="V321" s="2"/>
    </row>
    <row r="322" spans="1:22" s="1" customFormat="1" hidden="1">
      <c r="A322" s="8"/>
      <c r="B322" s="8"/>
      <c r="C322" s="8"/>
      <c r="D322" s="8"/>
      <c r="E322" s="2"/>
      <c r="F322" s="6"/>
      <c r="G322" s="6"/>
      <c r="H322" s="6"/>
      <c r="R322" s="2"/>
      <c r="S322" s="2"/>
      <c r="T322" s="2"/>
      <c r="V322" s="2"/>
    </row>
    <row r="323" spans="1:22" s="1" customFormat="1" hidden="1">
      <c r="A323" s="8"/>
      <c r="B323" s="8"/>
      <c r="C323" s="8"/>
      <c r="D323" s="8"/>
      <c r="E323" s="2"/>
      <c r="F323" s="6"/>
      <c r="G323" s="6"/>
      <c r="H323" s="6"/>
      <c r="R323" s="2"/>
      <c r="S323" s="2"/>
      <c r="T323" s="2"/>
      <c r="V323" s="2"/>
    </row>
    <row r="324" spans="1:22" s="1" customFormat="1" hidden="1">
      <c r="A324" s="8"/>
      <c r="B324" s="8"/>
      <c r="C324" s="8"/>
      <c r="D324" s="8"/>
      <c r="E324" s="2"/>
      <c r="F324" s="6"/>
      <c r="G324" s="6"/>
      <c r="H324" s="6"/>
      <c r="R324" s="2"/>
      <c r="S324" s="2"/>
      <c r="T324" s="2"/>
      <c r="V324" s="2"/>
    </row>
    <row r="325" spans="1:22" s="1" customFormat="1" hidden="1">
      <c r="A325" s="8"/>
      <c r="B325" s="8"/>
      <c r="C325" s="8"/>
      <c r="D325" s="8"/>
      <c r="E325" s="2"/>
      <c r="F325" s="6"/>
      <c r="G325" s="6"/>
      <c r="H325" s="6"/>
      <c r="R325" s="2"/>
      <c r="S325" s="2"/>
      <c r="T325" s="2"/>
      <c r="V325" s="2"/>
    </row>
    <row r="326" spans="1:22" s="1" customFormat="1" hidden="1">
      <c r="A326" s="8"/>
      <c r="B326" s="8"/>
      <c r="C326" s="8"/>
      <c r="D326" s="8"/>
      <c r="E326" s="2"/>
      <c r="F326" s="6"/>
      <c r="G326" s="6"/>
      <c r="H326" s="6"/>
      <c r="R326" s="2"/>
      <c r="S326" s="2"/>
      <c r="T326" s="2"/>
      <c r="V326" s="2"/>
    </row>
    <row r="327" spans="1:22" s="1" customFormat="1" hidden="1">
      <c r="A327" s="8"/>
      <c r="B327" s="8"/>
      <c r="C327" s="8"/>
      <c r="D327" s="8"/>
      <c r="E327" s="2"/>
      <c r="F327" s="6"/>
      <c r="G327" s="6"/>
      <c r="H327" s="6"/>
      <c r="R327" s="2"/>
      <c r="S327" s="2"/>
      <c r="T327" s="2"/>
      <c r="V327" s="2"/>
    </row>
    <row r="328" spans="1:22" s="1" customFormat="1" hidden="1">
      <c r="A328" s="8"/>
      <c r="B328" s="8"/>
      <c r="C328" s="8"/>
      <c r="D328" s="8"/>
      <c r="E328" s="2"/>
      <c r="F328" s="6"/>
      <c r="G328" s="6"/>
      <c r="H328" s="6"/>
      <c r="R328" s="2"/>
      <c r="S328" s="2"/>
      <c r="T328" s="2"/>
      <c r="V328" s="2"/>
    </row>
    <row r="329" spans="1:22" s="1" customFormat="1" hidden="1">
      <c r="A329" s="8"/>
      <c r="B329" s="8"/>
      <c r="C329" s="8"/>
      <c r="D329" s="8"/>
      <c r="E329" s="2"/>
      <c r="F329" s="6"/>
      <c r="G329" s="6"/>
      <c r="H329" s="6"/>
      <c r="R329" s="2"/>
      <c r="S329" s="2"/>
      <c r="T329" s="2"/>
      <c r="V329" s="2"/>
    </row>
    <row r="330" spans="1:22" s="1" customFormat="1" hidden="1">
      <c r="A330" s="8"/>
      <c r="B330" s="8"/>
      <c r="C330" s="8"/>
      <c r="D330" s="8"/>
      <c r="E330" s="2"/>
      <c r="F330" s="6"/>
      <c r="G330" s="6"/>
      <c r="H330" s="6"/>
      <c r="R330" s="2"/>
      <c r="S330" s="2"/>
      <c r="T330" s="2"/>
      <c r="V330" s="2"/>
    </row>
    <row r="331" spans="1:22" s="1" customFormat="1" hidden="1">
      <c r="A331" s="8"/>
      <c r="B331" s="8"/>
      <c r="C331" s="8"/>
      <c r="D331" s="8"/>
      <c r="E331" s="2"/>
      <c r="F331" s="6"/>
      <c r="G331" s="6"/>
      <c r="H331" s="6"/>
      <c r="R331" s="2"/>
      <c r="S331" s="2"/>
      <c r="T331" s="2"/>
      <c r="V331" s="2"/>
    </row>
    <row r="332" spans="1:22" s="1" customFormat="1" hidden="1">
      <c r="A332" s="8"/>
      <c r="B332" s="8"/>
      <c r="C332" s="8"/>
      <c r="D332" s="8"/>
      <c r="E332" s="2"/>
      <c r="F332" s="6"/>
      <c r="G332" s="6"/>
      <c r="H332" s="6"/>
      <c r="R332" s="2"/>
      <c r="S332" s="2"/>
      <c r="T332" s="2"/>
      <c r="V332" s="2"/>
    </row>
    <row r="333" spans="1:22" s="1" customFormat="1" hidden="1">
      <c r="A333" s="8"/>
      <c r="B333" s="8"/>
      <c r="C333" s="8"/>
      <c r="D333" s="8"/>
      <c r="E333" s="2"/>
      <c r="F333" s="6"/>
      <c r="G333" s="6"/>
      <c r="H333" s="6"/>
      <c r="R333" s="2"/>
      <c r="S333" s="2"/>
      <c r="T333" s="2"/>
      <c r="V333" s="2"/>
    </row>
    <row r="334" spans="1:22" s="1" customFormat="1" hidden="1">
      <c r="A334" s="8"/>
      <c r="B334" s="8"/>
      <c r="C334" s="8"/>
      <c r="D334" s="8"/>
      <c r="E334" s="2"/>
      <c r="F334" s="6"/>
      <c r="G334" s="6"/>
      <c r="H334" s="6"/>
      <c r="R334" s="2"/>
      <c r="S334" s="2"/>
      <c r="T334" s="2"/>
      <c r="V334" s="2"/>
    </row>
    <row r="335" spans="1:22" s="1" customFormat="1" hidden="1">
      <c r="A335" s="8"/>
      <c r="B335" s="8"/>
      <c r="C335" s="8"/>
      <c r="D335" s="8"/>
      <c r="E335" s="2"/>
      <c r="F335" s="6"/>
      <c r="G335" s="6"/>
      <c r="H335" s="6"/>
      <c r="R335" s="2"/>
      <c r="S335" s="2"/>
      <c r="T335" s="2"/>
      <c r="V335" s="2"/>
    </row>
    <row r="336" spans="1:22" s="1" customFormat="1" hidden="1">
      <c r="A336" s="8"/>
      <c r="B336" s="8"/>
      <c r="C336" s="8"/>
      <c r="D336" s="8"/>
      <c r="E336" s="2"/>
      <c r="F336" s="6"/>
      <c r="G336" s="6"/>
      <c r="H336" s="6"/>
      <c r="R336" s="2"/>
      <c r="S336" s="2"/>
      <c r="T336" s="2"/>
      <c r="V336" s="2"/>
    </row>
    <row r="337" spans="1:22" s="1" customFormat="1" hidden="1">
      <c r="A337" s="8"/>
      <c r="B337" s="8"/>
      <c r="C337" s="8"/>
      <c r="D337" s="8"/>
      <c r="E337" s="2"/>
      <c r="F337" s="6"/>
      <c r="G337" s="6"/>
      <c r="H337" s="6"/>
      <c r="R337" s="2"/>
      <c r="S337" s="2"/>
      <c r="T337" s="2"/>
      <c r="V337" s="2"/>
    </row>
    <row r="338" spans="1:22" s="1" customFormat="1" hidden="1">
      <c r="A338" s="8"/>
      <c r="B338" s="8"/>
      <c r="C338" s="8"/>
      <c r="D338" s="8"/>
      <c r="E338" s="2"/>
      <c r="F338" s="6"/>
      <c r="G338" s="6"/>
      <c r="H338" s="6"/>
      <c r="R338" s="2"/>
      <c r="S338" s="2"/>
      <c r="T338" s="2"/>
      <c r="V338" s="2"/>
    </row>
    <row r="339" spans="1:22" s="1" customFormat="1" hidden="1">
      <c r="A339" s="8"/>
      <c r="B339" s="8"/>
      <c r="C339" s="8"/>
      <c r="D339" s="8"/>
      <c r="E339" s="2"/>
      <c r="F339" s="6"/>
      <c r="G339" s="6"/>
      <c r="H339" s="6"/>
      <c r="R339" s="2"/>
      <c r="S339" s="2"/>
      <c r="T339" s="2"/>
      <c r="V339" s="2"/>
    </row>
    <row r="340" spans="1:22" s="1" customFormat="1" hidden="1">
      <c r="A340" s="8"/>
      <c r="B340" s="8"/>
      <c r="C340" s="8"/>
      <c r="D340" s="8"/>
      <c r="E340" s="2"/>
      <c r="F340" s="6"/>
      <c r="G340" s="6"/>
      <c r="H340" s="6"/>
      <c r="R340" s="2"/>
      <c r="S340" s="2"/>
      <c r="T340" s="2"/>
      <c r="V340" s="2"/>
    </row>
    <row r="341" spans="1:22" s="1" customFormat="1" hidden="1">
      <c r="A341" s="8"/>
      <c r="B341" s="8"/>
      <c r="C341" s="8"/>
      <c r="D341" s="8"/>
      <c r="E341" s="2"/>
      <c r="F341" s="6"/>
      <c r="G341" s="6"/>
      <c r="H341" s="6"/>
      <c r="R341" s="2"/>
      <c r="S341" s="2"/>
      <c r="T341" s="2"/>
      <c r="V341" s="2"/>
    </row>
    <row r="342" spans="1:22" s="1" customFormat="1" hidden="1">
      <c r="A342" s="8"/>
      <c r="B342" s="8"/>
      <c r="C342" s="8"/>
      <c r="D342" s="8"/>
      <c r="E342" s="2"/>
      <c r="F342" s="6"/>
      <c r="G342" s="6"/>
      <c r="H342" s="6"/>
      <c r="R342" s="2"/>
      <c r="S342" s="2"/>
      <c r="T342" s="2"/>
      <c r="V342" s="2"/>
    </row>
    <row r="343" spans="1:22" s="1" customFormat="1" hidden="1">
      <c r="A343" s="8"/>
      <c r="B343" s="8"/>
      <c r="C343" s="8"/>
      <c r="D343" s="8"/>
      <c r="E343" s="2"/>
      <c r="F343" s="6"/>
      <c r="G343" s="6"/>
      <c r="H343" s="6"/>
      <c r="R343" s="2"/>
      <c r="S343" s="2"/>
      <c r="T343" s="2"/>
      <c r="V343" s="2"/>
    </row>
    <row r="344" spans="1:22" s="1" customFormat="1" hidden="1">
      <c r="A344" s="8"/>
      <c r="B344" s="8"/>
      <c r="C344" s="8"/>
      <c r="D344" s="8"/>
      <c r="E344" s="2"/>
      <c r="F344" s="6"/>
      <c r="G344" s="6"/>
      <c r="H344" s="6"/>
      <c r="R344" s="2"/>
      <c r="S344" s="2"/>
      <c r="T344" s="2"/>
      <c r="V344" s="2"/>
    </row>
    <row r="345" spans="1:22" s="1" customFormat="1" hidden="1">
      <c r="A345" s="8"/>
      <c r="B345" s="8"/>
      <c r="C345" s="8"/>
      <c r="D345" s="8"/>
      <c r="E345" s="2"/>
      <c r="F345" s="6"/>
      <c r="G345" s="6"/>
      <c r="H345" s="6"/>
      <c r="R345" s="2"/>
      <c r="S345" s="2"/>
      <c r="T345" s="2"/>
      <c r="V345" s="2"/>
    </row>
  </sheetData>
  <sheetProtection sheet="1" objects="1" scenarios="1"/>
  <protectedRanges>
    <protectedRange sqref="A3:A53 C3:J53 L3:O53" name="Range1"/>
  </protectedRanges>
  <mergeCells count="4">
    <mergeCell ref="L1:P1"/>
    <mergeCell ref="A1:H1"/>
    <mergeCell ref="I1:K1"/>
    <mergeCell ref="R1:S1"/>
  </mergeCells>
  <conditionalFormatting sqref="D3:D53">
    <cfRule type="expression" dxfId="168" priority="12">
      <formula>ISNUMBER(D3)</formula>
    </cfRule>
    <cfRule type="expression" dxfId="167" priority="15">
      <formula>ISTEXT(C3)</formula>
    </cfRule>
  </conditionalFormatting>
  <conditionalFormatting sqref="E3:E53">
    <cfRule type="expression" dxfId="166" priority="98">
      <formula>AND($A3&lt;&gt;"",E3="")</formula>
    </cfRule>
    <cfRule type="expression" dxfId="165" priority="99">
      <formula>AND($A3&lt;&gt;"",$E3&lt;&gt;"",COUNTIFS($A$3:$A$53,$A3,$E$3:$E$53,"&lt;&gt;",$E$3:$E$53,"&lt;&gt;"&amp;$E3)&gt;0)</formula>
    </cfRule>
  </conditionalFormatting>
  <conditionalFormatting sqref="F3:F53">
    <cfRule type="expression" dxfId="164" priority="17">
      <formula>ISNUMBER(A3)</formula>
    </cfRule>
  </conditionalFormatting>
  <conditionalFormatting sqref="F3:H53">
    <cfRule type="expression" dxfId="163" priority="16">
      <formula>ISTEXT(F3)</formula>
    </cfRule>
  </conditionalFormatting>
  <conditionalFormatting sqref="G3:G53">
    <cfRule type="expression" dxfId="162" priority="20">
      <formula>ISNUMBER(A3)</formula>
    </cfRule>
  </conditionalFormatting>
  <conditionalFormatting sqref="H3:H53">
    <cfRule type="expression" dxfId="161" priority="19">
      <formula>ISNUMBER(A3)</formula>
    </cfRule>
  </conditionalFormatting>
  <conditionalFormatting sqref="I3:I53">
    <cfRule type="expression" dxfId="160" priority="47">
      <formula>ISNUMBER(A3)</formula>
    </cfRule>
  </conditionalFormatting>
  <conditionalFormatting sqref="I3:J53">
    <cfRule type="expression" dxfId="159" priority="46">
      <formula>ISNUMBER(I3)</formula>
    </cfRule>
  </conditionalFormatting>
  <conditionalFormatting sqref="J3:J53">
    <cfRule type="expression" dxfId="158" priority="53">
      <formula>ISNUMBER(A3)</formula>
    </cfRule>
  </conditionalFormatting>
  <conditionalFormatting sqref="L3:L53">
    <cfRule type="expression" dxfId="157" priority="52">
      <formula>ISNUMBER(A3)</formula>
    </cfRule>
  </conditionalFormatting>
  <conditionalFormatting sqref="L3:O53">
    <cfRule type="expression" dxfId="156" priority="48">
      <formula>ISNUMBER(L3)</formula>
    </cfRule>
  </conditionalFormatting>
  <conditionalFormatting sqref="M3:M53">
    <cfRule type="expression" dxfId="155" priority="51">
      <formula>ISNUMBER(A3)</formula>
    </cfRule>
  </conditionalFormatting>
  <conditionalFormatting sqref="N3:N53">
    <cfRule type="expression" dxfId="154" priority="50">
      <formula>ISNUMBER(A3)</formula>
    </cfRule>
  </conditionalFormatting>
  <conditionalFormatting sqref="O3:O53">
    <cfRule type="expression" dxfId="153" priority="49">
      <formula>ISNUMBER(A3)</formula>
    </cfRule>
  </conditionalFormatting>
  <conditionalFormatting sqref="R3:S53">
    <cfRule type="expression" dxfId="152" priority="100" stopIfTrue="1">
      <formula>$R3="HIGH"</formula>
    </cfRule>
    <cfRule type="expression" dxfId="151" priority="101" stopIfTrue="1">
      <formula>$R3="MED"</formula>
    </cfRule>
    <cfRule type="expression" dxfId="150" priority="102" stopIfTrue="1">
      <formula>$R3="LOW"</formula>
    </cfRule>
    <cfRule type="expression" dxfId="149" priority="103" stopIfTrue="1">
      <formula>$R3="Group Error"</formula>
    </cfRule>
    <cfRule type="expression" dxfId="148" priority="104" stopIfTrue="1">
      <formula>$R3=""</formula>
    </cfRule>
    <cfRule type="expression" dxfId="147" priority="105" stopIfTrue="1">
      <formula>$R3="ETP/non-ETP"</formula>
    </cfRule>
  </conditionalFormatting>
  <dataValidations count="5">
    <dataValidation type="list" allowBlank="1" showInputMessage="1" showErrorMessage="1" sqref="A54:D74" xr:uid="{21E2810F-36E0-45EE-9DA5-87DB72A66060}">
      <formula1>ScoringElement</formula1>
    </dataValidation>
    <dataValidation type="list" allowBlank="1" showInputMessage="1" showErrorMessage="1" sqref="A3:A53" xr:uid="{876BF23E-7BDE-4CE9-AB57-062A5AE2D0C7}">
      <formula1>scoringel</formula1>
    </dataValidation>
    <dataValidation type="whole" allowBlank="1" showInputMessage="1" showErrorMessage="1" errorTitle="Error" error="Scores must be between 1 and 3" sqref="I3:J53 L3:O53" xr:uid="{9406C69A-4B9F-4EBC-B627-DF58A652A45F}">
      <formula1>1</formula1>
      <formula2>3</formula2>
    </dataValidation>
    <dataValidation type="whole" allowBlank="1" showErrorMessage="1" errorTitle="Warning" error="Please enter numeric values between 1 and 15." sqref="D3:D53" xr:uid="{FD95F718-DF9E-4210-B174-CC078584088F}">
      <formula1>1</formula1>
      <formula2>15</formula2>
    </dataValidation>
    <dataValidation type="list" allowBlank="1" showInputMessage="1" showErrorMessage="1" sqref="C3:C53" xr:uid="{0A2BC7B8-4805-4C07-8476-541AFAFEF09B}">
      <formula1>Groups</formula1>
    </dataValidation>
  </dataValidations>
  <pageMargins left="0.75" right="0.75" top="1" bottom="1" header="0.5" footer="0.5"/>
  <pageSetup paperSize="9" scale="51" orientation="portrait" r:id="rId1"/>
  <headerFooter alignWithMargins="0"/>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1A48610B-DE40-4D0C-8276-56F9FD2016E0}">
          <x14:formula1>
            <xm:f>Lists!$A$84:$A$85</xm:f>
          </x14:formula1>
          <xm:sqref>E3:E53</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1FDBF-5242-47DF-AC6C-F88A539BD018}">
  <dimension ref="A1:AG345"/>
  <sheetViews>
    <sheetView zoomScaleNormal="100" workbookViewId="0">
      <selection sqref="A1:H1"/>
    </sheetView>
  </sheetViews>
  <sheetFormatPr defaultColWidth="0" defaultRowHeight="12.5" zeroHeight="1"/>
  <cols>
    <col min="1" max="2" width="7.6328125" style="8" customWidth="1"/>
    <col min="3" max="3" width="12.6328125" style="8" customWidth="1"/>
    <col min="4" max="4" width="10.6328125" style="8" customWidth="1"/>
    <col min="5" max="5" width="14.6328125" style="2" customWidth="1"/>
    <col min="6" max="8" width="14.6328125" style="6" customWidth="1"/>
    <col min="9" max="17" width="5.54296875" style="1" customWidth="1"/>
    <col min="18" max="18" width="9.6328125" style="2" customWidth="1"/>
    <col min="19" max="19" width="10.6328125" style="2" customWidth="1"/>
    <col min="20" max="20" width="2.54296875" style="2" customWidth="1"/>
    <col min="21" max="21" width="9.1796875" hidden="1" customWidth="1"/>
    <col min="22" max="22" width="9.1796875" style="2" hidden="1" customWidth="1"/>
    <col min="23" max="33" width="0" style="2" hidden="1" customWidth="1"/>
    <col min="34" max="16384" width="9.1796875" style="2" hidden="1"/>
  </cols>
  <sheetData>
    <row r="1" spans="1:33">
      <c r="A1" s="178"/>
      <c r="B1" s="179"/>
      <c r="C1" s="179"/>
      <c r="D1" s="179"/>
      <c r="E1" s="179"/>
      <c r="F1" s="179"/>
      <c r="G1" s="179"/>
      <c r="H1" s="179"/>
      <c r="I1" s="187" t="s">
        <v>124</v>
      </c>
      <c r="J1" s="188"/>
      <c r="K1" s="184"/>
      <c r="L1" s="181" t="s">
        <v>125</v>
      </c>
      <c r="M1" s="181"/>
      <c r="N1" s="181"/>
      <c r="O1" s="181"/>
      <c r="P1" s="189"/>
      <c r="Q1" s="95"/>
      <c r="R1" s="167" t="s">
        <v>126</v>
      </c>
      <c r="S1" s="168"/>
    </row>
    <row r="2" spans="1:33" ht="120" customHeight="1">
      <c r="A2" s="42" t="s">
        <v>52</v>
      </c>
      <c r="B2" s="36" t="s">
        <v>53</v>
      </c>
      <c r="C2" s="41" t="s">
        <v>82</v>
      </c>
      <c r="D2" s="41" t="s">
        <v>83</v>
      </c>
      <c r="E2" s="36" t="s">
        <v>121</v>
      </c>
      <c r="F2" s="36" t="s">
        <v>54</v>
      </c>
      <c r="G2" s="36" t="s">
        <v>55</v>
      </c>
      <c r="H2" s="36" t="s">
        <v>56</v>
      </c>
      <c r="I2" s="34" t="s">
        <v>59</v>
      </c>
      <c r="J2" s="34" t="s">
        <v>61</v>
      </c>
      <c r="K2" s="83" t="s">
        <v>67</v>
      </c>
      <c r="L2" s="38" t="s">
        <v>68</v>
      </c>
      <c r="M2" s="35" t="s">
        <v>69</v>
      </c>
      <c r="N2" s="35" t="s">
        <v>70</v>
      </c>
      <c r="O2" s="39" t="s">
        <v>71</v>
      </c>
      <c r="P2" s="86" t="s">
        <v>72</v>
      </c>
      <c r="Q2" s="89" t="s">
        <v>50</v>
      </c>
      <c r="R2" s="111" t="s">
        <v>133</v>
      </c>
      <c r="S2" s="114" t="s">
        <v>78</v>
      </c>
      <c r="V2" s="126" t="s">
        <v>128</v>
      </c>
      <c r="W2"/>
      <c r="X2"/>
      <c r="AA2"/>
      <c r="AB2"/>
      <c r="AC2"/>
      <c r="AD2"/>
      <c r="AE2"/>
      <c r="AF2"/>
      <c r="AG2"/>
    </row>
    <row r="3" spans="1:33" ht="9.75" customHeight="1">
      <c r="A3" s="57"/>
      <c r="B3" s="2" t="str">
        <f>IF(COUNTIF($A$3:A3,A3)=1,"First","")</f>
        <v/>
      </c>
      <c r="C3" s="2"/>
      <c r="D3" s="2"/>
      <c r="F3" s="2"/>
      <c r="G3" s="2"/>
      <c r="H3" s="2"/>
      <c r="I3" s="24"/>
      <c r="J3" s="24"/>
      <c r="K3" s="84" t="str">
        <f>IF(COUNT(I3:J3)&gt;1,AVERAGE(I3:J3),"")</f>
        <v/>
      </c>
      <c r="L3" s="24"/>
      <c r="M3" s="24"/>
      <c r="N3" s="24"/>
      <c r="O3" s="24"/>
      <c r="P3" s="87" t="str">
        <f>IF(COUNT(L3:O3)&gt;3,((L3*M3*N3*O3)-1)/40+1,"")</f>
        <v/>
      </c>
      <c r="Q3" s="90" t="str">
        <f>IFERROR(IF(P3="","",(K3^2+P3^2)^0.5),"")</f>
        <v/>
      </c>
      <c r="R3" s="1" t="str" cm="1">
        <f t="array" ref="R3">IF(V3="","",_xlfn.IFS(V3=-1,"ETP/non-ETP",V3=-4,"Group Error",V3&lt;60,"High",V3&lt;80,"Med",TRUE,"Low"))</f>
        <v/>
      </c>
      <c r="S3" s="13" t="str" cm="1">
        <f t="array" ref="S3">IF(V3="","",_xlfn.IFS(V3=-1,"ETP/non-ETP",V3=-4,"Group Error",V3&lt;60,"SG60 not met",V3&lt;80,"SG60 met",V3&lt;100,"SG80 met",TRUE,"SG100 met"))</f>
        <v/>
      </c>
      <c r="V3" s="80" t="str" cm="1">
        <f t="array" ref="V3">IFERROR(IF(NOT(ISNUMBER(A3)),"",_xlfn.IFS(E3="",-1,B3&lt;&gt;"First","",COUNTIFS($A$3:$A$53,A3,$E$3:$E$53,"&lt;&gt;",$E$3:$E$53,"&lt;&gt;"&amp;E3)&gt;0,-4,OR(Q3="",E3=""),"",TRUE,ROUND(IF(E3="ETP",MIN(-11.965*Q3^2+32.28*Q3+78.259,100),MIN(-5.8*Q3^2+6.9*Q3+105,100)),0))),"")</f>
        <v/>
      </c>
      <c r="W3"/>
      <c r="X3"/>
      <c r="AA3"/>
      <c r="AB3"/>
      <c r="AC3"/>
      <c r="AD3"/>
      <c r="AE3"/>
      <c r="AF3"/>
      <c r="AG3"/>
    </row>
    <row r="4" spans="1:33" ht="9.75" customHeight="1">
      <c r="A4" s="57"/>
      <c r="B4" s="2" t="str">
        <f>IF(COUNTIF($A$3:A4,A4)=1,"First","")</f>
        <v/>
      </c>
      <c r="C4" s="2"/>
      <c r="D4" s="2"/>
      <c r="F4" s="2"/>
      <c r="G4" s="2"/>
      <c r="H4" s="2"/>
      <c r="I4" s="24"/>
      <c r="J4" s="24"/>
      <c r="K4" s="84" t="str">
        <f t="shared" ref="K4:K53" si="0">IF(COUNT(I4:J4)&gt;1,AVERAGE(I4:J4),"")</f>
        <v/>
      </c>
      <c r="L4" s="24"/>
      <c r="M4" s="24"/>
      <c r="N4" s="24"/>
      <c r="O4" s="24"/>
      <c r="P4" s="87" t="str">
        <f t="shared" ref="P4:P53" si="1">IF(COUNT(L4:O4)&gt;3,((L4*M4*N4*O4)-1)/40+1,"")</f>
        <v/>
      </c>
      <c r="Q4" s="90" t="str">
        <f t="shared" ref="Q4:Q53" si="2">IFERROR(IF(P4="","",(K4^2+P4^2)^0.5),"")</f>
        <v/>
      </c>
      <c r="R4" s="1" t="str" cm="1">
        <f t="array" ref="R4">IF(V4="","",_xlfn.IFS(V4=-1,"ETP/non-ETP",V4=-4,"Group Error",V4&lt;60,"High",V4&lt;80,"Med",TRUE,"Low"))</f>
        <v/>
      </c>
      <c r="S4" s="13" t="str" cm="1">
        <f t="array" ref="S4">IF(V4="","",_xlfn.IFS(V4=-1,"ETP/non-ETP",V4=-4,"Group Error",V4&lt;60,"SG60 not met",V4&lt;80,"SG60 met",V4&lt;100,"SG80 met",TRUE,"SG100 met"))</f>
        <v/>
      </c>
      <c r="T4" s="3"/>
      <c r="V4" s="80" t="str" cm="1">
        <f t="array" ref="V4">IFERROR(IF(NOT(ISNUMBER(A4)),"",_xlfn.IFS(E4="",-1,B4&lt;&gt;"First","",COUNTIFS($A$3:$A$53,A4,$E$3:$E$53,"&lt;&gt;",$E$3:$E$53,"&lt;&gt;"&amp;E4)&gt;0,-4,OR(Q4="",E4=""),"",TRUE,ROUND(IF(E4="ETP",MIN(-11.965*Q4^2+32.28*Q4+78.259,100),MIN(-5.8*Q4^2+6.9*Q4+105,100)),0))),"")</f>
        <v/>
      </c>
      <c r="W4"/>
      <c r="X4"/>
      <c r="AA4"/>
      <c r="AB4"/>
      <c r="AC4"/>
      <c r="AD4"/>
      <c r="AE4"/>
      <c r="AF4"/>
      <c r="AG4"/>
    </row>
    <row r="5" spans="1:33" ht="9.75" customHeight="1">
      <c r="A5" s="57"/>
      <c r="B5" s="2" t="str">
        <f>IF(COUNTIF($A$3:A5,A5)=1,"First","")</f>
        <v/>
      </c>
      <c r="C5" s="2"/>
      <c r="D5" s="2"/>
      <c r="F5" s="2"/>
      <c r="G5" s="2"/>
      <c r="H5" s="2"/>
      <c r="I5" s="24"/>
      <c r="J5" s="24"/>
      <c r="K5" s="84" t="str">
        <f t="shared" si="0"/>
        <v/>
      </c>
      <c r="L5" s="24"/>
      <c r="M5" s="24"/>
      <c r="N5" s="24"/>
      <c r="O5" s="24"/>
      <c r="P5" s="87" t="str">
        <f t="shared" si="1"/>
        <v/>
      </c>
      <c r="Q5" s="90" t="str">
        <f t="shared" si="2"/>
        <v/>
      </c>
      <c r="R5" s="1" t="str" cm="1">
        <f t="array" ref="R5">IF(V5="","",_xlfn.IFS(V5=-1,"ETP/non-ETP",V5=-4,"Group Error",V5&lt;60,"High",V5&lt;80,"Med",TRUE,"Low"))</f>
        <v/>
      </c>
      <c r="S5" s="13" t="str" cm="1">
        <f t="array" ref="S5">IF(V5="","",_xlfn.IFS(V5=-1,"ETP/non-ETP",V5=-4,"Group Error",V5&lt;60,"SG60 not met",V5&lt;80,"SG60 met",V5&lt;100,"SG80 met",TRUE,"SG100 met"))</f>
        <v/>
      </c>
      <c r="T5" s="3"/>
      <c r="V5" s="80" t="str" cm="1">
        <f t="array" ref="V5">IFERROR(IF(NOT(ISNUMBER(A5)),"",_xlfn.IFS(E5="",-1,B5&lt;&gt;"First","",COUNTIFS($A$3:$A$53,A5,$E$3:$E$53,"&lt;&gt;",$E$3:$E$53,"&lt;&gt;"&amp;E5)&gt;0,-4,OR(Q5="",E5=""),"",TRUE,ROUND(IF(E5="ETP",MIN(-11.965*Q5^2+32.28*Q5+78.259,100),MIN(-5.8*Q5^2+6.9*Q5+105,100)),0))),"")</f>
        <v/>
      </c>
      <c r="W5"/>
      <c r="X5"/>
      <c r="AA5"/>
      <c r="AB5"/>
      <c r="AC5"/>
      <c r="AD5"/>
      <c r="AE5"/>
      <c r="AF5"/>
      <c r="AG5"/>
    </row>
    <row r="6" spans="1:33" ht="9.75" customHeight="1">
      <c r="A6" s="57"/>
      <c r="B6" s="2" t="str">
        <f>IF(COUNTIF($A$3:A6,A6)=1,"First","")</f>
        <v/>
      </c>
      <c r="C6" s="2"/>
      <c r="D6" s="2"/>
      <c r="F6" s="2"/>
      <c r="G6" s="2"/>
      <c r="H6" s="2"/>
      <c r="I6" s="24"/>
      <c r="J6" s="24"/>
      <c r="K6" s="84" t="str">
        <f t="shared" si="0"/>
        <v/>
      </c>
      <c r="L6" s="24"/>
      <c r="M6" s="24"/>
      <c r="N6" s="24"/>
      <c r="O6" s="24"/>
      <c r="P6" s="87" t="str">
        <f t="shared" si="1"/>
        <v/>
      </c>
      <c r="Q6" s="90" t="str">
        <f t="shared" si="2"/>
        <v/>
      </c>
      <c r="R6" s="1" t="str" cm="1">
        <f t="array" ref="R6">IF(V6="","",_xlfn.IFS(V6=-1,"ETP/non-ETP",V6=-4,"Group Error",V6&lt;60,"High",V6&lt;80,"Med",TRUE,"Low"))</f>
        <v/>
      </c>
      <c r="S6" s="13" t="str" cm="1">
        <f t="array" ref="S6">IF(V6="","",_xlfn.IFS(V6=-1,"ETP/non-ETP",V6=-4,"Group Error",V6&lt;60,"SG60 not met",V6&lt;80,"SG60 met",V6&lt;100,"SG80 met",TRUE,"SG100 met"))</f>
        <v/>
      </c>
      <c r="T6" s="3"/>
      <c r="V6" s="80" t="str" cm="1">
        <f t="array" ref="V6">IFERROR(IF(NOT(ISNUMBER(A6)),"",_xlfn.IFS(E6="",-1,B6&lt;&gt;"First","",COUNTIFS($A$3:$A$53,A6,$E$3:$E$53,"&lt;&gt;",$E$3:$E$53,"&lt;&gt;"&amp;E6)&gt;0,-4,OR(Q6="",E6=""),"",TRUE,ROUND(IF(E6="ETP",MIN(-11.965*Q6^2+32.28*Q6+78.259,100),MIN(-5.8*Q6^2+6.9*Q6+105,100)),0))),"")</f>
        <v/>
      </c>
      <c r="W6"/>
      <c r="X6"/>
      <c r="AA6"/>
      <c r="AB6"/>
      <c r="AC6"/>
      <c r="AD6"/>
      <c r="AE6"/>
      <c r="AF6"/>
      <c r="AG6"/>
    </row>
    <row r="7" spans="1:33" ht="9.75" customHeight="1">
      <c r="A7" s="57"/>
      <c r="B7" s="2" t="str">
        <f>IF(COUNTIF($A$3:A7,A7)=1,"First","")</f>
        <v/>
      </c>
      <c r="C7" s="2"/>
      <c r="D7" s="2"/>
      <c r="F7" s="2"/>
      <c r="G7" s="2"/>
      <c r="H7" s="2"/>
      <c r="I7" s="24"/>
      <c r="J7" s="24"/>
      <c r="K7" s="84" t="str">
        <f t="shared" si="0"/>
        <v/>
      </c>
      <c r="L7" s="24"/>
      <c r="M7" s="24"/>
      <c r="N7" s="24"/>
      <c r="O7" s="24"/>
      <c r="P7" s="87" t="str">
        <f t="shared" si="1"/>
        <v/>
      </c>
      <c r="Q7" s="90" t="str">
        <f t="shared" si="2"/>
        <v/>
      </c>
      <c r="R7" s="1" t="str" cm="1">
        <f t="array" ref="R7">IF(V7="","",_xlfn.IFS(V7=-1,"ETP/non-ETP",V7=-4,"Group Error",V7&lt;60,"High",V7&lt;80,"Med",TRUE,"Low"))</f>
        <v/>
      </c>
      <c r="S7" s="13" t="str" cm="1">
        <f t="array" ref="S7">IF(V7="","",_xlfn.IFS(V7=-1,"ETP/non-ETP",V7=-4,"Group Error",V7&lt;60,"SG60 not met",V7&lt;80,"SG60 met",V7&lt;100,"SG80 met",TRUE,"SG100 met"))</f>
        <v/>
      </c>
      <c r="T7" s="3"/>
      <c r="V7" s="80" t="str" cm="1">
        <f t="array" ref="V7">IFERROR(IF(NOT(ISNUMBER(A7)),"",_xlfn.IFS(E7="",-1,B7&lt;&gt;"First","",COUNTIFS($A$3:$A$53,A7,$E$3:$E$53,"&lt;&gt;",$E$3:$E$53,"&lt;&gt;"&amp;E7)&gt;0,-4,OR(Q7="",E7=""),"",TRUE,ROUND(IF(E7="ETP",MIN(-11.965*Q7^2+32.28*Q7+78.259,100),MIN(-5.8*Q7^2+6.9*Q7+105,100)),0))),"")</f>
        <v/>
      </c>
      <c r="W7"/>
      <c r="X7"/>
      <c r="AA7"/>
      <c r="AB7"/>
      <c r="AC7"/>
      <c r="AD7"/>
      <c r="AE7"/>
      <c r="AF7"/>
      <c r="AG7"/>
    </row>
    <row r="8" spans="1:33" ht="9.75" customHeight="1">
      <c r="A8" s="57"/>
      <c r="B8" s="2" t="str">
        <f>IF(COUNTIF($A$3:A8,A8)=1,"First","")</f>
        <v/>
      </c>
      <c r="C8" s="2"/>
      <c r="D8" s="2"/>
      <c r="F8" s="2"/>
      <c r="G8" s="2"/>
      <c r="H8" s="2"/>
      <c r="I8" s="24"/>
      <c r="J8" s="24"/>
      <c r="K8" s="84" t="str">
        <f t="shared" si="0"/>
        <v/>
      </c>
      <c r="L8" s="24"/>
      <c r="M8" s="24"/>
      <c r="N8" s="24"/>
      <c r="O8" s="24"/>
      <c r="P8" s="87" t="str">
        <f t="shared" si="1"/>
        <v/>
      </c>
      <c r="Q8" s="90" t="str">
        <f t="shared" si="2"/>
        <v/>
      </c>
      <c r="R8" s="1" t="str" cm="1">
        <f t="array" ref="R8">IF(V8="","",_xlfn.IFS(V8=-1,"ETP/non-ETP",V8=-4,"Group Error",V8&lt;60,"High",V8&lt;80,"Med",TRUE,"Low"))</f>
        <v/>
      </c>
      <c r="S8" s="13" t="str" cm="1">
        <f t="array" ref="S8">IF(V8="","",_xlfn.IFS(V8=-1,"ETP/non-ETP",V8=-4,"Group Error",V8&lt;60,"SG60 not met",V8&lt;80,"SG60 met",V8&lt;100,"SG80 met",TRUE,"SG100 met"))</f>
        <v/>
      </c>
      <c r="T8" s="3"/>
      <c r="V8" s="80" t="str" cm="1">
        <f t="array" ref="V8">IFERROR(IF(NOT(ISNUMBER(A8)),"",_xlfn.IFS(E8="",-1,B8&lt;&gt;"First","",COUNTIFS($A$3:$A$53,A8,$E$3:$E$53,"&lt;&gt;",$E$3:$E$53,"&lt;&gt;"&amp;E8)&gt;0,-4,OR(Q8="",E8=""),"",TRUE,ROUND(IF(E8="ETP",MIN(-11.965*Q8^2+32.28*Q8+78.259,100),MIN(-5.8*Q8^2+6.9*Q8+105,100)),0))),"")</f>
        <v/>
      </c>
      <c r="W8"/>
      <c r="X8"/>
      <c r="AA8"/>
      <c r="AB8"/>
      <c r="AC8"/>
      <c r="AD8"/>
      <c r="AE8"/>
      <c r="AF8"/>
      <c r="AG8"/>
    </row>
    <row r="9" spans="1:33" ht="9.75" customHeight="1">
      <c r="A9" s="57"/>
      <c r="B9" s="2" t="str">
        <f>IF(COUNTIF($A$3:A9,A9)=1,"First","")</f>
        <v/>
      </c>
      <c r="C9" s="2"/>
      <c r="D9" s="2"/>
      <c r="F9" s="2"/>
      <c r="G9" s="2"/>
      <c r="H9" s="2"/>
      <c r="I9" s="24"/>
      <c r="J9" s="24"/>
      <c r="K9" s="84" t="str">
        <f t="shared" si="0"/>
        <v/>
      </c>
      <c r="L9" s="24"/>
      <c r="M9" s="24"/>
      <c r="N9" s="24"/>
      <c r="O9" s="24"/>
      <c r="P9" s="87" t="str">
        <f t="shared" si="1"/>
        <v/>
      </c>
      <c r="Q9" s="90" t="str">
        <f t="shared" si="2"/>
        <v/>
      </c>
      <c r="R9" s="1" t="str" cm="1">
        <f t="array" ref="R9">IF(V9="","",_xlfn.IFS(V9=-1,"ETP/non-ETP",V9=-4,"Group Error",V9&lt;60,"High",V9&lt;80,"Med",TRUE,"Low"))</f>
        <v/>
      </c>
      <c r="S9" s="13" t="str" cm="1">
        <f t="array" ref="S9">IF(V9="","",_xlfn.IFS(V9=-1,"ETP/non-ETP",V9=-4,"Group Error",V9&lt;60,"SG60 not met",V9&lt;80,"SG60 met",V9&lt;100,"SG80 met",TRUE,"SG100 met"))</f>
        <v/>
      </c>
      <c r="T9" s="3"/>
      <c r="V9" s="80" t="str" cm="1">
        <f t="array" ref="V9">IFERROR(IF(NOT(ISNUMBER(A9)),"",_xlfn.IFS(E9="",-1,B9&lt;&gt;"First","",COUNTIFS($A$3:$A$53,A9,$E$3:$E$53,"&lt;&gt;",$E$3:$E$53,"&lt;&gt;"&amp;E9)&gt;0,-4,OR(Q9="",E9=""),"",TRUE,ROUND(IF(E9="ETP",MIN(-11.965*Q9^2+32.28*Q9+78.259,100),MIN(-5.8*Q9^2+6.9*Q9+105,100)),0))),"")</f>
        <v/>
      </c>
      <c r="W9"/>
      <c r="X9"/>
      <c r="AA9"/>
      <c r="AB9"/>
      <c r="AC9"/>
      <c r="AD9"/>
      <c r="AE9"/>
      <c r="AF9"/>
      <c r="AG9"/>
    </row>
    <row r="10" spans="1:33" ht="9.75" customHeight="1">
      <c r="A10" s="57"/>
      <c r="B10" s="2" t="str">
        <f>IF(COUNTIF($A$3:A10,A10)=1,"First","")</f>
        <v/>
      </c>
      <c r="C10" s="2"/>
      <c r="D10" s="2"/>
      <c r="F10" s="2"/>
      <c r="G10" s="2"/>
      <c r="H10" s="2"/>
      <c r="I10" s="24"/>
      <c r="J10" s="24"/>
      <c r="K10" s="84" t="str">
        <f t="shared" si="0"/>
        <v/>
      </c>
      <c r="L10" s="24"/>
      <c r="M10" s="24"/>
      <c r="N10" s="24"/>
      <c r="O10" s="24"/>
      <c r="P10" s="87" t="str">
        <f t="shared" si="1"/>
        <v/>
      </c>
      <c r="Q10" s="90" t="str">
        <f t="shared" si="2"/>
        <v/>
      </c>
      <c r="R10" s="1" t="str" cm="1">
        <f t="array" ref="R10">IF(V10="","",_xlfn.IFS(V10=-1,"ETP/non-ETP",V10=-4,"Group Error",V10&lt;60,"High",V10&lt;80,"Med",TRUE,"Low"))</f>
        <v/>
      </c>
      <c r="S10" s="13" t="str" cm="1">
        <f t="array" ref="S10">IF(V10="","",_xlfn.IFS(V10=-1,"ETP/non-ETP",V10=-4,"Group Error",V10&lt;60,"SG60 not met",V10&lt;80,"SG60 met",V10&lt;100,"SG80 met",TRUE,"SG100 met"))</f>
        <v/>
      </c>
      <c r="T10" s="3"/>
      <c r="V10" s="80" t="str" cm="1">
        <f t="array" ref="V10">IFERROR(IF(NOT(ISNUMBER(A10)),"",_xlfn.IFS(E10="",-1,B10&lt;&gt;"First","",COUNTIFS($A$3:$A$53,A10,$E$3:$E$53,"&lt;&gt;",$E$3:$E$53,"&lt;&gt;"&amp;E10)&gt;0,-4,OR(Q10="",E10=""),"",TRUE,ROUND(IF(E10="ETP",MIN(-11.965*Q10^2+32.28*Q10+78.259,100),MIN(-5.8*Q10^2+6.9*Q10+105,100)),0))),"")</f>
        <v/>
      </c>
      <c r="W10"/>
      <c r="X10"/>
      <c r="AA10"/>
      <c r="AB10"/>
      <c r="AC10"/>
      <c r="AD10"/>
      <c r="AE10"/>
      <c r="AF10"/>
      <c r="AG10"/>
    </row>
    <row r="11" spans="1:33" ht="9.75" customHeight="1">
      <c r="A11" s="57"/>
      <c r="B11" s="2" t="str">
        <f>IF(COUNTIF($A$3:A11,A11)=1,"First","")</f>
        <v/>
      </c>
      <c r="C11" s="2"/>
      <c r="D11" s="2"/>
      <c r="F11" s="2"/>
      <c r="G11" s="2"/>
      <c r="H11" s="2"/>
      <c r="I11" s="55"/>
      <c r="J11" s="55"/>
      <c r="K11" s="84" t="str">
        <f t="shared" si="0"/>
        <v/>
      </c>
      <c r="L11" s="24"/>
      <c r="M11" s="24"/>
      <c r="N11" s="24"/>
      <c r="O11" s="24"/>
      <c r="P11" s="87" t="str">
        <f t="shared" si="1"/>
        <v/>
      </c>
      <c r="Q11" s="90" t="str">
        <f t="shared" si="2"/>
        <v/>
      </c>
      <c r="R11" s="1" t="str" cm="1">
        <f t="array" ref="R11">IF(V11="","",_xlfn.IFS(V11=-1,"ETP/non-ETP",V11=-4,"Group Error",V11&lt;60,"High",V11&lt;80,"Med",TRUE,"Low"))</f>
        <v/>
      </c>
      <c r="S11" s="13" t="str" cm="1">
        <f t="array" ref="S11">IF(V11="","",_xlfn.IFS(V11=-1,"ETP/non-ETP",V11=-4,"Group Error",V11&lt;60,"SG60 not met",V11&lt;80,"SG60 met",V11&lt;100,"SG80 met",TRUE,"SG100 met"))</f>
        <v/>
      </c>
      <c r="T11" s="3"/>
      <c r="V11" s="80" t="str" cm="1">
        <f t="array" ref="V11">IFERROR(IF(NOT(ISNUMBER(A11)),"",_xlfn.IFS(E11="",-1,B11&lt;&gt;"First","",COUNTIFS($A$3:$A$53,A11,$E$3:$E$53,"&lt;&gt;",$E$3:$E$53,"&lt;&gt;"&amp;E11)&gt;0,-4,OR(Q11="",E11=""),"",TRUE,ROUND(IF(E11="ETP",MIN(-11.965*Q11^2+32.28*Q11+78.259,100),MIN(-5.8*Q11^2+6.9*Q11+105,100)),0))),"")</f>
        <v/>
      </c>
      <c r="W11"/>
      <c r="X11"/>
      <c r="AA11"/>
      <c r="AB11"/>
      <c r="AC11"/>
      <c r="AD11"/>
      <c r="AE11"/>
      <c r="AF11"/>
      <c r="AG11"/>
    </row>
    <row r="12" spans="1:33" ht="9.75" customHeight="1">
      <c r="A12" s="57"/>
      <c r="B12" s="2" t="str">
        <f>IF(COUNTIF($A$3:A12,A12)=1,"First","")</f>
        <v/>
      </c>
      <c r="C12" s="2"/>
      <c r="D12" s="2"/>
      <c r="F12" s="2"/>
      <c r="G12" s="2"/>
      <c r="H12" s="2"/>
      <c r="I12" s="24"/>
      <c r="J12" s="24"/>
      <c r="K12" s="84" t="str">
        <f t="shared" si="0"/>
        <v/>
      </c>
      <c r="L12" s="24"/>
      <c r="M12" s="24"/>
      <c r="N12" s="24"/>
      <c r="O12" s="24"/>
      <c r="P12" s="87" t="str">
        <f t="shared" si="1"/>
        <v/>
      </c>
      <c r="Q12" s="90" t="str">
        <f t="shared" si="2"/>
        <v/>
      </c>
      <c r="R12" s="1" t="str" cm="1">
        <f t="array" ref="R12">IF(V12="","",_xlfn.IFS(V12=-1,"ETP/non-ETP",V12=-4,"Group Error",V12&lt;60,"High",V12&lt;80,"Med",TRUE,"Low"))</f>
        <v/>
      </c>
      <c r="S12" s="13" t="str" cm="1">
        <f t="array" ref="S12">IF(V12="","",_xlfn.IFS(V12=-1,"ETP/non-ETP",V12=-4,"Group Error",V12&lt;60,"SG60 not met",V12&lt;80,"SG60 met",V12&lt;100,"SG80 met",TRUE,"SG100 met"))</f>
        <v/>
      </c>
      <c r="T12" s="3"/>
      <c r="V12" s="80" t="str" cm="1">
        <f t="array" ref="V12">IFERROR(IF(NOT(ISNUMBER(A12)),"",_xlfn.IFS(E12="",-1,B12&lt;&gt;"First","",COUNTIFS($A$3:$A$53,A12,$E$3:$E$53,"&lt;&gt;",$E$3:$E$53,"&lt;&gt;"&amp;E12)&gt;0,-4,OR(Q12="",E12=""),"",TRUE,ROUND(IF(E12="ETP",MIN(-11.965*Q12^2+32.28*Q12+78.259,100),MIN(-5.8*Q12^2+6.9*Q12+105,100)),0))),"")</f>
        <v/>
      </c>
      <c r="W12"/>
      <c r="X12"/>
      <c r="AA12"/>
      <c r="AB12"/>
      <c r="AC12"/>
      <c r="AD12"/>
      <c r="AE12"/>
      <c r="AF12"/>
      <c r="AG12"/>
    </row>
    <row r="13" spans="1:33" ht="9.75" customHeight="1">
      <c r="A13" s="57"/>
      <c r="B13" s="2" t="str">
        <f>IF(COUNTIF($A$3:A13,A13)=1,"First","")</f>
        <v/>
      </c>
      <c r="C13" s="2"/>
      <c r="D13" s="2"/>
      <c r="F13" s="2"/>
      <c r="G13" s="2"/>
      <c r="H13" s="2"/>
      <c r="I13" s="24"/>
      <c r="J13" s="24"/>
      <c r="K13" s="84" t="str">
        <f t="shared" si="0"/>
        <v/>
      </c>
      <c r="L13" s="24"/>
      <c r="M13" s="24"/>
      <c r="N13" s="24"/>
      <c r="O13" s="24"/>
      <c r="P13" s="87" t="str">
        <f t="shared" si="1"/>
        <v/>
      </c>
      <c r="Q13" s="90" t="str">
        <f t="shared" si="2"/>
        <v/>
      </c>
      <c r="R13" s="1" t="str" cm="1">
        <f t="array" ref="R13">IF(V13="","",_xlfn.IFS(V13=-1,"ETP/non-ETP",V13=-4,"Group Error",V13&lt;60,"High",V13&lt;80,"Med",TRUE,"Low"))</f>
        <v/>
      </c>
      <c r="S13" s="13" t="str" cm="1">
        <f t="array" ref="S13">IF(V13="","",_xlfn.IFS(V13=-1,"ETP/non-ETP",V13=-4,"Group Error",V13&lt;60,"SG60 not met",V13&lt;80,"SG60 met",V13&lt;100,"SG80 met",TRUE,"SG100 met"))</f>
        <v/>
      </c>
      <c r="T13" s="3"/>
      <c r="V13" s="80" t="str" cm="1">
        <f t="array" ref="V13">IFERROR(IF(NOT(ISNUMBER(A13)),"",_xlfn.IFS(E13="",-1,B13&lt;&gt;"First","",COUNTIFS($A$3:$A$53,A13,$E$3:$E$53,"&lt;&gt;",$E$3:$E$53,"&lt;&gt;"&amp;E13)&gt;0,-4,OR(Q13="",E13=""),"",TRUE,ROUND(IF(E13="ETP",MIN(-11.965*Q13^2+32.28*Q13+78.259,100),MIN(-5.8*Q13^2+6.9*Q13+105,100)),0))),"")</f>
        <v/>
      </c>
      <c r="W13"/>
      <c r="X13"/>
      <c r="AA13"/>
      <c r="AB13"/>
      <c r="AC13"/>
      <c r="AD13"/>
      <c r="AE13"/>
      <c r="AF13"/>
      <c r="AG13"/>
    </row>
    <row r="14" spans="1:33" ht="9.75" customHeight="1">
      <c r="A14" s="57"/>
      <c r="B14" s="2" t="str">
        <f>IF(COUNTIF($A$3:A14,A14)=1,"First","")</f>
        <v/>
      </c>
      <c r="C14" s="2"/>
      <c r="D14" s="2"/>
      <c r="F14" s="2"/>
      <c r="G14" s="2"/>
      <c r="H14" s="2"/>
      <c r="I14" s="24"/>
      <c r="J14" s="24"/>
      <c r="K14" s="84" t="str">
        <f t="shared" si="0"/>
        <v/>
      </c>
      <c r="L14" s="24"/>
      <c r="M14" s="24"/>
      <c r="N14" s="24"/>
      <c r="O14" s="24"/>
      <c r="P14" s="87" t="str">
        <f t="shared" si="1"/>
        <v/>
      </c>
      <c r="Q14" s="90" t="str">
        <f t="shared" si="2"/>
        <v/>
      </c>
      <c r="R14" s="1" t="str" cm="1">
        <f t="array" ref="R14">IF(V14="","",_xlfn.IFS(V14=-1,"ETP/non-ETP",V14=-4,"Group Error",V14&lt;60,"High",V14&lt;80,"Med",TRUE,"Low"))</f>
        <v/>
      </c>
      <c r="S14" s="13" t="str" cm="1">
        <f t="array" ref="S14">IF(V14="","",_xlfn.IFS(V14=-1,"ETP/non-ETP",V14=-4,"Group Error",V14&lt;60,"SG60 not met",V14&lt;80,"SG60 met",V14&lt;100,"SG80 met",TRUE,"SG100 met"))</f>
        <v/>
      </c>
      <c r="T14" s="3"/>
      <c r="V14" s="80" t="str" cm="1">
        <f t="array" ref="V14">IFERROR(IF(NOT(ISNUMBER(A14)),"",_xlfn.IFS(E14="",-1,B14&lt;&gt;"First","",COUNTIFS($A$3:$A$53,A14,$E$3:$E$53,"&lt;&gt;",$E$3:$E$53,"&lt;&gt;"&amp;E14)&gt;0,-4,OR(Q14="",E14=""),"",TRUE,ROUND(IF(E14="ETP",MIN(-11.965*Q14^2+32.28*Q14+78.259,100),MIN(-5.8*Q14^2+6.9*Q14+105,100)),0))),"")</f>
        <v/>
      </c>
      <c r="W14"/>
      <c r="X14"/>
      <c r="AA14"/>
      <c r="AB14"/>
      <c r="AC14"/>
      <c r="AD14"/>
      <c r="AE14"/>
      <c r="AF14"/>
      <c r="AG14"/>
    </row>
    <row r="15" spans="1:33" ht="9.75" customHeight="1">
      <c r="A15" s="57"/>
      <c r="B15" s="2" t="str">
        <f>IF(COUNTIF($A$3:A15,A15)=1,"First","")</f>
        <v/>
      </c>
      <c r="C15" s="2"/>
      <c r="D15" s="2"/>
      <c r="F15" s="2"/>
      <c r="G15" s="2"/>
      <c r="H15" s="2"/>
      <c r="I15" s="24"/>
      <c r="J15" s="24"/>
      <c r="K15" s="84" t="str">
        <f t="shared" si="0"/>
        <v/>
      </c>
      <c r="L15" s="24"/>
      <c r="M15" s="24"/>
      <c r="N15" s="24"/>
      <c r="O15" s="24"/>
      <c r="P15" s="87" t="str">
        <f t="shared" si="1"/>
        <v/>
      </c>
      <c r="Q15" s="90" t="str">
        <f t="shared" si="2"/>
        <v/>
      </c>
      <c r="R15" s="1" t="str" cm="1">
        <f t="array" ref="R15">IF(V15="","",_xlfn.IFS(V15=-1,"ETP/non-ETP",V15=-4,"Group Error",V15&lt;60,"High",V15&lt;80,"Med",TRUE,"Low"))</f>
        <v/>
      </c>
      <c r="S15" s="13" t="str" cm="1">
        <f t="array" ref="S15">IF(V15="","",_xlfn.IFS(V15=-1,"ETP/non-ETP",V15=-4,"Group Error",V15&lt;60,"SG60 not met",V15&lt;80,"SG60 met",V15&lt;100,"SG80 met",TRUE,"SG100 met"))</f>
        <v/>
      </c>
      <c r="T15" s="3"/>
      <c r="V15" s="80" t="str" cm="1">
        <f t="array" ref="V15">IFERROR(IF(NOT(ISNUMBER(A15)),"",_xlfn.IFS(E15="",-1,B15&lt;&gt;"First","",COUNTIFS($A$3:$A$53,A15,$E$3:$E$53,"&lt;&gt;",$E$3:$E$53,"&lt;&gt;"&amp;E15)&gt;0,-4,OR(Q15="",E15=""),"",TRUE,ROUND(IF(E15="ETP",MIN(-11.965*Q15^2+32.28*Q15+78.259,100),MIN(-5.8*Q15^2+6.9*Q15+105,100)),0))),"")</f>
        <v/>
      </c>
      <c r="W15"/>
      <c r="X15"/>
      <c r="AA15"/>
      <c r="AB15"/>
      <c r="AC15"/>
      <c r="AD15"/>
      <c r="AE15"/>
      <c r="AF15"/>
      <c r="AG15"/>
    </row>
    <row r="16" spans="1:33" ht="9.75" customHeight="1">
      <c r="A16" s="57"/>
      <c r="B16" s="2" t="str">
        <f>IF(COUNTIF($A$3:A16,A16)=1,"First","")</f>
        <v/>
      </c>
      <c r="C16" s="2"/>
      <c r="D16" s="2"/>
      <c r="F16" s="2"/>
      <c r="G16" s="2"/>
      <c r="H16" s="2"/>
      <c r="I16" s="24"/>
      <c r="J16" s="24"/>
      <c r="K16" s="84" t="str">
        <f t="shared" si="0"/>
        <v/>
      </c>
      <c r="L16" s="24"/>
      <c r="M16" s="24"/>
      <c r="N16" s="24"/>
      <c r="O16" s="24"/>
      <c r="P16" s="87" t="str">
        <f t="shared" si="1"/>
        <v/>
      </c>
      <c r="Q16" s="90" t="str">
        <f t="shared" si="2"/>
        <v/>
      </c>
      <c r="R16" s="1" t="str" cm="1">
        <f t="array" ref="R16">IF(V16="","",_xlfn.IFS(V16=-1,"ETP/non-ETP",V16=-4,"Group Error",V16&lt;60,"High",V16&lt;80,"Med",TRUE,"Low"))</f>
        <v/>
      </c>
      <c r="S16" s="13" t="str" cm="1">
        <f t="array" ref="S16">IF(V16="","",_xlfn.IFS(V16=-1,"ETP/non-ETP",V16=-4,"Group Error",V16&lt;60,"SG60 not met",V16&lt;80,"SG60 met",V16&lt;100,"SG80 met",TRUE,"SG100 met"))</f>
        <v/>
      </c>
      <c r="T16" s="3"/>
      <c r="V16" s="80" t="str" cm="1">
        <f t="array" ref="V16">IFERROR(IF(NOT(ISNUMBER(A16)),"",_xlfn.IFS(E16="",-1,B16&lt;&gt;"First","",COUNTIFS($A$3:$A$53,A16,$E$3:$E$53,"&lt;&gt;",$E$3:$E$53,"&lt;&gt;"&amp;E16)&gt;0,-4,OR(Q16="",E16=""),"",TRUE,ROUND(IF(E16="ETP",MIN(-11.965*Q16^2+32.28*Q16+78.259,100),MIN(-5.8*Q16^2+6.9*Q16+105,100)),0))),"")</f>
        <v/>
      </c>
      <c r="W16"/>
      <c r="X16"/>
      <c r="AA16"/>
      <c r="AB16"/>
      <c r="AC16"/>
      <c r="AD16"/>
      <c r="AE16"/>
      <c r="AF16"/>
      <c r="AG16"/>
    </row>
    <row r="17" spans="1:33" ht="9.75" customHeight="1">
      <c r="A17" s="57"/>
      <c r="B17" s="2" t="str">
        <f>IF(COUNTIF($A$3:A17,A17)=1,"First","")</f>
        <v/>
      </c>
      <c r="C17" s="2"/>
      <c r="D17" s="2"/>
      <c r="F17" s="2"/>
      <c r="G17" s="2"/>
      <c r="H17" s="2"/>
      <c r="I17" s="24"/>
      <c r="J17" s="24"/>
      <c r="K17" s="84" t="str">
        <f t="shared" si="0"/>
        <v/>
      </c>
      <c r="L17" s="24"/>
      <c r="M17" s="24"/>
      <c r="N17" s="24"/>
      <c r="O17" s="24"/>
      <c r="P17" s="87" t="str">
        <f t="shared" si="1"/>
        <v/>
      </c>
      <c r="Q17" s="90" t="str">
        <f t="shared" si="2"/>
        <v/>
      </c>
      <c r="R17" s="1" t="str" cm="1">
        <f t="array" ref="R17">IF(V17="","",_xlfn.IFS(V17=-1,"ETP/non-ETP",V17=-4,"Group Error",V17&lt;60,"High",V17&lt;80,"Med",TRUE,"Low"))</f>
        <v/>
      </c>
      <c r="S17" s="13" t="str" cm="1">
        <f t="array" ref="S17">IF(V17="","",_xlfn.IFS(V17=-1,"ETP/non-ETP",V17=-4,"Group Error",V17&lt;60,"SG60 not met",V17&lt;80,"SG60 met",V17&lt;100,"SG80 met",TRUE,"SG100 met"))</f>
        <v/>
      </c>
      <c r="T17" s="3"/>
      <c r="V17" s="80" t="str" cm="1">
        <f t="array" ref="V17">IFERROR(IF(NOT(ISNUMBER(A17)),"",_xlfn.IFS(E17="",-1,B17&lt;&gt;"First","",COUNTIFS($A$3:$A$53,A17,$E$3:$E$53,"&lt;&gt;",$E$3:$E$53,"&lt;&gt;"&amp;E17)&gt;0,-4,OR(Q17="",E17=""),"",TRUE,ROUND(IF(E17="ETP",MIN(-11.965*Q17^2+32.28*Q17+78.259,100),MIN(-5.8*Q17^2+6.9*Q17+105,100)),0))),"")</f>
        <v/>
      </c>
      <c r="W17"/>
      <c r="X17"/>
      <c r="AA17"/>
      <c r="AB17"/>
      <c r="AC17"/>
      <c r="AD17"/>
      <c r="AE17"/>
      <c r="AF17"/>
      <c r="AG17"/>
    </row>
    <row r="18" spans="1:33" ht="9.75" customHeight="1">
      <c r="A18" s="57"/>
      <c r="B18" s="2" t="str">
        <f>IF(COUNTIF($A$3:A18,A18)=1,"First","")</f>
        <v/>
      </c>
      <c r="C18" s="2"/>
      <c r="D18" s="2"/>
      <c r="F18" s="2"/>
      <c r="G18" s="2"/>
      <c r="H18" s="2"/>
      <c r="I18" s="24"/>
      <c r="J18" s="24"/>
      <c r="K18" s="84" t="str">
        <f t="shared" si="0"/>
        <v/>
      </c>
      <c r="L18" s="24"/>
      <c r="M18" s="24"/>
      <c r="N18" s="24"/>
      <c r="O18" s="24"/>
      <c r="P18" s="87" t="str">
        <f t="shared" si="1"/>
        <v/>
      </c>
      <c r="Q18" s="90" t="str">
        <f t="shared" si="2"/>
        <v/>
      </c>
      <c r="R18" s="1" t="str" cm="1">
        <f t="array" ref="R18">IF(V18="","",_xlfn.IFS(V18=-1,"ETP/non-ETP",V18=-4,"Group Error",V18&lt;60,"High",V18&lt;80,"Med",TRUE,"Low"))</f>
        <v/>
      </c>
      <c r="S18" s="13" t="str" cm="1">
        <f t="array" ref="S18">IF(V18="","",_xlfn.IFS(V18=-1,"ETP/non-ETP",V18=-4,"Group Error",V18&lt;60,"SG60 not met",V18&lt;80,"SG60 met",V18&lt;100,"SG80 met",TRUE,"SG100 met"))</f>
        <v/>
      </c>
      <c r="T18" s="3"/>
      <c r="V18" s="80" t="str" cm="1">
        <f t="array" ref="V18">IFERROR(IF(NOT(ISNUMBER(A18)),"",_xlfn.IFS(E18="",-1,B18&lt;&gt;"First","",COUNTIFS($A$3:$A$53,A18,$E$3:$E$53,"&lt;&gt;",$E$3:$E$53,"&lt;&gt;"&amp;E18)&gt;0,-4,OR(Q18="",E18=""),"",TRUE,ROUND(IF(E18="ETP",MIN(-11.965*Q18^2+32.28*Q18+78.259,100),MIN(-5.8*Q18^2+6.9*Q18+105,100)),0))),"")</f>
        <v/>
      </c>
      <c r="W18"/>
      <c r="X18"/>
      <c r="AA18"/>
      <c r="AB18"/>
      <c r="AC18"/>
      <c r="AD18"/>
      <c r="AE18"/>
      <c r="AF18"/>
      <c r="AG18"/>
    </row>
    <row r="19" spans="1:33" ht="9.75" customHeight="1">
      <c r="A19" s="57"/>
      <c r="B19" s="2" t="str">
        <f>IF(COUNTIF($A$3:A19,A19)=1,"First","")</f>
        <v/>
      </c>
      <c r="C19" s="2"/>
      <c r="D19" s="2"/>
      <c r="F19" s="2"/>
      <c r="G19" s="2"/>
      <c r="H19" s="2"/>
      <c r="I19" s="24"/>
      <c r="J19" s="24"/>
      <c r="K19" s="84" t="str">
        <f t="shared" si="0"/>
        <v/>
      </c>
      <c r="L19" s="24"/>
      <c r="M19" s="24"/>
      <c r="N19" s="24"/>
      <c r="O19" s="24"/>
      <c r="P19" s="87" t="str">
        <f t="shared" si="1"/>
        <v/>
      </c>
      <c r="Q19" s="90" t="str">
        <f t="shared" si="2"/>
        <v/>
      </c>
      <c r="R19" s="1" t="str" cm="1">
        <f t="array" ref="R19">IF(V19="","",_xlfn.IFS(V19=-1,"ETP/non-ETP",V19=-4,"Group Error",V19&lt;60,"High",V19&lt;80,"Med",TRUE,"Low"))</f>
        <v/>
      </c>
      <c r="S19" s="13" t="str" cm="1">
        <f t="array" ref="S19">IF(V19="","",_xlfn.IFS(V19=-1,"ETP/non-ETP",V19=-4,"Group Error",V19&lt;60,"SG60 not met",V19&lt;80,"SG60 met",V19&lt;100,"SG80 met",TRUE,"SG100 met"))</f>
        <v/>
      </c>
      <c r="T19" s="3"/>
      <c r="V19" s="80" t="str" cm="1">
        <f t="array" ref="V19">IFERROR(IF(NOT(ISNUMBER(A19)),"",_xlfn.IFS(E19="",-1,B19&lt;&gt;"First","",COUNTIFS($A$3:$A$53,A19,$E$3:$E$53,"&lt;&gt;",$E$3:$E$53,"&lt;&gt;"&amp;E19)&gt;0,-4,OR(Q19="",E19=""),"",TRUE,ROUND(IF(E19="ETP",MIN(-11.965*Q19^2+32.28*Q19+78.259,100),MIN(-5.8*Q19^2+6.9*Q19+105,100)),0))),"")</f>
        <v/>
      </c>
      <c r="W19"/>
      <c r="X19"/>
      <c r="AA19"/>
      <c r="AB19"/>
      <c r="AC19"/>
      <c r="AD19"/>
      <c r="AE19"/>
      <c r="AF19"/>
      <c r="AG19"/>
    </row>
    <row r="20" spans="1:33" ht="9.75" customHeight="1">
      <c r="A20" s="57"/>
      <c r="B20" s="2" t="str">
        <f>IF(COUNTIF($A$3:A20,A20)=1,"First","")</f>
        <v/>
      </c>
      <c r="C20" s="2"/>
      <c r="D20" s="2"/>
      <c r="F20" s="2"/>
      <c r="G20" s="2"/>
      <c r="H20" s="2"/>
      <c r="I20" s="24"/>
      <c r="J20" s="24"/>
      <c r="K20" s="84" t="str">
        <f t="shared" si="0"/>
        <v/>
      </c>
      <c r="L20" s="24"/>
      <c r="M20" s="24"/>
      <c r="N20" s="24"/>
      <c r="O20" s="24"/>
      <c r="P20" s="87" t="str">
        <f t="shared" si="1"/>
        <v/>
      </c>
      <c r="Q20" s="90" t="str">
        <f t="shared" si="2"/>
        <v/>
      </c>
      <c r="R20" s="1" t="str" cm="1">
        <f t="array" ref="R20">IF(V20="","",_xlfn.IFS(V20=-1,"ETP/non-ETP",V20=-4,"Group Error",V20&lt;60,"High",V20&lt;80,"Med",TRUE,"Low"))</f>
        <v/>
      </c>
      <c r="S20" s="13" t="str" cm="1">
        <f t="array" ref="S20">IF(V20="","",_xlfn.IFS(V20=-1,"ETP/non-ETP",V20=-4,"Group Error",V20&lt;60,"SG60 not met",V20&lt;80,"SG60 met",V20&lt;100,"SG80 met",TRUE,"SG100 met"))</f>
        <v/>
      </c>
      <c r="T20" s="3"/>
      <c r="V20" s="80" t="str" cm="1">
        <f t="array" ref="V20">IFERROR(IF(NOT(ISNUMBER(A20)),"",_xlfn.IFS(E20="",-1,B20&lt;&gt;"First","",COUNTIFS($A$3:$A$53,A20,$E$3:$E$53,"&lt;&gt;",$E$3:$E$53,"&lt;&gt;"&amp;E20)&gt;0,-4,OR(Q20="",E20=""),"",TRUE,ROUND(IF(E20="ETP",MIN(-11.965*Q20^2+32.28*Q20+78.259,100),MIN(-5.8*Q20^2+6.9*Q20+105,100)),0))),"")</f>
        <v/>
      </c>
      <c r="W20"/>
      <c r="X20"/>
      <c r="AA20"/>
      <c r="AB20"/>
      <c r="AC20"/>
      <c r="AD20"/>
      <c r="AE20"/>
      <c r="AF20"/>
      <c r="AG20"/>
    </row>
    <row r="21" spans="1:33" ht="9.75" customHeight="1">
      <c r="A21" s="57"/>
      <c r="B21" s="2" t="str">
        <f>IF(COUNTIF($A$3:A21,A21)=1,"First","")</f>
        <v/>
      </c>
      <c r="C21" s="2"/>
      <c r="D21" s="2"/>
      <c r="F21" s="2"/>
      <c r="G21" s="2"/>
      <c r="H21" s="2"/>
      <c r="I21" s="24"/>
      <c r="J21" s="24"/>
      <c r="K21" s="84" t="str">
        <f t="shared" si="0"/>
        <v/>
      </c>
      <c r="L21" s="24"/>
      <c r="M21" s="24"/>
      <c r="N21" s="24"/>
      <c r="O21" s="24"/>
      <c r="P21" s="87" t="str">
        <f t="shared" si="1"/>
        <v/>
      </c>
      <c r="Q21" s="90" t="str">
        <f t="shared" si="2"/>
        <v/>
      </c>
      <c r="R21" s="1" t="str" cm="1">
        <f t="array" ref="R21">IF(V21="","",_xlfn.IFS(V21=-1,"ETP/non-ETP",V21=-4,"Group Error",V21&lt;60,"High",V21&lt;80,"Med",TRUE,"Low"))</f>
        <v/>
      </c>
      <c r="S21" s="13" t="str" cm="1">
        <f t="array" ref="S21">IF(V21="","",_xlfn.IFS(V21=-1,"ETP/non-ETP",V21=-4,"Group Error",V21&lt;60,"SG60 not met",V21&lt;80,"SG60 met",V21&lt;100,"SG80 met",TRUE,"SG100 met"))</f>
        <v/>
      </c>
      <c r="T21" s="3"/>
      <c r="V21" s="80" t="str" cm="1">
        <f t="array" ref="V21">IFERROR(IF(NOT(ISNUMBER(A21)),"",_xlfn.IFS(E21="",-1,B21&lt;&gt;"First","",COUNTIFS($A$3:$A$53,A21,$E$3:$E$53,"&lt;&gt;",$E$3:$E$53,"&lt;&gt;"&amp;E21)&gt;0,-4,OR(Q21="",E21=""),"",TRUE,ROUND(IF(E21="ETP",MIN(-11.965*Q21^2+32.28*Q21+78.259,100),MIN(-5.8*Q21^2+6.9*Q21+105,100)),0))),"")</f>
        <v/>
      </c>
      <c r="W21"/>
      <c r="X21"/>
      <c r="AA21"/>
      <c r="AB21"/>
      <c r="AC21"/>
      <c r="AD21"/>
      <c r="AE21"/>
      <c r="AF21"/>
      <c r="AG21"/>
    </row>
    <row r="22" spans="1:33" ht="9.75" customHeight="1">
      <c r="A22" s="57"/>
      <c r="B22" s="2" t="str">
        <f>IF(COUNTIF($A$3:A22,A22)=1,"First","")</f>
        <v/>
      </c>
      <c r="C22" s="2"/>
      <c r="D22" s="2"/>
      <c r="F22" s="2"/>
      <c r="G22" s="2"/>
      <c r="H22" s="2"/>
      <c r="I22" s="24"/>
      <c r="J22" s="24"/>
      <c r="K22" s="84" t="str">
        <f t="shared" si="0"/>
        <v/>
      </c>
      <c r="L22" s="24"/>
      <c r="M22" s="24"/>
      <c r="N22" s="24"/>
      <c r="O22" s="24"/>
      <c r="P22" s="87" t="str">
        <f t="shared" si="1"/>
        <v/>
      </c>
      <c r="Q22" s="90" t="str">
        <f t="shared" si="2"/>
        <v/>
      </c>
      <c r="R22" s="1" t="str" cm="1">
        <f t="array" ref="R22">IF(V22="","",_xlfn.IFS(V22=-1,"ETP/non-ETP",V22=-4,"Group Error",V22&lt;60,"High",V22&lt;80,"Med",TRUE,"Low"))</f>
        <v/>
      </c>
      <c r="S22" s="13" t="str" cm="1">
        <f t="array" ref="S22">IF(V22="","",_xlfn.IFS(V22=-1,"ETP/non-ETP",V22=-4,"Group Error",V22&lt;60,"SG60 not met",V22&lt;80,"SG60 met",V22&lt;100,"SG80 met",TRUE,"SG100 met"))</f>
        <v/>
      </c>
      <c r="T22" s="3"/>
      <c r="V22" s="80" t="str" cm="1">
        <f t="array" ref="V22">IFERROR(IF(NOT(ISNUMBER(A22)),"",_xlfn.IFS(E22="",-1,B22&lt;&gt;"First","",COUNTIFS($A$3:$A$53,A22,$E$3:$E$53,"&lt;&gt;",$E$3:$E$53,"&lt;&gt;"&amp;E22)&gt;0,-4,OR(Q22="",E22=""),"",TRUE,ROUND(IF(E22="ETP",MIN(-11.965*Q22^2+32.28*Q22+78.259,100),MIN(-5.8*Q22^2+6.9*Q22+105,100)),0))),"")</f>
        <v/>
      </c>
      <c r="W22"/>
      <c r="X22"/>
      <c r="AA22"/>
      <c r="AB22"/>
      <c r="AC22"/>
      <c r="AD22"/>
      <c r="AE22"/>
      <c r="AF22"/>
      <c r="AG22"/>
    </row>
    <row r="23" spans="1:33" ht="9.75" customHeight="1">
      <c r="A23" s="57"/>
      <c r="B23" s="2" t="str">
        <f>IF(COUNTIF($A$3:A23,A23)=1,"First","")</f>
        <v/>
      </c>
      <c r="C23" s="2"/>
      <c r="D23" s="2"/>
      <c r="F23" s="2"/>
      <c r="G23" s="2"/>
      <c r="H23" s="2"/>
      <c r="I23" s="24"/>
      <c r="J23" s="24"/>
      <c r="K23" s="84" t="str">
        <f t="shared" si="0"/>
        <v/>
      </c>
      <c r="L23" s="24"/>
      <c r="M23" s="24"/>
      <c r="N23" s="24"/>
      <c r="O23" s="24"/>
      <c r="P23" s="87" t="str">
        <f t="shared" si="1"/>
        <v/>
      </c>
      <c r="Q23" s="90" t="str">
        <f t="shared" si="2"/>
        <v/>
      </c>
      <c r="R23" s="1" t="str" cm="1">
        <f t="array" ref="R23">IF(V23="","",_xlfn.IFS(V23=-1,"ETP/non-ETP",V23=-4,"Group Error",V23&lt;60,"High",V23&lt;80,"Med",TRUE,"Low"))</f>
        <v/>
      </c>
      <c r="S23" s="13" t="str" cm="1">
        <f t="array" ref="S23">IF(V23="","",_xlfn.IFS(V23=-1,"ETP/non-ETP",V23=-4,"Group Error",V23&lt;60,"SG60 not met",V23&lt;80,"SG60 met",V23&lt;100,"SG80 met",TRUE,"SG100 met"))</f>
        <v/>
      </c>
      <c r="T23" s="3"/>
      <c r="V23" s="80" t="str" cm="1">
        <f t="array" ref="V23">IFERROR(IF(NOT(ISNUMBER(A23)),"",_xlfn.IFS(E23="",-1,B23&lt;&gt;"First","",COUNTIFS($A$3:$A$53,A23,$E$3:$E$53,"&lt;&gt;",$E$3:$E$53,"&lt;&gt;"&amp;E23)&gt;0,-4,OR(Q23="",E23=""),"",TRUE,ROUND(IF(E23="ETP",MIN(-11.965*Q23^2+32.28*Q23+78.259,100),MIN(-5.8*Q23^2+6.9*Q23+105,100)),0))),"")</f>
        <v/>
      </c>
      <c r="W23"/>
      <c r="X23"/>
      <c r="AA23"/>
      <c r="AB23"/>
      <c r="AC23"/>
      <c r="AD23"/>
      <c r="AE23"/>
      <c r="AF23"/>
      <c r="AG23"/>
    </row>
    <row r="24" spans="1:33" ht="9.75" customHeight="1">
      <c r="A24" s="57"/>
      <c r="B24" s="2" t="str">
        <f>IF(COUNTIF($A$3:A24,A24)=1,"First","")</f>
        <v/>
      </c>
      <c r="C24" s="2"/>
      <c r="D24" s="2"/>
      <c r="F24" s="2"/>
      <c r="G24" s="2"/>
      <c r="H24" s="2"/>
      <c r="I24" s="24"/>
      <c r="J24" s="24"/>
      <c r="K24" s="84" t="str">
        <f t="shared" si="0"/>
        <v/>
      </c>
      <c r="L24" s="24"/>
      <c r="M24" s="24"/>
      <c r="N24" s="24"/>
      <c r="O24" s="24"/>
      <c r="P24" s="87" t="str">
        <f t="shared" si="1"/>
        <v/>
      </c>
      <c r="Q24" s="90" t="str">
        <f t="shared" si="2"/>
        <v/>
      </c>
      <c r="R24" s="1" t="str" cm="1">
        <f t="array" ref="R24">IF(V24="","",_xlfn.IFS(V24=-1,"ETP/non-ETP",V24=-4,"Group Error",V24&lt;60,"High",V24&lt;80,"Med",TRUE,"Low"))</f>
        <v/>
      </c>
      <c r="S24" s="13" t="str" cm="1">
        <f t="array" ref="S24">IF(V24="","",_xlfn.IFS(V24=-1,"ETP/non-ETP",V24=-4,"Group Error",V24&lt;60,"SG60 not met",V24&lt;80,"SG60 met",V24&lt;100,"SG80 met",TRUE,"SG100 met"))</f>
        <v/>
      </c>
      <c r="T24" s="3"/>
      <c r="V24" s="80" t="str" cm="1">
        <f t="array" ref="V24">IFERROR(IF(NOT(ISNUMBER(A24)),"",_xlfn.IFS(E24="",-1,B24&lt;&gt;"First","",COUNTIFS($A$3:$A$53,A24,$E$3:$E$53,"&lt;&gt;",$E$3:$E$53,"&lt;&gt;"&amp;E24)&gt;0,-4,OR(Q24="",E24=""),"",TRUE,ROUND(IF(E24="ETP",MIN(-11.965*Q24^2+32.28*Q24+78.259,100),MIN(-5.8*Q24^2+6.9*Q24+105,100)),0))),"")</f>
        <v/>
      </c>
      <c r="W24"/>
      <c r="X24"/>
      <c r="AA24"/>
      <c r="AB24"/>
      <c r="AC24"/>
      <c r="AD24"/>
      <c r="AE24"/>
      <c r="AF24"/>
      <c r="AG24"/>
    </row>
    <row r="25" spans="1:33" ht="9.75" customHeight="1">
      <c r="A25" s="57"/>
      <c r="B25" s="2" t="str">
        <f>IF(COUNTIF($A$3:A25,A25)=1,"First","")</f>
        <v/>
      </c>
      <c r="C25" s="2"/>
      <c r="D25" s="2"/>
      <c r="F25" s="2"/>
      <c r="G25" s="2"/>
      <c r="H25" s="2"/>
      <c r="I25" s="24"/>
      <c r="J25" s="24"/>
      <c r="K25" s="84" t="str">
        <f t="shared" si="0"/>
        <v/>
      </c>
      <c r="L25" s="24"/>
      <c r="M25" s="24"/>
      <c r="N25" s="24"/>
      <c r="O25" s="24"/>
      <c r="P25" s="87" t="str">
        <f t="shared" si="1"/>
        <v/>
      </c>
      <c r="Q25" s="90" t="str">
        <f t="shared" si="2"/>
        <v/>
      </c>
      <c r="R25" s="1" t="str" cm="1">
        <f t="array" ref="R25">IF(V25="","",_xlfn.IFS(V25=-1,"ETP/non-ETP",V25=-4,"Group Error",V25&lt;60,"High",V25&lt;80,"Med",TRUE,"Low"))</f>
        <v/>
      </c>
      <c r="S25" s="13" t="str" cm="1">
        <f t="array" ref="S25">IF(V25="","",_xlfn.IFS(V25=-1,"ETP/non-ETP",V25=-4,"Group Error",V25&lt;60,"SG60 not met",V25&lt;80,"SG60 met",V25&lt;100,"SG80 met",TRUE,"SG100 met"))</f>
        <v/>
      </c>
      <c r="T25" s="3"/>
      <c r="V25" s="80" t="str" cm="1">
        <f t="array" ref="V25">IFERROR(IF(NOT(ISNUMBER(A25)),"",_xlfn.IFS(E25="",-1,B25&lt;&gt;"First","",COUNTIFS($A$3:$A$53,A25,$E$3:$E$53,"&lt;&gt;",$E$3:$E$53,"&lt;&gt;"&amp;E25)&gt;0,-4,OR(Q25="",E25=""),"",TRUE,ROUND(IF(E25="ETP",MIN(-11.965*Q25^2+32.28*Q25+78.259,100),MIN(-5.8*Q25^2+6.9*Q25+105,100)),0))),"")</f>
        <v/>
      </c>
      <c r="W25"/>
      <c r="X25"/>
      <c r="AA25"/>
      <c r="AB25"/>
      <c r="AC25"/>
      <c r="AD25"/>
      <c r="AE25"/>
      <c r="AF25"/>
      <c r="AG25"/>
    </row>
    <row r="26" spans="1:33" ht="9.75" customHeight="1">
      <c r="A26" s="57"/>
      <c r="B26" s="2" t="str">
        <f>IF(COUNTIF($A$3:A26,A26)=1,"First","")</f>
        <v/>
      </c>
      <c r="C26" s="2"/>
      <c r="D26" s="2"/>
      <c r="F26" s="2"/>
      <c r="G26" s="2"/>
      <c r="H26" s="2"/>
      <c r="I26" s="24"/>
      <c r="J26" s="24"/>
      <c r="K26" s="84" t="str">
        <f t="shared" si="0"/>
        <v/>
      </c>
      <c r="L26" s="24"/>
      <c r="M26" s="24"/>
      <c r="N26" s="24"/>
      <c r="O26" s="24"/>
      <c r="P26" s="87" t="str">
        <f t="shared" si="1"/>
        <v/>
      </c>
      <c r="Q26" s="90" t="str">
        <f t="shared" si="2"/>
        <v/>
      </c>
      <c r="R26" s="1" t="str" cm="1">
        <f t="array" ref="R26">IF(V26="","",_xlfn.IFS(V26=-1,"ETP/non-ETP",V26=-4,"Group Error",V26&lt;60,"High",V26&lt;80,"Med",TRUE,"Low"))</f>
        <v/>
      </c>
      <c r="S26" s="13" t="str" cm="1">
        <f t="array" ref="S26">IF(V26="","",_xlfn.IFS(V26=-1,"ETP/non-ETP",V26=-4,"Group Error",V26&lt;60,"SG60 not met",V26&lt;80,"SG60 met",V26&lt;100,"SG80 met",TRUE,"SG100 met"))</f>
        <v/>
      </c>
      <c r="T26" s="3"/>
      <c r="V26" s="80" t="str" cm="1">
        <f t="array" ref="V26">IFERROR(IF(NOT(ISNUMBER(A26)),"",_xlfn.IFS(E26="",-1,B26&lt;&gt;"First","",COUNTIFS($A$3:$A$53,A26,$E$3:$E$53,"&lt;&gt;",$E$3:$E$53,"&lt;&gt;"&amp;E26)&gt;0,-4,OR(Q26="",E26=""),"",TRUE,ROUND(IF(E26="ETP",MIN(-11.965*Q26^2+32.28*Q26+78.259,100),MIN(-5.8*Q26^2+6.9*Q26+105,100)),0))),"")</f>
        <v/>
      </c>
      <c r="W26"/>
      <c r="X26"/>
      <c r="AA26"/>
      <c r="AB26"/>
      <c r="AC26"/>
      <c r="AD26"/>
      <c r="AE26"/>
      <c r="AF26"/>
      <c r="AG26"/>
    </row>
    <row r="27" spans="1:33" ht="9.75" customHeight="1">
      <c r="A27" s="57"/>
      <c r="B27" s="2" t="str">
        <f>IF(COUNTIF($A$3:A27,A27)=1,"First","")</f>
        <v/>
      </c>
      <c r="C27" s="2"/>
      <c r="D27" s="2"/>
      <c r="F27" s="2"/>
      <c r="G27" s="2"/>
      <c r="H27" s="2"/>
      <c r="I27" s="24"/>
      <c r="J27" s="24"/>
      <c r="K27" s="84" t="str">
        <f t="shared" si="0"/>
        <v/>
      </c>
      <c r="L27" s="24"/>
      <c r="M27" s="24"/>
      <c r="N27" s="24"/>
      <c r="O27" s="24"/>
      <c r="P27" s="87" t="str">
        <f t="shared" si="1"/>
        <v/>
      </c>
      <c r="Q27" s="90" t="str">
        <f t="shared" si="2"/>
        <v/>
      </c>
      <c r="R27" s="1" t="str" cm="1">
        <f t="array" ref="R27">IF(V27="","",_xlfn.IFS(V27=-1,"ETP/non-ETP",V27=-4,"Group Error",V27&lt;60,"High",V27&lt;80,"Med",TRUE,"Low"))</f>
        <v/>
      </c>
      <c r="S27" s="13" t="str" cm="1">
        <f t="array" ref="S27">IF(V27="","",_xlfn.IFS(V27=-1,"ETP/non-ETP",V27=-4,"Group Error",V27&lt;60,"SG60 not met",V27&lt;80,"SG60 met",V27&lt;100,"SG80 met",TRUE,"SG100 met"))</f>
        <v/>
      </c>
      <c r="T27" s="3"/>
      <c r="V27" s="80" t="str" cm="1">
        <f t="array" ref="V27">IFERROR(IF(NOT(ISNUMBER(A27)),"",_xlfn.IFS(E27="",-1,B27&lt;&gt;"First","",COUNTIFS($A$3:$A$53,A27,$E$3:$E$53,"&lt;&gt;",$E$3:$E$53,"&lt;&gt;"&amp;E27)&gt;0,-4,OR(Q27="",E27=""),"",TRUE,ROUND(IF(E27="ETP",MIN(-11.965*Q27^2+32.28*Q27+78.259,100),MIN(-5.8*Q27^2+6.9*Q27+105,100)),0))),"")</f>
        <v/>
      </c>
      <c r="W27"/>
      <c r="X27"/>
      <c r="AA27"/>
      <c r="AB27"/>
      <c r="AC27"/>
      <c r="AD27"/>
      <c r="AE27"/>
      <c r="AF27"/>
      <c r="AG27"/>
    </row>
    <row r="28" spans="1:33" ht="9.75" customHeight="1">
      <c r="A28" s="57"/>
      <c r="B28" s="2" t="str">
        <f>IF(COUNTIF($A$3:A28,A28)=1,"First","")</f>
        <v/>
      </c>
      <c r="C28" s="2"/>
      <c r="D28" s="2"/>
      <c r="F28" s="2"/>
      <c r="G28" s="2"/>
      <c r="H28" s="2"/>
      <c r="I28" s="24"/>
      <c r="J28" s="24"/>
      <c r="K28" s="84" t="str">
        <f t="shared" si="0"/>
        <v/>
      </c>
      <c r="L28" s="24"/>
      <c r="M28" s="24"/>
      <c r="N28" s="24"/>
      <c r="O28" s="24"/>
      <c r="P28" s="87" t="str">
        <f t="shared" si="1"/>
        <v/>
      </c>
      <c r="Q28" s="90" t="str">
        <f t="shared" si="2"/>
        <v/>
      </c>
      <c r="R28" s="1" t="str" cm="1">
        <f t="array" ref="R28">IF(V28="","",_xlfn.IFS(V28=-1,"ETP/non-ETP",V28=-4,"Group Error",V28&lt;60,"High",V28&lt;80,"Med",TRUE,"Low"))</f>
        <v/>
      </c>
      <c r="S28" s="13" t="str" cm="1">
        <f t="array" ref="S28">IF(V28="","",_xlfn.IFS(V28=-1,"ETP/non-ETP",V28=-4,"Group Error",V28&lt;60,"SG60 not met",V28&lt;80,"SG60 met",V28&lt;100,"SG80 met",TRUE,"SG100 met"))</f>
        <v/>
      </c>
      <c r="T28" s="3"/>
      <c r="V28" s="80" t="str" cm="1">
        <f t="array" ref="V28">IFERROR(IF(NOT(ISNUMBER(A28)),"",_xlfn.IFS(E28="",-1,B28&lt;&gt;"First","",COUNTIFS($A$3:$A$53,A28,$E$3:$E$53,"&lt;&gt;",$E$3:$E$53,"&lt;&gt;"&amp;E28)&gt;0,-4,OR(Q28="",E28=""),"",TRUE,ROUND(IF(E28="ETP",MIN(-11.965*Q28^2+32.28*Q28+78.259,100),MIN(-5.8*Q28^2+6.9*Q28+105,100)),0))),"")</f>
        <v/>
      </c>
      <c r="W28"/>
      <c r="X28"/>
      <c r="AA28"/>
      <c r="AB28"/>
      <c r="AC28"/>
      <c r="AD28"/>
      <c r="AE28"/>
      <c r="AF28"/>
      <c r="AG28"/>
    </row>
    <row r="29" spans="1:33" ht="9.75" customHeight="1">
      <c r="A29" s="57"/>
      <c r="B29" s="2" t="str">
        <f>IF(COUNTIF($A$3:A29,A29)=1,"First","")</f>
        <v/>
      </c>
      <c r="C29" s="2"/>
      <c r="D29" s="2"/>
      <c r="F29" s="2"/>
      <c r="G29" s="2"/>
      <c r="H29" s="2"/>
      <c r="I29" s="24"/>
      <c r="J29" s="24"/>
      <c r="K29" s="84" t="str">
        <f t="shared" si="0"/>
        <v/>
      </c>
      <c r="L29" s="24"/>
      <c r="M29" s="24"/>
      <c r="N29" s="24"/>
      <c r="O29" s="24"/>
      <c r="P29" s="87" t="str">
        <f t="shared" si="1"/>
        <v/>
      </c>
      <c r="Q29" s="90" t="str">
        <f t="shared" si="2"/>
        <v/>
      </c>
      <c r="R29" s="1" t="str" cm="1">
        <f t="array" ref="R29">IF(V29="","",_xlfn.IFS(V29=-1,"ETP/non-ETP",V29=-4,"Group Error",V29&lt;60,"High",V29&lt;80,"Med",TRUE,"Low"))</f>
        <v/>
      </c>
      <c r="S29" s="13" t="str" cm="1">
        <f t="array" ref="S29">IF(V29="","",_xlfn.IFS(V29=-1,"ETP/non-ETP",V29=-4,"Group Error",V29&lt;60,"SG60 not met",V29&lt;80,"SG60 met",V29&lt;100,"SG80 met",TRUE,"SG100 met"))</f>
        <v/>
      </c>
      <c r="T29" s="3"/>
      <c r="V29" s="80" t="str" cm="1">
        <f t="array" ref="V29">IFERROR(IF(NOT(ISNUMBER(A29)),"",_xlfn.IFS(E29="",-1,B29&lt;&gt;"First","",COUNTIFS($A$3:$A$53,A29,$E$3:$E$53,"&lt;&gt;",$E$3:$E$53,"&lt;&gt;"&amp;E29)&gt;0,-4,OR(Q29="",E29=""),"",TRUE,ROUND(IF(E29="ETP",MIN(-11.965*Q29^2+32.28*Q29+78.259,100),MIN(-5.8*Q29^2+6.9*Q29+105,100)),0))),"")</f>
        <v/>
      </c>
      <c r="W29"/>
      <c r="X29"/>
      <c r="AA29"/>
      <c r="AB29"/>
      <c r="AC29"/>
      <c r="AD29"/>
      <c r="AE29"/>
      <c r="AF29"/>
      <c r="AG29"/>
    </row>
    <row r="30" spans="1:33" ht="9.75" customHeight="1">
      <c r="A30" s="57"/>
      <c r="B30" s="2" t="str">
        <f>IF(COUNTIF($A$3:A30,A30)=1,"First","")</f>
        <v/>
      </c>
      <c r="C30" s="2"/>
      <c r="D30" s="2"/>
      <c r="F30" s="2"/>
      <c r="G30" s="2"/>
      <c r="H30" s="2"/>
      <c r="I30" s="24"/>
      <c r="J30" s="24"/>
      <c r="K30" s="84" t="str">
        <f t="shared" si="0"/>
        <v/>
      </c>
      <c r="L30" s="24"/>
      <c r="M30" s="24"/>
      <c r="N30" s="24"/>
      <c r="O30" s="24"/>
      <c r="P30" s="87" t="str">
        <f t="shared" si="1"/>
        <v/>
      </c>
      <c r="Q30" s="90" t="str">
        <f t="shared" si="2"/>
        <v/>
      </c>
      <c r="R30" s="1" t="str" cm="1">
        <f t="array" ref="R30">IF(V30="","",_xlfn.IFS(V30=-1,"ETP/non-ETP",V30=-4,"Group Error",V30&lt;60,"High",V30&lt;80,"Med",TRUE,"Low"))</f>
        <v/>
      </c>
      <c r="S30" s="13" t="str" cm="1">
        <f t="array" ref="S30">IF(V30="","",_xlfn.IFS(V30=-1,"ETP/non-ETP",V30=-4,"Group Error",V30&lt;60,"SG60 not met",V30&lt;80,"SG60 met",V30&lt;100,"SG80 met",TRUE,"SG100 met"))</f>
        <v/>
      </c>
      <c r="T30" s="3"/>
      <c r="V30" s="80" t="str" cm="1">
        <f t="array" ref="V30">IFERROR(IF(NOT(ISNUMBER(A30)),"",_xlfn.IFS(E30="",-1,B30&lt;&gt;"First","",COUNTIFS($A$3:$A$53,A30,$E$3:$E$53,"&lt;&gt;",$E$3:$E$53,"&lt;&gt;"&amp;E30)&gt;0,-4,OR(Q30="",E30=""),"",TRUE,ROUND(IF(E30="ETP",MIN(-11.965*Q30^2+32.28*Q30+78.259,100),MIN(-5.8*Q30^2+6.9*Q30+105,100)),0))),"")</f>
        <v/>
      </c>
      <c r="W30"/>
      <c r="X30"/>
      <c r="AA30"/>
      <c r="AB30"/>
      <c r="AC30"/>
      <c r="AD30"/>
      <c r="AE30"/>
      <c r="AF30"/>
      <c r="AG30"/>
    </row>
    <row r="31" spans="1:33" ht="9.75" customHeight="1">
      <c r="A31" s="57"/>
      <c r="B31" s="2" t="str">
        <f>IF(COUNTIF($A$3:A31,A31)=1,"First","")</f>
        <v/>
      </c>
      <c r="C31" s="2"/>
      <c r="D31" s="2"/>
      <c r="F31" s="2"/>
      <c r="G31" s="2"/>
      <c r="H31" s="2"/>
      <c r="I31" s="24"/>
      <c r="J31" s="24"/>
      <c r="K31" s="84" t="str">
        <f t="shared" si="0"/>
        <v/>
      </c>
      <c r="L31" s="24"/>
      <c r="M31" s="24"/>
      <c r="N31" s="24"/>
      <c r="O31" s="24"/>
      <c r="P31" s="87" t="str">
        <f t="shared" si="1"/>
        <v/>
      </c>
      <c r="Q31" s="90" t="str">
        <f t="shared" si="2"/>
        <v/>
      </c>
      <c r="R31" s="1" t="str" cm="1">
        <f t="array" ref="R31">IF(V31="","",_xlfn.IFS(V31=-1,"ETP/non-ETP",V31=-4,"Group Error",V31&lt;60,"High",V31&lt;80,"Med",TRUE,"Low"))</f>
        <v/>
      </c>
      <c r="S31" s="13" t="str" cm="1">
        <f t="array" ref="S31">IF(V31="","",_xlfn.IFS(V31=-1,"ETP/non-ETP",V31=-4,"Group Error",V31&lt;60,"SG60 not met",V31&lt;80,"SG60 met",V31&lt;100,"SG80 met",TRUE,"SG100 met"))</f>
        <v/>
      </c>
      <c r="T31" s="3"/>
      <c r="V31" s="80" t="str" cm="1">
        <f t="array" ref="V31">IFERROR(IF(NOT(ISNUMBER(A31)),"",_xlfn.IFS(E31="",-1,B31&lt;&gt;"First","",COUNTIFS($A$3:$A$53,A31,$E$3:$E$53,"&lt;&gt;",$E$3:$E$53,"&lt;&gt;"&amp;E31)&gt;0,-4,OR(Q31="",E31=""),"",TRUE,ROUND(IF(E31="ETP",MIN(-11.965*Q31^2+32.28*Q31+78.259,100),MIN(-5.8*Q31^2+6.9*Q31+105,100)),0))),"")</f>
        <v/>
      </c>
      <c r="W31"/>
      <c r="X31"/>
      <c r="AA31"/>
      <c r="AB31"/>
      <c r="AC31"/>
      <c r="AD31"/>
      <c r="AE31"/>
      <c r="AF31"/>
      <c r="AG31"/>
    </row>
    <row r="32" spans="1:33" ht="9.75" customHeight="1">
      <c r="A32" s="57"/>
      <c r="B32" s="2" t="str">
        <f>IF(COUNTIF($A$3:A32,A32)=1,"First","")</f>
        <v/>
      </c>
      <c r="C32" s="2"/>
      <c r="D32" s="2"/>
      <c r="F32" s="2"/>
      <c r="G32" s="2"/>
      <c r="H32" s="2"/>
      <c r="I32" s="24"/>
      <c r="J32" s="24"/>
      <c r="K32" s="84" t="str">
        <f t="shared" si="0"/>
        <v/>
      </c>
      <c r="L32" s="24"/>
      <c r="M32" s="24"/>
      <c r="N32" s="24"/>
      <c r="O32" s="24"/>
      <c r="P32" s="87" t="str">
        <f t="shared" si="1"/>
        <v/>
      </c>
      <c r="Q32" s="90" t="str">
        <f t="shared" si="2"/>
        <v/>
      </c>
      <c r="R32" s="1" t="str" cm="1">
        <f t="array" ref="R32">IF(V32="","",_xlfn.IFS(V32=-1,"ETP/non-ETP",V32=-4,"Group Error",V32&lt;60,"High",V32&lt;80,"Med",TRUE,"Low"))</f>
        <v/>
      </c>
      <c r="S32" s="13" t="str" cm="1">
        <f t="array" ref="S32">IF(V32="","",_xlfn.IFS(V32=-1,"ETP/non-ETP",V32=-4,"Group Error",V32&lt;60,"SG60 not met",V32&lt;80,"SG60 met",V32&lt;100,"SG80 met",TRUE,"SG100 met"))</f>
        <v/>
      </c>
      <c r="T32" s="3"/>
      <c r="V32" s="80" t="str" cm="1">
        <f t="array" ref="V32">IFERROR(IF(NOT(ISNUMBER(A32)),"",_xlfn.IFS(E32="",-1,B32&lt;&gt;"First","",COUNTIFS($A$3:$A$53,A32,$E$3:$E$53,"&lt;&gt;",$E$3:$E$53,"&lt;&gt;"&amp;E32)&gt;0,-4,OR(Q32="",E32=""),"",TRUE,ROUND(IF(E32="ETP",MIN(-11.965*Q32^2+32.28*Q32+78.259,100),MIN(-5.8*Q32^2+6.9*Q32+105,100)),0))),"")</f>
        <v/>
      </c>
      <c r="W32"/>
      <c r="X32"/>
      <c r="AA32"/>
      <c r="AB32"/>
      <c r="AC32"/>
      <c r="AD32"/>
      <c r="AE32"/>
      <c r="AF32"/>
      <c r="AG32"/>
    </row>
    <row r="33" spans="1:33" ht="9.75" customHeight="1">
      <c r="A33" s="57"/>
      <c r="B33" s="2" t="str">
        <f>IF(COUNTIF($A$3:A33,A33)=1,"First","")</f>
        <v/>
      </c>
      <c r="C33" s="2"/>
      <c r="D33" s="2"/>
      <c r="F33" s="2"/>
      <c r="G33" s="2"/>
      <c r="H33" s="2"/>
      <c r="I33" s="24"/>
      <c r="J33" s="24"/>
      <c r="K33" s="84" t="str">
        <f t="shared" si="0"/>
        <v/>
      </c>
      <c r="L33" s="24"/>
      <c r="M33" s="24"/>
      <c r="N33" s="24"/>
      <c r="O33" s="24"/>
      <c r="P33" s="87" t="str">
        <f t="shared" si="1"/>
        <v/>
      </c>
      <c r="Q33" s="90" t="str">
        <f t="shared" si="2"/>
        <v/>
      </c>
      <c r="R33" s="1" t="str" cm="1">
        <f t="array" ref="R33">IF(V33="","",_xlfn.IFS(V33=-1,"ETP/non-ETP",V33=-4,"Group Error",V33&lt;60,"High",V33&lt;80,"Med",TRUE,"Low"))</f>
        <v/>
      </c>
      <c r="S33" s="13" t="str" cm="1">
        <f t="array" ref="S33">IF(V33="","",_xlfn.IFS(V33=-1,"ETP/non-ETP",V33=-4,"Group Error",V33&lt;60,"SG60 not met",V33&lt;80,"SG60 met",V33&lt;100,"SG80 met",TRUE,"SG100 met"))</f>
        <v/>
      </c>
      <c r="T33" s="3"/>
      <c r="V33" s="80" t="str" cm="1">
        <f t="array" ref="V33">IFERROR(IF(NOT(ISNUMBER(A33)),"",_xlfn.IFS(E33="",-1,B33&lt;&gt;"First","",COUNTIFS($A$3:$A$53,A33,$E$3:$E$53,"&lt;&gt;",$E$3:$E$53,"&lt;&gt;"&amp;E33)&gt;0,-4,OR(Q33="",E33=""),"",TRUE,ROUND(IF(E33="ETP",MIN(-11.965*Q33^2+32.28*Q33+78.259,100),MIN(-5.8*Q33^2+6.9*Q33+105,100)),0))),"")</f>
        <v/>
      </c>
      <c r="W33"/>
      <c r="X33"/>
      <c r="AA33"/>
      <c r="AB33"/>
      <c r="AC33"/>
      <c r="AD33"/>
      <c r="AE33"/>
      <c r="AF33"/>
      <c r="AG33"/>
    </row>
    <row r="34" spans="1:33" ht="9.75" customHeight="1">
      <c r="A34" s="57"/>
      <c r="B34" s="2" t="str">
        <f>IF(COUNTIF($A$3:A34,A34)=1,"First","")</f>
        <v/>
      </c>
      <c r="C34" s="2"/>
      <c r="D34" s="2"/>
      <c r="F34" s="2"/>
      <c r="G34" s="2"/>
      <c r="H34" s="2"/>
      <c r="I34" s="24"/>
      <c r="J34" s="24"/>
      <c r="K34" s="84" t="str">
        <f t="shared" si="0"/>
        <v/>
      </c>
      <c r="L34" s="24"/>
      <c r="M34" s="24"/>
      <c r="N34" s="24"/>
      <c r="O34" s="24"/>
      <c r="P34" s="87" t="str">
        <f t="shared" si="1"/>
        <v/>
      </c>
      <c r="Q34" s="90" t="str">
        <f t="shared" si="2"/>
        <v/>
      </c>
      <c r="R34" s="1" t="str" cm="1">
        <f t="array" ref="R34">IF(V34="","",_xlfn.IFS(V34=-1,"ETP/non-ETP",V34=-4,"Group Error",V34&lt;60,"High",V34&lt;80,"Med",TRUE,"Low"))</f>
        <v/>
      </c>
      <c r="S34" s="13" t="str" cm="1">
        <f t="array" ref="S34">IF(V34="","",_xlfn.IFS(V34=-1,"ETP/non-ETP",V34=-4,"Group Error",V34&lt;60,"SG60 not met",V34&lt;80,"SG60 met",V34&lt;100,"SG80 met",TRUE,"SG100 met"))</f>
        <v/>
      </c>
      <c r="T34" s="3"/>
      <c r="V34" s="80" t="str" cm="1">
        <f t="array" ref="V34">IFERROR(IF(NOT(ISNUMBER(A34)),"",_xlfn.IFS(E34="",-1,B34&lt;&gt;"First","",COUNTIFS($A$3:$A$53,A34,$E$3:$E$53,"&lt;&gt;",$E$3:$E$53,"&lt;&gt;"&amp;E34)&gt;0,-4,OR(Q34="",E34=""),"",TRUE,ROUND(IF(E34="ETP",MIN(-11.965*Q34^2+32.28*Q34+78.259,100),MIN(-5.8*Q34^2+6.9*Q34+105,100)),0))),"")</f>
        <v/>
      </c>
      <c r="W34"/>
      <c r="X34"/>
      <c r="AA34"/>
      <c r="AB34"/>
      <c r="AC34"/>
      <c r="AD34"/>
      <c r="AE34"/>
      <c r="AF34"/>
      <c r="AG34"/>
    </row>
    <row r="35" spans="1:33" ht="9.75" customHeight="1">
      <c r="A35" s="57"/>
      <c r="B35" s="2" t="str">
        <f>IF(COUNTIF($A$3:A35,A35)=1,"First","")</f>
        <v/>
      </c>
      <c r="C35" s="2"/>
      <c r="D35" s="2"/>
      <c r="F35" s="2"/>
      <c r="G35" s="2"/>
      <c r="H35" s="2"/>
      <c r="I35" s="24"/>
      <c r="J35" s="24"/>
      <c r="K35" s="84" t="str">
        <f t="shared" si="0"/>
        <v/>
      </c>
      <c r="L35" s="24"/>
      <c r="M35" s="24"/>
      <c r="N35" s="24"/>
      <c r="O35" s="24"/>
      <c r="P35" s="87" t="str">
        <f t="shared" si="1"/>
        <v/>
      </c>
      <c r="Q35" s="90" t="str">
        <f t="shared" si="2"/>
        <v/>
      </c>
      <c r="R35" s="1" t="str" cm="1">
        <f t="array" ref="R35">IF(V35="","",_xlfn.IFS(V35=-1,"ETP/non-ETP",V35=-4,"Group Error",V35&lt;60,"High",V35&lt;80,"Med",TRUE,"Low"))</f>
        <v/>
      </c>
      <c r="S35" s="13" t="str" cm="1">
        <f t="array" ref="S35">IF(V35="","",_xlfn.IFS(V35=-1,"ETP/non-ETP",V35=-4,"Group Error",V35&lt;60,"SG60 not met",V35&lt;80,"SG60 met",V35&lt;100,"SG80 met",TRUE,"SG100 met"))</f>
        <v/>
      </c>
      <c r="T35" s="3"/>
      <c r="V35" s="80" t="str" cm="1">
        <f t="array" ref="V35">IFERROR(IF(NOT(ISNUMBER(A35)),"",_xlfn.IFS(E35="",-1,B35&lt;&gt;"First","",COUNTIFS($A$3:$A$53,A35,$E$3:$E$53,"&lt;&gt;",$E$3:$E$53,"&lt;&gt;"&amp;E35)&gt;0,-4,OR(Q35="",E35=""),"",TRUE,ROUND(IF(E35="ETP",MIN(-11.965*Q35^2+32.28*Q35+78.259,100),MIN(-5.8*Q35^2+6.9*Q35+105,100)),0))),"")</f>
        <v/>
      </c>
      <c r="W35"/>
      <c r="X35"/>
      <c r="AA35"/>
      <c r="AB35"/>
      <c r="AC35"/>
      <c r="AD35"/>
      <c r="AE35"/>
      <c r="AF35"/>
      <c r="AG35"/>
    </row>
    <row r="36" spans="1:33" ht="9.75" customHeight="1">
      <c r="A36" s="57"/>
      <c r="B36" s="2" t="str">
        <f>IF(COUNTIF($A$3:A36,A36)=1,"First","")</f>
        <v/>
      </c>
      <c r="C36" s="2"/>
      <c r="D36" s="2"/>
      <c r="F36" s="2"/>
      <c r="G36" s="2"/>
      <c r="H36" s="2"/>
      <c r="I36" s="24"/>
      <c r="J36" s="24"/>
      <c r="K36" s="84" t="str">
        <f t="shared" si="0"/>
        <v/>
      </c>
      <c r="L36" s="24"/>
      <c r="M36" s="24"/>
      <c r="N36" s="24"/>
      <c r="O36" s="24"/>
      <c r="P36" s="87" t="str">
        <f t="shared" si="1"/>
        <v/>
      </c>
      <c r="Q36" s="90" t="str">
        <f t="shared" si="2"/>
        <v/>
      </c>
      <c r="R36" s="1" t="str" cm="1">
        <f t="array" ref="R36">IF(V36="","",_xlfn.IFS(V36=-1,"ETP/non-ETP",V36=-4,"Group Error",V36&lt;60,"High",V36&lt;80,"Med",TRUE,"Low"))</f>
        <v/>
      </c>
      <c r="S36" s="13" t="str" cm="1">
        <f t="array" ref="S36">IF(V36="","",_xlfn.IFS(V36=-1,"ETP/non-ETP",V36=-4,"Group Error",V36&lt;60,"SG60 not met",V36&lt;80,"SG60 met",V36&lt;100,"SG80 met",TRUE,"SG100 met"))</f>
        <v/>
      </c>
      <c r="T36" s="3"/>
      <c r="V36" s="80" t="str" cm="1">
        <f t="array" ref="V36">IFERROR(IF(NOT(ISNUMBER(A36)),"",_xlfn.IFS(E36="",-1,B36&lt;&gt;"First","",COUNTIFS($A$3:$A$53,A36,$E$3:$E$53,"&lt;&gt;",$E$3:$E$53,"&lt;&gt;"&amp;E36)&gt;0,-4,OR(Q36="",E36=""),"",TRUE,ROUND(IF(E36="ETP",MIN(-11.965*Q36^2+32.28*Q36+78.259,100),MIN(-5.8*Q36^2+6.9*Q36+105,100)),0))),"")</f>
        <v/>
      </c>
      <c r="W36"/>
      <c r="X36"/>
      <c r="AA36"/>
      <c r="AB36"/>
      <c r="AC36"/>
      <c r="AD36"/>
      <c r="AE36"/>
      <c r="AF36"/>
      <c r="AG36"/>
    </row>
    <row r="37" spans="1:33" ht="9.75" customHeight="1">
      <c r="A37" s="57"/>
      <c r="B37" s="2" t="str">
        <f>IF(COUNTIF($A$3:A37,A37)=1,"First","")</f>
        <v/>
      </c>
      <c r="C37" s="2"/>
      <c r="D37" s="2"/>
      <c r="F37" s="2"/>
      <c r="G37" s="2"/>
      <c r="H37" s="2"/>
      <c r="I37" s="24"/>
      <c r="J37" s="24"/>
      <c r="K37" s="84" t="str">
        <f t="shared" si="0"/>
        <v/>
      </c>
      <c r="L37" s="24"/>
      <c r="M37" s="24"/>
      <c r="N37" s="24"/>
      <c r="O37" s="24"/>
      <c r="P37" s="87" t="str">
        <f t="shared" si="1"/>
        <v/>
      </c>
      <c r="Q37" s="90" t="str">
        <f t="shared" si="2"/>
        <v/>
      </c>
      <c r="R37" s="1" t="str" cm="1">
        <f t="array" ref="R37">IF(V37="","",_xlfn.IFS(V37=-1,"ETP/non-ETP",V37=-4,"Group Error",V37&lt;60,"High",V37&lt;80,"Med",TRUE,"Low"))</f>
        <v/>
      </c>
      <c r="S37" s="13" t="str" cm="1">
        <f t="array" ref="S37">IF(V37="","",_xlfn.IFS(V37=-1,"ETP/non-ETP",V37=-4,"Group Error",V37&lt;60,"SG60 not met",V37&lt;80,"SG60 met",V37&lt;100,"SG80 met",TRUE,"SG100 met"))</f>
        <v/>
      </c>
      <c r="T37" s="3"/>
      <c r="V37" s="80" t="str" cm="1">
        <f t="array" ref="V37">IFERROR(IF(NOT(ISNUMBER(A37)),"",_xlfn.IFS(E37="",-1,B37&lt;&gt;"First","",COUNTIFS($A$3:$A$53,A37,$E$3:$E$53,"&lt;&gt;",$E$3:$E$53,"&lt;&gt;"&amp;E37)&gt;0,-4,OR(Q37="",E37=""),"",TRUE,ROUND(IF(E37="ETP",MIN(-11.965*Q37^2+32.28*Q37+78.259,100),MIN(-5.8*Q37^2+6.9*Q37+105,100)),0))),"")</f>
        <v/>
      </c>
      <c r="W37"/>
      <c r="X37"/>
      <c r="AA37"/>
      <c r="AB37"/>
      <c r="AC37"/>
      <c r="AD37"/>
      <c r="AE37"/>
      <c r="AF37"/>
      <c r="AG37"/>
    </row>
    <row r="38" spans="1:33" ht="9.75" customHeight="1">
      <c r="A38" s="57"/>
      <c r="B38" s="2" t="str">
        <f>IF(COUNTIF($A$3:A38,A38)=1,"First","")</f>
        <v/>
      </c>
      <c r="C38" s="2"/>
      <c r="D38" s="2"/>
      <c r="F38" s="2"/>
      <c r="G38" s="2"/>
      <c r="H38" s="2"/>
      <c r="I38" s="24"/>
      <c r="J38" s="24"/>
      <c r="K38" s="84" t="str">
        <f t="shared" si="0"/>
        <v/>
      </c>
      <c r="L38" s="24"/>
      <c r="M38" s="24"/>
      <c r="N38" s="24"/>
      <c r="O38" s="24"/>
      <c r="P38" s="87" t="str">
        <f t="shared" si="1"/>
        <v/>
      </c>
      <c r="Q38" s="90" t="str">
        <f t="shared" si="2"/>
        <v/>
      </c>
      <c r="R38" s="1" t="str" cm="1">
        <f t="array" ref="R38">IF(V38="","",_xlfn.IFS(V38=-1,"ETP/non-ETP",V38=-4,"Group Error",V38&lt;60,"High",V38&lt;80,"Med",TRUE,"Low"))</f>
        <v/>
      </c>
      <c r="S38" s="13" t="str" cm="1">
        <f t="array" ref="S38">IF(V38="","",_xlfn.IFS(V38=-1,"ETP/non-ETP",V38=-4,"Group Error",V38&lt;60,"SG60 not met",V38&lt;80,"SG60 met",V38&lt;100,"SG80 met",TRUE,"SG100 met"))</f>
        <v/>
      </c>
      <c r="T38" s="3"/>
      <c r="V38" s="80" t="str" cm="1">
        <f t="array" ref="V38">IFERROR(IF(NOT(ISNUMBER(A38)),"",_xlfn.IFS(E38="",-1,B38&lt;&gt;"First","",COUNTIFS($A$3:$A$53,A38,$E$3:$E$53,"&lt;&gt;",$E$3:$E$53,"&lt;&gt;"&amp;E38)&gt;0,-4,OR(Q38="",E38=""),"",TRUE,ROUND(IF(E38="ETP",MIN(-11.965*Q38^2+32.28*Q38+78.259,100),MIN(-5.8*Q38^2+6.9*Q38+105,100)),0))),"")</f>
        <v/>
      </c>
      <c r="W38"/>
      <c r="X38"/>
      <c r="AA38"/>
      <c r="AB38"/>
      <c r="AC38"/>
      <c r="AD38"/>
      <c r="AE38"/>
      <c r="AF38"/>
      <c r="AG38"/>
    </row>
    <row r="39" spans="1:33" ht="9.75" customHeight="1">
      <c r="A39" s="57"/>
      <c r="B39" s="2" t="str">
        <f>IF(COUNTIF($A$3:A39,A39)=1,"First","")</f>
        <v/>
      </c>
      <c r="C39" s="2"/>
      <c r="D39" s="2"/>
      <c r="F39" s="2"/>
      <c r="G39" s="2"/>
      <c r="H39" s="2"/>
      <c r="I39" s="24"/>
      <c r="J39" s="24"/>
      <c r="K39" s="84" t="str">
        <f t="shared" si="0"/>
        <v/>
      </c>
      <c r="L39" s="24"/>
      <c r="M39" s="24"/>
      <c r="N39" s="24"/>
      <c r="O39" s="24"/>
      <c r="P39" s="87" t="str">
        <f t="shared" si="1"/>
        <v/>
      </c>
      <c r="Q39" s="90" t="str">
        <f t="shared" si="2"/>
        <v/>
      </c>
      <c r="R39" s="1" t="str" cm="1">
        <f t="array" ref="R39">IF(V39="","",_xlfn.IFS(V39=-1,"ETP/non-ETP",V39=-4,"Group Error",V39&lt;60,"High",V39&lt;80,"Med",TRUE,"Low"))</f>
        <v/>
      </c>
      <c r="S39" s="13" t="str" cm="1">
        <f t="array" ref="S39">IF(V39="","",_xlfn.IFS(V39=-1,"ETP/non-ETP",V39=-4,"Group Error",V39&lt;60,"SG60 not met",V39&lt;80,"SG60 met",V39&lt;100,"SG80 met",TRUE,"SG100 met"))</f>
        <v/>
      </c>
      <c r="T39" s="3"/>
      <c r="V39" s="80" t="str" cm="1">
        <f t="array" ref="V39">IFERROR(IF(NOT(ISNUMBER(A39)),"",_xlfn.IFS(E39="",-1,B39&lt;&gt;"First","",COUNTIFS($A$3:$A$53,A39,$E$3:$E$53,"&lt;&gt;",$E$3:$E$53,"&lt;&gt;"&amp;E39)&gt;0,-4,OR(Q39="",E39=""),"",TRUE,ROUND(IF(E39="ETP",MIN(-11.965*Q39^2+32.28*Q39+78.259,100),MIN(-5.8*Q39^2+6.9*Q39+105,100)),0))),"")</f>
        <v/>
      </c>
      <c r="W39"/>
      <c r="X39"/>
      <c r="AA39"/>
      <c r="AB39"/>
      <c r="AC39"/>
      <c r="AD39"/>
      <c r="AE39"/>
      <c r="AF39"/>
      <c r="AG39"/>
    </row>
    <row r="40" spans="1:33" ht="9.75" customHeight="1">
      <c r="A40" s="57"/>
      <c r="B40" s="2" t="str">
        <f>IF(COUNTIF($A$3:A40,A40)=1,"First","")</f>
        <v/>
      </c>
      <c r="C40" s="2"/>
      <c r="D40" s="2"/>
      <c r="F40" s="2"/>
      <c r="G40" s="2"/>
      <c r="H40" s="2"/>
      <c r="I40" s="24"/>
      <c r="J40" s="24"/>
      <c r="K40" s="84" t="str">
        <f t="shared" si="0"/>
        <v/>
      </c>
      <c r="L40" s="24"/>
      <c r="M40" s="24"/>
      <c r="N40" s="24"/>
      <c r="O40" s="24"/>
      <c r="P40" s="87" t="str">
        <f t="shared" si="1"/>
        <v/>
      </c>
      <c r="Q40" s="90" t="str">
        <f t="shared" si="2"/>
        <v/>
      </c>
      <c r="R40" s="1" t="str" cm="1">
        <f t="array" ref="R40">IF(V40="","",_xlfn.IFS(V40=-1,"ETP/non-ETP",V40=-4,"Group Error",V40&lt;60,"High",V40&lt;80,"Med",TRUE,"Low"))</f>
        <v/>
      </c>
      <c r="S40" s="13" t="str" cm="1">
        <f t="array" ref="S40">IF(V40="","",_xlfn.IFS(V40=-1,"ETP/non-ETP",V40=-4,"Group Error",V40&lt;60,"SG60 not met",V40&lt;80,"SG60 met",V40&lt;100,"SG80 met",TRUE,"SG100 met"))</f>
        <v/>
      </c>
      <c r="T40" s="3"/>
      <c r="V40" s="80" t="str" cm="1">
        <f t="array" ref="V40">IFERROR(IF(NOT(ISNUMBER(A40)),"",_xlfn.IFS(E40="",-1,B40&lt;&gt;"First","",COUNTIFS($A$3:$A$53,A40,$E$3:$E$53,"&lt;&gt;",$E$3:$E$53,"&lt;&gt;"&amp;E40)&gt;0,-4,OR(Q40="",E40=""),"",TRUE,ROUND(IF(E40="ETP",MIN(-11.965*Q40^2+32.28*Q40+78.259,100),MIN(-5.8*Q40^2+6.9*Q40+105,100)),0))),"")</f>
        <v/>
      </c>
      <c r="W40"/>
      <c r="X40"/>
      <c r="AA40"/>
      <c r="AB40"/>
      <c r="AC40"/>
      <c r="AD40"/>
      <c r="AE40"/>
      <c r="AF40"/>
      <c r="AG40"/>
    </row>
    <row r="41" spans="1:33" ht="9.75" customHeight="1">
      <c r="A41" s="57"/>
      <c r="B41" s="2" t="str">
        <f>IF(COUNTIF($A$3:A41,A41)=1,"First","")</f>
        <v/>
      </c>
      <c r="C41" s="2"/>
      <c r="D41" s="2"/>
      <c r="F41" s="2"/>
      <c r="G41" s="2"/>
      <c r="H41" s="2"/>
      <c r="I41" s="24"/>
      <c r="J41" s="24"/>
      <c r="K41" s="84" t="str">
        <f t="shared" si="0"/>
        <v/>
      </c>
      <c r="L41" s="24"/>
      <c r="M41" s="24"/>
      <c r="N41" s="24"/>
      <c r="O41" s="24"/>
      <c r="P41" s="87" t="str">
        <f t="shared" si="1"/>
        <v/>
      </c>
      <c r="Q41" s="90" t="str">
        <f t="shared" si="2"/>
        <v/>
      </c>
      <c r="R41" s="1" t="str" cm="1">
        <f t="array" ref="R41">IF(V41="","",_xlfn.IFS(V41=-1,"ETP/non-ETP",V41=-4,"Group Error",V41&lt;60,"High",V41&lt;80,"Med",TRUE,"Low"))</f>
        <v/>
      </c>
      <c r="S41" s="13" t="str" cm="1">
        <f t="array" ref="S41">IF(V41="","",_xlfn.IFS(V41=-1,"ETP/non-ETP",V41=-4,"Group Error",V41&lt;60,"SG60 not met",V41&lt;80,"SG60 met",V41&lt;100,"SG80 met",TRUE,"SG100 met"))</f>
        <v/>
      </c>
      <c r="T41" s="3"/>
      <c r="V41" s="80" t="str" cm="1">
        <f t="array" ref="V41">IFERROR(IF(NOT(ISNUMBER(A41)),"",_xlfn.IFS(E41="",-1,B41&lt;&gt;"First","",COUNTIFS($A$3:$A$53,A41,$E$3:$E$53,"&lt;&gt;",$E$3:$E$53,"&lt;&gt;"&amp;E41)&gt;0,-4,OR(Q41="",E41=""),"",TRUE,ROUND(IF(E41="ETP",MIN(-11.965*Q41^2+32.28*Q41+78.259,100),MIN(-5.8*Q41^2+6.9*Q41+105,100)),0))),"")</f>
        <v/>
      </c>
      <c r="W41"/>
      <c r="X41"/>
      <c r="AA41"/>
      <c r="AB41"/>
      <c r="AC41"/>
      <c r="AD41"/>
      <c r="AE41"/>
      <c r="AF41"/>
      <c r="AG41"/>
    </row>
    <row r="42" spans="1:33" ht="9.75" customHeight="1">
      <c r="A42" s="57"/>
      <c r="B42" s="2" t="str">
        <f>IF(COUNTIF($A$3:A42,A42)=1,"First","")</f>
        <v/>
      </c>
      <c r="C42" s="2"/>
      <c r="D42" s="2"/>
      <c r="F42" s="2"/>
      <c r="G42" s="2"/>
      <c r="H42" s="2"/>
      <c r="I42" s="24"/>
      <c r="J42" s="24"/>
      <c r="K42" s="84" t="str">
        <f t="shared" si="0"/>
        <v/>
      </c>
      <c r="L42" s="24"/>
      <c r="M42" s="24"/>
      <c r="N42" s="24"/>
      <c r="O42" s="24"/>
      <c r="P42" s="87" t="str">
        <f t="shared" si="1"/>
        <v/>
      </c>
      <c r="Q42" s="90" t="str">
        <f t="shared" si="2"/>
        <v/>
      </c>
      <c r="R42" s="1" t="str" cm="1">
        <f t="array" ref="R42">IF(V42="","",_xlfn.IFS(V42=-1,"ETP/non-ETP",V42=-4,"Group Error",V42&lt;60,"High",V42&lt;80,"Med",TRUE,"Low"))</f>
        <v/>
      </c>
      <c r="S42" s="13" t="str" cm="1">
        <f t="array" ref="S42">IF(V42="","",_xlfn.IFS(V42=-1,"ETP/non-ETP",V42=-4,"Group Error",V42&lt;60,"SG60 not met",V42&lt;80,"SG60 met",V42&lt;100,"SG80 met",TRUE,"SG100 met"))</f>
        <v/>
      </c>
      <c r="T42" s="3"/>
      <c r="V42" s="80" t="str" cm="1">
        <f t="array" ref="V42">IFERROR(IF(NOT(ISNUMBER(A42)),"",_xlfn.IFS(E42="",-1,B42&lt;&gt;"First","",COUNTIFS($A$3:$A$53,A42,$E$3:$E$53,"&lt;&gt;",$E$3:$E$53,"&lt;&gt;"&amp;E42)&gt;0,-4,OR(Q42="",E42=""),"",TRUE,ROUND(IF(E42="ETP",MIN(-11.965*Q42^2+32.28*Q42+78.259,100),MIN(-5.8*Q42^2+6.9*Q42+105,100)),0))),"")</f>
        <v/>
      </c>
      <c r="W42"/>
      <c r="X42"/>
      <c r="AA42"/>
      <c r="AB42"/>
      <c r="AC42"/>
      <c r="AD42"/>
      <c r="AE42"/>
      <c r="AF42"/>
      <c r="AG42"/>
    </row>
    <row r="43" spans="1:33" ht="9.75" customHeight="1">
      <c r="A43" s="57"/>
      <c r="B43" s="2" t="str">
        <f>IF(COUNTIF($A$3:A43,A43)=1,"First","")</f>
        <v/>
      </c>
      <c r="C43" s="2"/>
      <c r="D43" s="2"/>
      <c r="F43" s="2"/>
      <c r="G43" s="2"/>
      <c r="H43" s="2"/>
      <c r="I43" s="24"/>
      <c r="J43" s="24"/>
      <c r="K43" s="84" t="str">
        <f t="shared" si="0"/>
        <v/>
      </c>
      <c r="L43" s="24"/>
      <c r="M43" s="24"/>
      <c r="N43" s="24"/>
      <c r="O43" s="24"/>
      <c r="P43" s="87" t="str">
        <f t="shared" si="1"/>
        <v/>
      </c>
      <c r="Q43" s="90" t="str">
        <f t="shared" si="2"/>
        <v/>
      </c>
      <c r="R43" s="1" t="str" cm="1">
        <f t="array" ref="R43">IF(V43="","",_xlfn.IFS(V43=-1,"ETP/non-ETP",V43=-4,"Group Error",V43&lt;60,"High",V43&lt;80,"Med",TRUE,"Low"))</f>
        <v/>
      </c>
      <c r="S43" s="13" t="str" cm="1">
        <f t="array" ref="S43">IF(V43="","",_xlfn.IFS(V43=-1,"ETP/non-ETP",V43=-4,"Group Error",V43&lt;60,"SG60 not met",V43&lt;80,"SG60 met",V43&lt;100,"SG80 met",TRUE,"SG100 met"))</f>
        <v/>
      </c>
      <c r="T43" s="3"/>
      <c r="V43" s="80" t="str" cm="1">
        <f t="array" ref="V43">IFERROR(IF(NOT(ISNUMBER(A43)),"",_xlfn.IFS(E43="",-1,B43&lt;&gt;"First","",COUNTIFS($A$3:$A$53,A43,$E$3:$E$53,"&lt;&gt;",$E$3:$E$53,"&lt;&gt;"&amp;E43)&gt;0,-4,OR(Q43="",E43=""),"",TRUE,ROUND(IF(E43="ETP",MIN(-11.965*Q43^2+32.28*Q43+78.259,100),MIN(-5.8*Q43^2+6.9*Q43+105,100)),0))),"")</f>
        <v/>
      </c>
      <c r="W43"/>
      <c r="X43"/>
      <c r="AA43"/>
      <c r="AB43"/>
      <c r="AC43"/>
      <c r="AD43"/>
      <c r="AE43"/>
      <c r="AF43"/>
      <c r="AG43"/>
    </row>
    <row r="44" spans="1:33" ht="9.75" customHeight="1">
      <c r="A44" s="57"/>
      <c r="B44" s="2" t="str">
        <f>IF(COUNTIF($A$3:A44,A44)=1,"First","")</f>
        <v/>
      </c>
      <c r="C44" s="2"/>
      <c r="D44" s="2"/>
      <c r="F44" s="2"/>
      <c r="G44" s="2"/>
      <c r="H44" s="2"/>
      <c r="I44" s="24"/>
      <c r="J44" s="24"/>
      <c r="K44" s="84" t="str">
        <f t="shared" si="0"/>
        <v/>
      </c>
      <c r="L44" s="24"/>
      <c r="M44" s="24"/>
      <c r="N44" s="24"/>
      <c r="O44" s="24"/>
      <c r="P44" s="87" t="str">
        <f t="shared" si="1"/>
        <v/>
      </c>
      <c r="Q44" s="90" t="str">
        <f t="shared" si="2"/>
        <v/>
      </c>
      <c r="R44" s="1" t="str" cm="1">
        <f t="array" ref="R44">IF(V44="","",_xlfn.IFS(V44=-1,"ETP/non-ETP",V44=-4,"Group Error",V44&lt;60,"High",V44&lt;80,"Med",TRUE,"Low"))</f>
        <v/>
      </c>
      <c r="S44" s="13" t="str" cm="1">
        <f t="array" ref="S44">IF(V44="","",_xlfn.IFS(V44=-1,"ETP/non-ETP",V44=-4,"Group Error",V44&lt;60,"SG60 not met",V44&lt;80,"SG60 met",V44&lt;100,"SG80 met",TRUE,"SG100 met"))</f>
        <v/>
      </c>
      <c r="V44" s="80" t="str" cm="1">
        <f t="array" ref="V44">IFERROR(IF(NOT(ISNUMBER(A44)),"",_xlfn.IFS(E44="",-1,B44&lt;&gt;"First","",COUNTIFS($A$3:$A$53,A44,$E$3:$E$53,"&lt;&gt;",$E$3:$E$53,"&lt;&gt;"&amp;E44)&gt;0,-4,OR(Q44="",E44=""),"",TRUE,ROUND(IF(E44="ETP",MIN(-11.965*Q44^2+32.28*Q44+78.259,100),MIN(-5.8*Q44^2+6.9*Q44+105,100)),0))),"")</f>
        <v/>
      </c>
      <c r="W44"/>
      <c r="X44"/>
      <c r="AA44"/>
      <c r="AB44"/>
      <c r="AC44"/>
      <c r="AD44"/>
      <c r="AE44"/>
      <c r="AF44"/>
      <c r="AG44"/>
    </row>
    <row r="45" spans="1:33" s="1" customFormat="1" ht="9.75" customHeight="1">
      <c r="A45" s="57"/>
      <c r="B45" s="2" t="str">
        <f>IF(COUNTIF($A$3:A45,A45)=1,"First","")</f>
        <v/>
      </c>
      <c r="C45" s="2"/>
      <c r="D45" s="2"/>
      <c r="E45" s="2"/>
      <c r="F45" s="2"/>
      <c r="G45" s="2"/>
      <c r="H45" s="2"/>
      <c r="I45" s="24"/>
      <c r="J45" s="24"/>
      <c r="K45" s="84" t="str">
        <f t="shared" si="0"/>
        <v/>
      </c>
      <c r="L45" s="24"/>
      <c r="M45" s="24"/>
      <c r="N45" s="24"/>
      <c r="O45" s="24"/>
      <c r="P45" s="87" t="str">
        <f t="shared" si="1"/>
        <v/>
      </c>
      <c r="Q45" s="90" t="str">
        <f t="shared" si="2"/>
        <v/>
      </c>
      <c r="R45" s="1" t="str" cm="1">
        <f t="array" ref="R45">IF(V45="","",_xlfn.IFS(V45=-1,"ETP/non-ETP",V45=-4,"Group Error",V45&lt;60,"High",V45&lt;80,"Med",TRUE,"Low"))</f>
        <v/>
      </c>
      <c r="S45" s="13" t="str" cm="1">
        <f t="array" ref="S45">IF(V45="","",_xlfn.IFS(V45=-1,"ETP/non-ETP",V45=-4,"Group Error",V45&lt;60,"SG60 not met",V45&lt;80,"SG60 met",V45&lt;100,"SG80 met",TRUE,"SG100 met"))</f>
        <v/>
      </c>
      <c r="T45" s="2"/>
      <c r="V45" s="80" t="str" cm="1">
        <f t="array" ref="V45">IFERROR(IF(NOT(ISNUMBER(A45)),"",_xlfn.IFS(E45="",-1,B45&lt;&gt;"First","",COUNTIFS($A$3:$A$53,A45,$E$3:$E$53,"&lt;&gt;",$E$3:$E$53,"&lt;&gt;"&amp;E45)&gt;0,-4,OR(Q45="",E45=""),"",TRUE,ROUND(IF(E45="ETP",MIN(-11.965*Q45^2+32.28*Q45+78.259,100),MIN(-5.8*Q45^2+6.9*Q45+105,100)),0))),"")</f>
        <v/>
      </c>
      <c r="W45"/>
      <c r="X45"/>
      <c r="AA45"/>
      <c r="AB45"/>
      <c r="AC45"/>
      <c r="AD45"/>
      <c r="AE45"/>
      <c r="AF45"/>
      <c r="AG45"/>
    </row>
    <row r="46" spans="1:33" s="1" customFormat="1" ht="9.75" customHeight="1">
      <c r="A46" s="57"/>
      <c r="B46" s="2" t="str">
        <f>IF(COUNTIF($A$3:A46,A46)=1,"First","")</f>
        <v/>
      </c>
      <c r="C46" s="2"/>
      <c r="D46" s="2"/>
      <c r="E46" s="2"/>
      <c r="F46" s="2"/>
      <c r="G46" s="2"/>
      <c r="H46" s="2"/>
      <c r="I46" s="24"/>
      <c r="J46" s="24"/>
      <c r="K46" s="84" t="str">
        <f t="shared" si="0"/>
        <v/>
      </c>
      <c r="L46" s="24"/>
      <c r="M46" s="24"/>
      <c r="N46" s="24"/>
      <c r="O46" s="24"/>
      <c r="P46" s="87" t="str">
        <f t="shared" si="1"/>
        <v/>
      </c>
      <c r="Q46" s="90" t="str">
        <f t="shared" si="2"/>
        <v/>
      </c>
      <c r="R46" s="1" t="str" cm="1">
        <f t="array" ref="R46">IF(V46="","",_xlfn.IFS(V46=-1,"ETP/non-ETP",V46=-4,"Group Error",V46&lt;60,"High",V46&lt;80,"Med",TRUE,"Low"))</f>
        <v/>
      </c>
      <c r="S46" s="13" t="str" cm="1">
        <f t="array" ref="S46">IF(V46="","",_xlfn.IFS(V46=-1,"ETP/non-ETP",V46=-4,"Group Error",V46&lt;60,"SG60 not met",V46&lt;80,"SG60 met",V46&lt;100,"SG80 met",TRUE,"SG100 met"))</f>
        <v/>
      </c>
      <c r="T46" s="2"/>
      <c r="V46" s="80" t="str" cm="1">
        <f t="array" ref="V46">IFERROR(IF(NOT(ISNUMBER(A46)),"",_xlfn.IFS(E46="",-1,B46&lt;&gt;"First","",COUNTIFS($A$3:$A$53,A46,$E$3:$E$53,"&lt;&gt;",$E$3:$E$53,"&lt;&gt;"&amp;E46)&gt;0,-4,OR(Q46="",E46=""),"",TRUE,ROUND(IF(E46="ETP",MIN(-11.965*Q46^2+32.28*Q46+78.259,100),MIN(-5.8*Q46^2+6.9*Q46+105,100)),0))),"")</f>
        <v/>
      </c>
      <c r="W46"/>
      <c r="X46"/>
      <c r="AA46"/>
      <c r="AB46"/>
      <c r="AC46"/>
      <c r="AD46"/>
      <c r="AE46"/>
      <c r="AF46"/>
      <c r="AG46"/>
    </row>
    <row r="47" spans="1:33" s="1" customFormat="1" ht="9.75" customHeight="1">
      <c r="A47" s="57"/>
      <c r="B47" s="2" t="str">
        <f>IF(COUNTIF($A$3:A47,A47)=1,"First","")</f>
        <v/>
      </c>
      <c r="C47" s="2"/>
      <c r="D47" s="2"/>
      <c r="E47" s="2"/>
      <c r="F47" s="2"/>
      <c r="G47" s="2"/>
      <c r="H47" s="2"/>
      <c r="I47" s="24"/>
      <c r="J47" s="24"/>
      <c r="K47" s="84" t="str">
        <f t="shared" si="0"/>
        <v/>
      </c>
      <c r="L47" s="24"/>
      <c r="M47" s="24"/>
      <c r="N47" s="24"/>
      <c r="O47" s="24"/>
      <c r="P47" s="87" t="str">
        <f t="shared" si="1"/>
        <v/>
      </c>
      <c r="Q47" s="90" t="str">
        <f t="shared" si="2"/>
        <v/>
      </c>
      <c r="R47" s="1" t="str" cm="1">
        <f t="array" ref="R47">IF(V47="","",_xlfn.IFS(V47=-1,"ETP/non-ETP",V47=-4,"Group Error",V47&lt;60,"High",V47&lt;80,"Med",TRUE,"Low"))</f>
        <v/>
      </c>
      <c r="S47" s="13" t="str" cm="1">
        <f t="array" ref="S47">IF(V47="","",_xlfn.IFS(V47=-1,"ETP/non-ETP",V47=-4,"Group Error",V47&lt;60,"SG60 not met",V47&lt;80,"SG60 met",V47&lt;100,"SG80 met",TRUE,"SG100 met"))</f>
        <v/>
      </c>
      <c r="T47" s="2"/>
      <c r="V47" s="80" t="str" cm="1">
        <f t="array" ref="V47">IFERROR(IF(NOT(ISNUMBER(A47)),"",_xlfn.IFS(E47="",-1,B47&lt;&gt;"First","",COUNTIFS($A$3:$A$53,A47,$E$3:$E$53,"&lt;&gt;",$E$3:$E$53,"&lt;&gt;"&amp;E47)&gt;0,-4,OR(Q47="",E47=""),"",TRUE,ROUND(IF(E47="ETP",MIN(-11.965*Q47^2+32.28*Q47+78.259,100),MIN(-5.8*Q47^2+6.9*Q47+105,100)),0))),"")</f>
        <v/>
      </c>
      <c r="W47"/>
      <c r="X47"/>
      <c r="AA47"/>
      <c r="AB47"/>
      <c r="AC47"/>
      <c r="AD47"/>
      <c r="AE47"/>
      <c r="AF47"/>
      <c r="AG47"/>
    </row>
    <row r="48" spans="1:33" s="1" customFormat="1" ht="9.75" customHeight="1">
      <c r="A48" s="57"/>
      <c r="B48" s="2" t="str">
        <f>IF(COUNTIF($A$3:A48,A48)=1,"First","")</f>
        <v/>
      </c>
      <c r="C48" s="2"/>
      <c r="D48" s="2"/>
      <c r="E48" s="2"/>
      <c r="F48" s="2"/>
      <c r="G48" s="2"/>
      <c r="H48" s="2"/>
      <c r="I48" s="24"/>
      <c r="J48" s="24"/>
      <c r="K48" s="84" t="str">
        <f t="shared" si="0"/>
        <v/>
      </c>
      <c r="L48" s="24"/>
      <c r="M48" s="24"/>
      <c r="N48" s="24"/>
      <c r="O48" s="24"/>
      <c r="P48" s="87" t="str">
        <f t="shared" si="1"/>
        <v/>
      </c>
      <c r="Q48" s="90" t="str">
        <f t="shared" si="2"/>
        <v/>
      </c>
      <c r="R48" s="1" t="str" cm="1">
        <f t="array" ref="R48">IF(V48="","",_xlfn.IFS(V48=-1,"ETP/non-ETP",V48=-4,"Group Error",V48&lt;60,"High",V48&lt;80,"Med",TRUE,"Low"))</f>
        <v/>
      </c>
      <c r="S48" s="13" t="str" cm="1">
        <f t="array" ref="S48">IF(V48="","",_xlfn.IFS(V48=-1,"ETP/non-ETP",V48=-4,"Group Error",V48&lt;60,"SG60 not met",V48&lt;80,"SG60 met",V48&lt;100,"SG80 met",TRUE,"SG100 met"))</f>
        <v/>
      </c>
      <c r="T48" s="2"/>
      <c r="V48" s="80" t="str" cm="1">
        <f t="array" ref="V48">IFERROR(IF(NOT(ISNUMBER(A48)),"",_xlfn.IFS(E48="",-1,B48&lt;&gt;"First","",COUNTIFS($A$3:$A$53,A48,$E$3:$E$53,"&lt;&gt;",$E$3:$E$53,"&lt;&gt;"&amp;E48)&gt;0,-4,OR(Q48="",E48=""),"",TRUE,ROUND(IF(E48="ETP",MIN(-11.965*Q48^2+32.28*Q48+78.259,100),MIN(-5.8*Q48^2+6.9*Q48+105,100)),0))),"")</f>
        <v/>
      </c>
      <c r="W48"/>
      <c r="X48"/>
      <c r="AA48"/>
      <c r="AB48"/>
      <c r="AC48"/>
      <c r="AD48"/>
      <c r="AE48"/>
      <c r="AF48"/>
      <c r="AG48"/>
    </row>
    <row r="49" spans="1:33" s="1" customFormat="1" ht="9.75" customHeight="1">
      <c r="A49" s="57"/>
      <c r="B49" s="2" t="str">
        <f>IF(COUNTIF($A$3:A49,A49)=1,"First","")</f>
        <v/>
      </c>
      <c r="C49" s="2"/>
      <c r="D49" s="2"/>
      <c r="E49" s="2"/>
      <c r="F49" s="2"/>
      <c r="G49" s="2"/>
      <c r="H49" s="2"/>
      <c r="I49" s="24"/>
      <c r="J49" s="24"/>
      <c r="K49" s="84" t="str">
        <f t="shared" si="0"/>
        <v/>
      </c>
      <c r="L49" s="24"/>
      <c r="M49" s="24"/>
      <c r="N49" s="24"/>
      <c r="O49" s="24"/>
      <c r="P49" s="87" t="str">
        <f t="shared" si="1"/>
        <v/>
      </c>
      <c r="Q49" s="90" t="str">
        <f t="shared" si="2"/>
        <v/>
      </c>
      <c r="R49" s="1" t="str" cm="1">
        <f t="array" ref="R49">IF(V49="","",_xlfn.IFS(V49=-1,"ETP/non-ETP",V49=-4,"Group Error",V49&lt;60,"High",V49&lt;80,"Med",TRUE,"Low"))</f>
        <v/>
      </c>
      <c r="S49" s="13" t="str" cm="1">
        <f t="array" ref="S49">IF(V49="","",_xlfn.IFS(V49=-1,"ETP/non-ETP",V49=-4,"Group Error",V49&lt;60,"SG60 not met",V49&lt;80,"SG60 met",V49&lt;100,"SG80 met",TRUE,"SG100 met"))</f>
        <v/>
      </c>
      <c r="T49" s="2"/>
      <c r="V49" s="80" t="str" cm="1">
        <f t="array" ref="V49">IFERROR(IF(NOT(ISNUMBER(A49)),"",_xlfn.IFS(E49="",-1,B49&lt;&gt;"First","",COUNTIFS($A$3:$A$53,A49,$E$3:$E$53,"&lt;&gt;",$E$3:$E$53,"&lt;&gt;"&amp;E49)&gt;0,-4,OR(Q49="",E49=""),"",TRUE,ROUND(IF(E49="ETP",MIN(-11.965*Q49^2+32.28*Q49+78.259,100),MIN(-5.8*Q49^2+6.9*Q49+105,100)),0))),"")</f>
        <v/>
      </c>
      <c r="W49"/>
      <c r="X49"/>
      <c r="AA49"/>
      <c r="AB49"/>
      <c r="AC49"/>
      <c r="AD49"/>
      <c r="AE49"/>
      <c r="AF49"/>
      <c r="AG49"/>
    </row>
    <row r="50" spans="1:33" s="1" customFormat="1" ht="9.75" customHeight="1">
      <c r="A50" s="57"/>
      <c r="B50" s="2" t="str">
        <f>IF(COUNTIF($A$3:A50,A50)=1,"First","")</f>
        <v/>
      </c>
      <c r="C50" s="2"/>
      <c r="D50" s="2"/>
      <c r="E50" s="2"/>
      <c r="F50" s="2"/>
      <c r="G50" s="2"/>
      <c r="H50" s="2"/>
      <c r="I50" s="24"/>
      <c r="J50" s="24"/>
      <c r="K50" s="84" t="str">
        <f t="shared" si="0"/>
        <v/>
      </c>
      <c r="L50" s="24"/>
      <c r="M50" s="24"/>
      <c r="N50" s="24"/>
      <c r="O50" s="24"/>
      <c r="P50" s="87" t="str">
        <f t="shared" si="1"/>
        <v/>
      </c>
      <c r="Q50" s="90" t="str">
        <f t="shared" si="2"/>
        <v/>
      </c>
      <c r="R50" s="1" t="str" cm="1">
        <f t="array" ref="R50">IF(V50="","",_xlfn.IFS(V50=-1,"ETP/non-ETP",V50=-4,"Group Error",V50&lt;60,"High",V50&lt;80,"Med",TRUE,"Low"))</f>
        <v/>
      </c>
      <c r="S50" s="13" t="str" cm="1">
        <f t="array" ref="S50">IF(V50="","",_xlfn.IFS(V50=-1,"ETP/non-ETP",V50=-4,"Group Error",V50&lt;60,"SG60 not met",V50&lt;80,"SG60 met",V50&lt;100,"SG80 met",TRUE,"SG100 met"))</f>
        <v/>
      </c>
      <c r="T50" s="2"/>
      <c r="V50" s="80" t="str" cm="1">
        <f t="array" ref="V50">IFERROR(IF(NOT(ISNUMBER(A50)),"",_xlfn.IFS(E50="",-1,B50&lt;&gt;"First","",COUNTIFS($A$3:$A$53,A50,$E$3:$E$53,"&lt;&gt;",$E$3:$E$53,"&lt;&gt;"&amp;E50)&gt;0,-4,OR(Q50="",E50=""),"",TRUE,ROUND(IF(E50="ETP",MIN(-11.965*Q50^2+32.28*Q50+78.259,100),MIN(-5.8*Q50^2+6.9*Q50+105,100)),0))),"")</f>
        <v/>
      </c>
      <c r="W50"/>
      <c r="X50"/>
      <c r="AA50"/>
      <c r="AB50"/>
      <c r="AC50"/>
      <c r="AD50"/>
      <c r="AE50"/>
      <c r="AF50"/>
      <c r="AG50"/>
    </row>
    <row r="51" spans="1:33" s="1" customFormat="1" ht="9.75" customHeight="1">
      <c r="A51" s="57"/>
      <c r="B51" s="2" t="str">
        <f>IF(COUNTIF($A$3:A51,A51)=1,"First","")</f>
        <v/>
      </c>
      <c r="C51" s="2"/>
      <c r="D51" s="2"/>
      <c r="E51" s="2"/>
      <c r="F51" s="2"/>
      <c r="G51" s="2"/>
      <c r="H51" s="2"/>
      <c r="I51" s="24"/>
      <c r="J51" s="24"/>
      <c r="K51" s="84" t="str">
        <f t="shared" si="0"/>
        <v/>
      </c>
      <c r="L51" s="24"/>
      <c r="M51" s="24"/>
      <c r="N51" s="24"/>
      <c r="O51" s="24"/>
      <c r="P51" s="87" t="str">
        <f t="shared" si="1"/>
        <v/>
      </c>
      <c r="Q51" s="90" t="str">
        <f t="shared" si="2"/>
        <v/>
      </c>
      <c r="R51" s="1" t="str" cm="1">
        <f t="array" ref="R51">IF(V51="","",_xlfn.IFS(V51=-1,"ETP/non-ETP",V51=-4,"Group Error",V51&lt;60,"High",V51&lt;80,"Med",TRUE,"Low"))</f>
        <v/>
      </c>
      <c r="S51" s="13" t="str" cm="1">
        <f t="array" ref="S51">IF(V51="","",_xlfn.IFS(V51=-1,"ETP/non-ETP",V51=-4,"Group Error",V51&lt;60,"SG60 not met",V51&lt;80,"SG60 met",V51&lt;100,"SG80 met",TRUE,"SG100 met"))</f>
        <v/>
      </c>
      <c r="T51" s="2"/>
      <c r="V51" s="80" t="str" cm="1">
        <f t="array" ref="V51">IFERROR(IF(NOT(ISNUMBER(A51)),"",_xlfn.IFS(E51="",-1,B51&lt;&gt;"First","",COUNTIFS($A$3:$A$53,A51,$E$3:$E$53,"&lt;&gt;",$E$3:$E$53,"&lt;&gt;"&amp;E51)&gt;0,-4,OR(Q51="",E51=""),"",TRUE,ROUND(IF(E51="ETP",MIN(-11.965*Q51^2+32.28*Q51+78.259,100),MIN(-5.8*Q51^2+6.9*Q51+105,100)),0))),"")</f>
        <v/>
      </c>
      <c r="W51"/>
      <c r="X51"/>
      <c r="AA51"/>
      <c r="AB51"/>
      <c r="AC51"/>
      <c r="AD51"/>
      <c r="AE51"/>
      <c r="AF51"/>
      <c r="AG51"/>
    </row>
    <row r="52" spans="1:33" s="1" customFormat="1" ht="9.75" customHeight="1">
      <c r="A52" s="57"/>
      <c r="B52" s="2" t="str">
        <f>IF(COUNTIF($A$3:A52,A52)=1,"First","")</f>
        <v/>
      </c>
      <c r="C52" s="2"/>
      <c r="D52" s="2"/>
      <c r="E52" s="2"/>
      <c r="F52" s="2"/>
      <c r="G52" s="2"/>
      <c r="H52" s="2"/>
      <c r="I52" s="24"/>
      <c r="J52" s="24"/>
      <c r="K52" s="84" t="str">
        <f t="shared" si="0"/>
        <v/>
      </c>
      <c r="L52" s="24"/>
      <c r="M52" s="24"/>
      <c r="N52" s="24"/>
      <c r="O52" s="24"/>
      <c r="P52" s="87" t="str">
        <f t="shared" si="1"/>
        <v/>
      </c>
      <c r="Q52" s="90" t="str">
        <f t="shared" si="2"/>
        <v/>
      </c>
      <c r="R52" s="1" t="str" cm="1">
        <f t="array" ref="R52">IF(V52="","",_xlfn.IFS(V52=-1,"ETP/non-ETP",V52=-4,"Group Error",V52&lt;60,"High",V52&lt;80,"Med",TRUE,"Low"))</f>
        <v/>
      </c>
      <c r="S52" s="13" t="str" cm="1">
        <f t="array" ref="S52">IF(V52="","",_xlfn.IFS(V52=-1,"ETP/non-ETP",V52=-4,"Group Error",V52&lt;60,"SG60 not met",V52&lt;80,"SG60 met",V52&lt;100,"SG80 met",TRUE,"SG100 met"))</f>
        <v/>
      </c>
      <c r="T52" s="2"/>
      <c r="V52" s="80" t="str" cm="1">
        <f t="array" ref="V52">IFERROR(IF(NOT(ISNUMBER(A52)),"",_xlfn.IFS(E52="",-1,B52&lt;&gt;"First","",COUNTIFS($A$3:$A$53,A52,$E$3:$E$53,"&lt;&gt;",$E$3:$E$53,"&lt;&gt;"&amp;E52)&gt;0,-4,OR(Q52="",E52=""),"",TRUE,ROUND(IF(E52="ETP",MIN(-11.965*Q52^2+32.28*Q52+78.259,100),MIN(-5.8*Q52^2+6.9*Q52+105,100)),0))),"")</f>
        <v/>
      </c>
      <c r="W52"/>
      <c r="X52"/>
      <c r="AA52"/>
      <c r="AB52"/>
      <c r="AC52"/>
      <c r="AD52"/>
      <c r="AE52"/>
      <c r="AF52"/>
      <c r="AG52"/>
    </row>
    <row r="53" spans="1:33" s="1" customFormat="1" ht="9.75" customHeight="1" thickBot="1">
      <c r="A53" s="58"/>
      <c r="B53" s="11" t="str">
        <f>IF(COUNTIF($A$3:A53,A53)=1,"First","")</f>
        <v/>
      </c>
      <c r="C53" s="11"/>
      <c r="D53" s="11"/>
      <c r="E53" s="11"/>
      <c r="F53" s="11"/>
      <c r="G53" s="11"/>
      <c r="H53" s="11"/>
      <c r="I53" s="56"/>
      <c r="J53" s="56"/>
      <c r="K53" s="85" t="str">
        <f t="shared" si="0"/>
        <v/>
      </c>
      <c r="L53" s="56"/>
      <c r="M53" s="56"/>
      <c r="N53" s="56"/>
      <c r="O53" s="56"/>
      <c r="P53" s="88" t="str">
        <f t="shared" si="1"/>
        <v/>
      </c>
      <c r="Q53" s="91" t="str">
        <f t="shared" si="2"/>
        <v/>
      </c>
      <c r="R53" s="12" t="str" cm="1">
        <f t="array" ref="R53">IF(V53="","",_xlfn.IFS(V53=-1,"ETP/non-ETP",V53=-4,"Group Error",V53&lt;60,"High",V53&lt;80,"Med",TRUE,"Low"))</f>
        <v/>
      </c>
      <c r="S53" s="14" t="str" cm="1">
        <f t="array" ref="S53">IF(V53="","",_xlfn.IFS(V53=-1,"ETP/non-ETP",V53=-4,"Group Error",V53&lt;60,"SG60 not met",V53&lt;80,"SG60 met",V53&lt;100,"SG80 met",TRUE,"SG100 met"))</f>
        <v/>
      </c>
      <c r="T53" s="2"/>
      <c r="V53" s="122" t="str" cm="1">
        <f t="array" ref="V53">IFERROR(IF(NOT(ISNUMBER(A53)),"",_xlfn.IFS(E53="",-1,B53&lt;&gt;"First","",COUNTIFS($A$3:$A$53,A53,$E$3:$E$53,"&lt;&gt;",$E$3:$E$53,"&lt;&gt;"&amp;E53)&gt;0,-4,OR(Q53="",E53=""),"",TRUE,ROUND(IF(E53="ETP",MIN(-11.965*Q53^2+32.28*Q53+78.259,100),MIN(-5.8*Q53^2+6.9*Q53+105,100)),0))),"")</f>
        <v/>
      </c>
      <c r="W53"/>
      <c r="X53"/>
      <c r="AA53"/>
      <c r="AB53"/>
      <c r="AC53"/>
      <c r="AD53"/>
      <c r="AE53"/>
      <c r="AF53"/>
      <c r="AG53"/>
    </row>
    <row r="54" spans="1:33" s="1" customFormat="1" ht="10">
      <c r="A54" s="8"/>
      <c r="B54" s="8"/>
      <c r="C54" s="8"/>
      <c r="D54" s="8"/>
      <c r="E54" s="2"/>
      <c r="F54" s="2"/>
      <c r="G54" s="2"/>
      <c r="H54" s="2"/>
      <c r="I54" s="2"/>
      <c r="J54" s="2"/>
      <c r="K54" s="2"/>
      <c r="R54" s="2"/>
      <c r="S54" s="2"/>
      <c r="T54" s="2"/>
    </row>
    <row r="55" spans="1:33" s="1" customFormat="1" ht="10" hidden="1">
      <c r="A55" s="8"/>
      <c r="B55" s="8"/>
      <c r="C55" s="8"/>
      <c r="D55" s="8"/>
      <c r="E55" s="2"/>
      <c r="F55" s="2"/>
      <c r="G55" s="2"/>
      <c r="H55" s="2"/>
      <c r="I55" s="2"/>
      <c r="J55" s="2"/>
      <c r="K55" s="2"/>
      <c r="R55" s="2"/>
      <c r="S55" s="2"/>
      <c r="T55" s="2"/>
    </row>
    <row r="56" spans="1:33" s="1" customFormat="1" ht="10" hidden="1">
      <c r="A56" s="8"/>
      <c r="B56" s="8"/>
      <c r="C56" s="8"/>
      <c r="D56" s="8"/>
      <c r="E56" s="2"/>
      <c r="F56" s="2"/>
      <c r="G56" s="2"/>
      <c r="H56" s="2"/>
      <c r="I56" s="2"/>
      <c r="J56" s="2"/>
      <c r="K56" s="2"/>
      <c r="R56" s="2"/>
      <c r="S56" s="2"/>
      <c r="T56" s="2"/>
    </row>
    <row r="57" spans="1:33" s="1" customFormat="1" ht="10" hidden="1">
      <c r="A57" s="8"/>
      <c r="B57" s="8"/>
      <c r="C57" s="8"/>
      <c r="D57" s="8"/>
      <c r="E57" s="2"/>
      <c r="F57" s="2"/>
      <c r="G57" s="2"/>
      <c r="H57" s="2"/>
      <c r="I57" s="2"/>
      <c r="J57" s="2"/>
      <c r="K57" s="2"/>
      <c r="T57" s="2"/>
    </row>
    <row r="58" spans="1:33" s="1" customFormat="1" ht="10" hidden="1">
      <c r="A58" s="8"/>
      <c r="B58" s="8"/>
      <c r="C58" s="8"/>
      <c r="D58" s="8"/>
      <c r="E58" s="2"/>
      <c r="F58" s="2"/>
      <c r="G58" s="2"/>
      <c r="H58" s="2"/>
      <c r="I58" s="2"/>
      <c r="J58" s="2"/>
      <c r="K58" s="2"/>
      <c r="R58" s="2"/>
      <c r="S58" s="2"/>
      <c r="T58" s="2"/>
    </row>
    <row r="59" spans="1:33" s="1" customFormat="1" ht="10" hidden="1">
      <c r="A59" s="8"/>
      <c r="B59" s="8"/>
      <c r="C59" s="8"/>
      <c r="D59" s="8"/>
      <c r="E59" s="2"/>
      <c r="F59" s="2"/>
      <c r="G59" s="2"/>
      <c r="H59" s="2"/>
      <c r="I59" s="2"/>
      <c r="J59" s="2"/>
      <c r="K59" s="2"/>
      <c r="R59" s="2"/>
      <c r="S59" s="2"/>
      <c r="T59" s="2"/>
    </row>
    <row r="60" spans="1:33" s="1" customFormat="1" ht="10" hidden="1">
      <c r="A60" s="8"/>
      <c r="B60" s="8"/>
      <c r="C60" s="8"/>
      <c r="D60" s="8"/>
      <c r="E60" s="2"/>
      <c r="F60" s="2"/>
      <c r="G60" s="2"/>
      <c r="H60" s="2"/>
      <c r="I60" s="2"/>
      <c r="J60" s="2"/>
      <c r="K60" s="2"/>
      <c r="R60" s="2"/>
      <c r="S60" s="2"/>
      <c r="T60" s="2"/>
    </row>
    <row r="61" spans="1:33" s="1" customFormat="1" ht="10" hidden="1">
      <c r="A61" s="8"/>
      <c r="B61" s="8"/>
      <c r="C61" s="8"/>
      <c r="D61" s="8"/>
      <c r="E61" s="2"/>
      <c r="F61" s="2"/>
      <c r="G61" s="2"/>
      <c r="H61" s="2"/>
      <c r="I61" s="2"/>
      <c r="J61" s="2"/>
      <c r="K61" s="2"/>
      <c r="R61" s="2"/>
      <c r="S61" s="2"/>
      <c r="T61" s="2"/>
    </row>
    <row r="62" spans="1:33" s="1" customFormat="1" ht="10" hidden="1">
      <c r="A62" s="8"/>
      <c r="B62" s="8"/>
      <c r="C62" s="8"/>
      <c r="D62" s="8"/>
      <c r="E62" s="2"/>
      <c r="F62" s="2"/>
      <c r="G62" s="2"/>
      <c r="H62" s="2"/>
      <c r="I62" s="2"/>
      <c r="J62" s="2"/>
      <c r="K62" s="2"/>
      <c r="R62" s="2"/>
      <c r="S62" s="2"/>
      <c r="T62" s="2"/>
    </row>
    <row r="63" spans="1:33" s="1" customFormat="1" ht="10" hidden="1">
      <c r="A63" s="8"/>
      <c r="B63" s="8"/>
      <c r="C63" s="8"/>
      <c r="D63" s="8"/>
      <c r="E63" s="2"/>
      <c r="F63" s="2"/>
      <c r="G63" s="2"/>
      <c r="H63" s="2"/>
      <c r="I63" s="2"/>
      <c r="J63" s="2"/>
      <c r="K63" s="2"/>
      <c r="R63" s="2"/>
      <c r="S63" s="2"/>
      <c r="T63" s="2"/>
    </row>
    <row r="64" spans="1:33" s="1" customFormat="1" ht="10" hidden="1">
      <c r="A64" s="8"/>
      <c r="B64" s="8"/>
      <c r="C64" s="8"/>
      <c r="D64" s="8"/>
      <c r="E64" s="2"/>
      <c r="F64" s="2"/>
      <c r="G64" s="2"/>
      <c r="H64" s="2"/>
      <c r="I64" s="2"/>
      <c r="J64" s="2"/>
      <c r="K64" s="2"/>
      <c r="R64" s="2"/>
      <c r="S64" s="2"/>
      <c r="T64" s="2"/>
    </row>
    <row r="65" spans="1:20" s="1" customFormat="1" ht="10" hidden="1">
      <c r="A65" s="8"/>
      <c r="B65" s="8"/>
      <c r="C65" s="8"/>
      <c r="D65" s="8"/>
      <c r="E65" s="2"/>
      <c r="F65" s="2"/>
      <c r="G65" s="2"/>
      <c r="H65" s="2"/>
      <c r="I65" s="2"/>
      <c r="J65" s="2"/>
      <c r="K65" s="2"/>
      <c r="R65" s="2"/>
      <c r="S65" s="2"/>
      <c r="T65" s="2"/>
    </row>
    <row r="66" spans="1:20" s="1" customFormat="1" ht="10" hidden="1">
      <c r="A66" s="8"/>
      <c r="B66" s="8"/>
      <c r="C66" s="8"/>
      <c r="D66" s="8"/>
      <c r="E66" s="2"/>
      <c r="F66" s="2"/>
      <c r="G66" s="2"/>
      <c r="H66" s="2"/>
      <c r="I66" s="2"/>
      <c r="J66" s="2"/>
      <c r="K66" s="2"/>
      <c r="R66" s="2"/>
      <c r="S66" s="2"/>
      <c r="T66" s="2"/>
    </row>
    <row r="67" spans="1:20" s="1" customFormat="1" ht="10" hidden="1">
      <c r="A67" s="8"/>
      <c r="B67" s="8"/>
      <c r="C67" s="8"/>
      <c r="D67" s="8"/>
      <c r="E67" s="2"/>
      <c r="F67" s="2"/>
      <c r="G67" s="2"/>
      <c r="H67" s="2"/>
      <c r="I67" s="2"/>
      <c r="J67" s="2"/>
      <c r="K67" s="2"/>
      <c r="R67" s="2"/>
      <c r="S67" s="2"/>
      <c r="T67" s="2"/>
    </row>
    <row r="68" spans="1:20" s="1" customFormat="1" ht="10" hidden="1">
      <c r="A68" s="8"/>
      <c r="B68" s="8"/>
      <c r="C68" s="8"/>
      <c r="D68" s="8"/>
      <c r="E68" s="2"/>
      <c r="F68" s="2"/>
      <c r="G68" s="2"/>
      <c r="H68" s="2"/>
      <c r="I68" s="2"/>
      <c r="J68" s="2"/>
      <c r="K68" s="2"/>
      <c r="R68" s="2"/>
      <c r="S68" s="2"/>
      <c r="T68" s="2"/>
    </row>
    <row r="69" spans="1:20" s="1" customFormat="1" ht="10" hidden="1">
      <c r="A69" s="8"/>
      <c r="B69" s="8"/>
      <c r="C69" s="8"/>
      <c r="D69" s="8"/>
      <c r="E69" s="2"/>
      <c r="F69" s="2"/>
      <c r="G69" s="2"/>
      <c r="H69" s="2"/>
      <c r="I69" s="2"/>
      <c r="J69" s="2"/>
      <c r="K69" s="2"/>
      <c r="R69" s="2"/>
      <c r="S69" s="2"/>
      <c r="T69" s="2"/>
    </row>
    <row r="70" spans="1:20" s="1" customFormat="1" ht="10" hidden="1">
      <c r="A70" s="8"/>
      <c r="B70" s="8"/>
      <c r="C70" s="8"/>
      <c r="D70" s="8"/>
      <c r="E70" s="2"/>
      <c r="F70" s="2"/>
      <c r="G70" s="2"/>
      <c r="H70" s="2"/>
      <c r="I70" s="2"/>
      <c r="J70" s="2"/>
      <c r="K70" s="2"/>
      <c r="R70" s="2"/>
      <c r="S70" s="2"/>
      <c r="T70" s="2"/>
    </row>
    <row r="71" spans="1:20" s="1" customFormat="1" ht="10" hidden="1">
      <c r="A71" s="8"/>
      <c r="B71" s="8"/>
      <c r="C71" s="8"/>
      <c r="D71" s="8"/>
      <c r="E71" s="2"/>
      <c r="F71" s="2"/>
      <c r="G71" s="2"/>
      <c r="H71" s="2"/>
      <c r="I71" s="2"/>
      <c r="J71" s="2"/>
      <c r="K71" s="2"/>
      <c r="R71" s="2"/>
      <c r="S71" s="2"/>
      <c r="T71" s="2"/>
    </row>
    <row r="72" spans="1:20" s="1" customFormat="1" ht="10" hidden="1">
      <c r="A72" s="8"/>
      <c r="B72" s="8"/>
      <c r="C72" s="8"/>
      <c r="D72" s="8"/>
      <c r="E72" s="2"/>
      <c r="F72" s="2"/>
      <c r="G72" s="2"/>
      <c r="H72" s="2"/>
      <c r="I72" s="2"/>
      <c r="J72" s="2"/>
      <c r="K72" s="2"/>
      <c r="R72" s="2"/>
      <c r="S72" s="2"/>
      <c r="T72" s="2"/>
    </row>
    <row r="73" spans="1:20" s="1" customFormat="1" ht="10" hidden="1">
      <c r="A73" s="8"/>
      <c r="B73" s="8"/>
      <c r="C73" s="8"/>
      <c r="D73" s="8"/>
      <c r="E73" s="2"/>
      <c r="F73" s="2"/>
      <c r="G73" s="2"/>
      <c r="H73" s="2"/>
      <c r="I73" s="2"/>
      <c r="J73" s="2"/>
      <c r="K73" s="2"/>
      <c r="R73" s="2"/>
      <c r="S73" s="2"/>
      <c r="T73" s="2"/>
    </row>
    <row r="74" spans="1:20" s="1" customFormat="1" ht="10" hidden="1">
      <c r="A74" s="8"/>
      <c r="B74" s="8"/>
      <c r="C74" s="8"/>
      <c r="D74" s="8"/>
      <c r="E74" s="2"/>
      <c r="F74" s="2"/>
      <c r="G74" s="2"/>
      <c r="H74" s="2"/>
      <c r="I74" s="2"/>
      <c r="J74" s="2"/>
      <c r="K74" s="2"/>
      <c r="R74" s="2"/>
      <c r="S74" s="2"/>
      <c r="T74" s="2"/>
    </row>
    <row r="75" spans="1:20" s="1" customFormat="1" ht="10" hidden="1">
      <c r="A75" s="8"/>
      <c r="B75" s="8"/>
      <c r="C75" s="8"/>
      <c r="D75" s="8"/>
      <c r="E75" s="2"/>
      <c r="F75" s="2"/>
      <c r="G75" s="2"/>
      <c r="H75" s="2"/>
      <c r="I75" s="2"/>
      <c r="J75" s="2"/>
      <c r="K75" s="2"/>
      <c r="R75" s="2"/>
      <c r="S75" s="2"/>
      <c r="T75" s="2"/>
    </row>
    <row r="76" spans="1:20" s="1" customFormat="1" ht="10" hidden="1">
      <c r="A76" s="8"/>
      <c r="B76" s="8"/>
      <c r="C76" s="8"/>
      <c r="D76" s="8"/>
      <c r="E76" s="2"/>
      <c r="F76" s="2"/>
      <c r="G76" s="2"/>
      <c r="H76" s="2"/>
      <c r="I76" s="2"/>
      <c r="J76" s="2"/>
      <c r="K76" s="2"/>
      <c r="R76" s="2"/>
      <c r="S76" s="2"/>
      <c r="T76" s="2"/>
    </row>
    <row r="77" spans="1:20" s="1" customFormat="1" ht="10" hidden="1">
      <c r="A77" s="8"/>
      <c r="B77" s="8"/>
      <c r="C77" s="8"/>
      <c r="D77" s="8"/>
      <c r="E77" s="2"/>
      <c r="F77" s="2"/>
      <c r="G77" s="2"/>
      <c r="H77" s="2"/>
      <c r="I77" s="2"/>
      <c r="J77" s="2"/>
      <c r="K77" s="2"/>
      <c r="R77" s="2"/>
      <c r="S77" s="2"/>
      <c r="T77" s="2"/>
    </row>
    <row r="78" spans="1:20" s="1" customFormat="1" ht="10" hidden="1">
      <c r="A78" s="8"/>
      <c r="B78" s="8"/>
      <c r="C78" s="8"/>
      <c r="D78" s="8"/>
      <c r="E78" s="2"/>
      <c r="F78" s="2"/>
      <c r="G78" s="2"/>
      <c r="H78" s="2"/>
      <c r="I78" s="2"/>
      <c r="J78" s="2"/>
      <c r="K78" s="2"/>
      <c r="R78" s="2"/>
      <c r="S78" s="2"/>
      <c r="T78" s="2"/>
    </row>
    <row r="79" spans="1:20" s="1" customFormat="1" ht="10" hidden="1">
      <c r="A79" s="8"/>
      <c r="B79" s="8"/>
      <c r="C79" s="8"/>
      <c r="D79" s="8"/>
      <c r="E79" s="2"/>
      <c r="F79" s="2"/>
      <c r="G79" s="2"/>
      <c r="H79" s="2"/>
      <c r="I79" s="2"/>
      <c r="J79" s="2"/>
      <c r="K79" s="2"/>
      <c r="R79" s="2"/>
      <c r="S79" s="2"/>
      <c r="T79" s="2"/>
    </row>
    <row r="80" spans="1:20" s="1" customFormat="1" ht="10" hidden="1">
      <c r="A80" s="8"/>
      <c r="B80" s="8"/>
      <c r="C80" s="8"/>
      <c r="D80" s="8"/>
      <c r="E80" s="2"/>
      <c r="F80" s="2"/>
      <c r="G80" s="2"/>
      <c r="H80" s="2"/>
      <c r="I80" s="2"/>
      <c r="J80" s="2"/>
      <c r="K80" s="2"/>
      <c r="R80" s="2"/>
      <c r="S80" s="2"/>
      <c r="T80" s="2"/>
    </row>
    <row r="81" spans="1:20" s="1" customFormat="1" ht="10" hidden="1">
      <c r="A81" s="8"/>
      <c r="B81" s="8"/>
      <c r="C81" s="8"/>
      <c r="D81" s="8"/>
      <c r="E81" s="2"/>
      <c r="F81" s="2"/>
      <c r="G81" s="2"/>
      <c r="H81" s="2"/>
      <c r="I81" s="2"/>
      <c r="J81" s="2"/>
      <c r="K81" s="2"/>
      <c r="R81" s="2"/>
      <c r="S81" s="2"/>
      <c r="T81" s="2"/>
    </row>
    <row r="82" spans="1:20" s="1" customFormat="1" ht="10" hidden="1">
      <c r="A82" s="8"/>
      <c r="B82" s="8"/>
      <c r="C82" s="8"/>
      <c r="D82" s="8"/>
      <c r="E82" s="2"/>
      <c r="F82" s="2"/>
      <c r="G82" s="2"/>
      <c r="H82" s="2"/>
      <c r="I82" s="2"/>
      <c r="J82" s="2"/>
      <c r="K82" s="2"/>
      <c r="R82" s="2"/>
      <c r="S82" s="2"/>
      <c r="T82" s="2"/>
    </row>
    <row r="83" spans="1:20" s="1" customFormat="1" ht="10" hidden="1">
      <c r="A83" s="8"/>
      <c r="B83" s="8"/>
      <c r="C83" s="8"/>
      <c r="D83" s="8"/>
      <c r="E83" s="2"/>
      <c r="F83" s="2"/>
      <c r="G83" s="2"/>
      <c r="H83" s="2"/>
      <c r="I83" s="2"/>
      <c r="J83" s="2"/>
      <c r="K83" s="2"/>
      <c r="R83" s="2"/>
      <c r="S83" s="2"/>
      <c r="T83" s="2"/>
    </row>
    <row r="84" spans="1:20" s="1" customFormat="1" ht="10" hidden="1">
      <c r="A84" s="8"/>
      <c r="B84" s="8"/>
      <c r="C84" s="8"/>
      <c r="D84" s="8"/>
      <c r="E84" s="2"/>
      <c r="F84" s="2"/>
      <c r="G84" s="2"/>
      <c r="H84" s="2"/>
      <c r="I84" s="2"/>
      <c r="J84" s="2"/>
      <c r="K84" s="2"/>
      <c r="R84" s="2"/>
      <c r="S84" s="2"/>
      <c r="T84" s="2"/>
    </row>
    <row r="85" spans="1:20" s="1" customFormat="1" ht="10" hidden="1">
      <c r="A85" s="8"/>
      <c r="B85" s="8"/>
      <c r="C85" s="8"/>
      <c r="D85" s="8"/>
      <c r="E85" s="2"/>
      <c r="F85" s="2"/>
      <c r="G85" s="2"/>
      <c r="H85" s="2"/>
      <c r="I85" s="2"/>
      <c r="J85" s="2"/>
      <c r="K85" s="2"/>
      <c r="R85" s="2"/>
      <c r="S85" s="2"/>
      <c r="T85" s="2"/>
    </row>
    <row r="86" spans="1:20" s="1" customFormat="1" ht="10" hidden="1">
      <c r="A86" s="8"/>
      <c r="B86" s="8"/>
      <c r="C86" s="8"/>
      <c r="D86" s="8"/>
      <c r="E86" s="2"/>
      <c r="F86" s="2"/>
      <c r="G86" s="2"/>
      <c r="H86" s="2"/>
      <c r="I86" s="2"/>
      <c r="J86" s="2"/>
      <c r="K86" s="2"/>
      <c r="R86" s="2"/>
      <c r="S86" s="2"/>
      <c r="T86" s="2"/>
    </row>
    <row r="87" spans="1:20" s="1" customFormat="1" ht="10" hidden="1">
      <c r="A87" s="8"/>
      <c r="B87" s="8"/>
      <c r="C87" s="8"/>
      <c r="D87" s="8"/>
      <c r="E87" s="2"/>
      <c r="F87" s="2"/>
      <c r="G87" s="2"/>
      <c r="H87" s="2"/>
      <c r="I87" s="2"/>
      <c r="J87" s="2"/>
      <c r="K87" s="2"/>
      <c r="R87" s="2"/>
      <c r="S87" s="2"/>
      <c r="T87" s="2"/>
    </row>
    <row r="88" spans="1:20" s="1" customFormat="1" ht="10" hidden="1">
      <c r="A88" s="8"/>
      <c r="B88" s="8"/>
      <c r="C88" s="8"/>
      <c r="D88" s="8"/>
      <c r="E88" s="2"/>
      <c r="F88" s="2"/>
      <c r="G88" s="2"/>
      <c r="H88" s="2"/>
      <c r="I88" s="2"/>
      <c r="J88" s="2"/>
      <c r="K88" s="2"/>
      <c r="R88" s="2"/>
      <c r="S88" s="2"/>
      <c r="T88" s="2"/>
    </row>
    <row r="89" spans="1:20" s="1" customFormat="1" ht="10" hidden="1">
      <c r="A89" s="8"/>
      <c r="B89" s="8"/>
      <c r="C89" s="8"/>
      <c r="D89" s="8"/>
      <c r="E89" s="2"/>
      <c r="F89" s="2"/>
      <c r="G89" s="2"/>
      <c r="H89" s="2"/>
      <c r="I89" s="2"/>
      <c r="J89" s="2"/>
      <c r="K89" s="2"/>
      <c r="R89" s="2"/>
      <c r="S89" s="2"/>
      <c r="T89" s="2"/>
    </row>
    <row r="90" spans="1:20" s="1" customFormat="1" ht="10" hidden="1">
      <c r="A90" s="8"/>
      <c r="B90" s="8"/>
      <c r="C90" s="8"/>
      <c r="D90" s="8"/>
      <c r="E90" s="2"/>
      <c r="F90" s="2"/>
      <c r="G90" s="2"/>
      <c r="H90" s="2"/>
      <c r="I90" s="2"/>
      <c r="J90" s="2"/>
      <c r="K90" s="2"/>
      <c r="R90" s="2"/>
      <c r="S90" s="2"/>
      <c r="T90" s="2"/>
    </row>
    <row r="91" spans="1:20" s="1" customFormat="1" ht="10" hidden="1">
      <c r="A91" s="8"/>
      <c r="B91" s="8"/>
      <c r="C91" s="8"/>
      <c r="D91" s="8"/>
      <c r="E91" s="2"/>
      <c r="F91" s="2"/>
      <c r="G91" s="2"/>
      <c r="H91" s="2"/>
      <c r="I91" s="2"/>
      <c r="J91" s="2"/>
      <c r="K91" s="2"/>
      <c r="R91" s="2"/>
      <c r="S91" s="2"/>
      <c r="T91" s="2"/>
    </row>
    <row r="92" spans="1:20" s="1" customFormat="1" ht="10" hidden="1">
      <c r="A92" s="8"/>
      <c r="B92" s="8"/>
      <c r="C92" s="8"/>
      <c r="D92" s="8"/>
      <c r="E92" s="2"/>
      <c r="F92" s="2"/>
      <c r="G92" s="2"/>
      <c r="H92" s="2"/>
      <c r="I92" s="2"/>
      <c r="J92" s="2"/>
      <c r="K92" s="2"/>
      <c r="R92" s="2"/>
      <c r="S92" s="2"/>
      <c r="T92" s="2"/>
    </row>
    <row r="93" spans="1:20" s="1" customFormat="1" ht="10" hidden="1">
      <c r="A93" s="8"/>
      <c r="B93" s="8"/>
      <c r="C93" s="8"/>
      <c r="D93" s="8"/>
      <c r="E93" s="2"/>
      <c r="F93" s="2"/>
      <c r="G93" s="2"/>
      <c r="H93" s="2"/>
      <c r="I93" s="2"/>
      <c r="J93" s="2"/>
      <c r="K93" s="2"/>
      <c r="R93" s="2"/>
      <c r="S93" s="2"/>
      <c r="T93" s="2"/>
    </row>
    <row r="94" spans="1:20" s="1" customFormat="1" ht="10" hidden="1">
      <c r="A94" s="8"/>
      <c r="B94" s="8"/>
      <c r="C94" s="8"/>
      <c r="D94" s="8"/>
      <c r="E94" s="2"/>
      <c r="F94" s="2"/>
      <c r="G94" s="2"/>
      <c r="H94" s="2"/>
      <c r="I94" s="2"/>
      <c r="J94" s="2"/>
      <c r="K94" s="2"/>
      <c r="R94" s="2"/>
      <c r="S94" s="2"/>
      <c r="T94" s="2"/>
    </row>
    <row r="95" spans="1:20" s="1" customFormat="1" ht="10" hidden="1">
      <c r="A95" s="8"/>
      <c r="B95" s="8"/>
      <c r="C95" s="8"/>
      <c r="D95" s="8"/>
      <c r="E95" s="2"/>
      <c r="F95" s="2"/>
      <c r="G95" s="2"/>
      <c r="H95" s="2"/>
      <c r="I95" s="2"/>
      <c r="J95" s="2"/>
      <c r="K95" s="2"/>
      <c r="R95" s="2"/>
      <c r="S95" s="2"/>
      <c r="T95" s="2"/>
    </row>
    <row r="96" spans="1:20" s="1" customFormat="1" ht="10" hidden="1">
      <c r="A96" s="8"/>
      <c r="B96" s="8"/>
      <c r="C96" s="8"/>
      <c r="D96" s="8"/>
      <c r="E96" s="2"/>
      <c r="F96" s="2"/>
      <c r="G96" s="2"/>
      <c r="H96" s="2"/>
      <c r="I96" s="2"/>
      <c r="J96" s="2"/>
      <c r="K96" s="2"/>
      <c r="R96" s="2"/>
      <c r="S96" s="2"/>
      <c r="T96" s="2"/>
    </row>
    <row r="97" spans="1:20" s="1" customFormat="1" ht="10" hidden="1">
      <c r="A97" s="8"/>
      <c r="B97" s="8"/>
      <c r="C97" s="8"/>
      <c r="D97" s="8"/>
      <c r="E97" s="2"/>
      <c r="F97" s="2"/>
      <c r="G97" s="2"/>
      <c r="H97" s="2"/>
      <c r="I97" s="2"/>
      <c r="J97" s="2"/>
      <c r="K97" s="2"/>
      <c r="R97" s="2"/>
      <c r="S97" s="2"/>
      <c r="T97" s="2"/>
    </row>
    <row r="98" spans="1:20" s="1" customFormat="1" ht="10" hidden="1">
      <c r="A98" s="8"/>
      <c r="B98" s="8"/>
      <c r="C98" s="8"/>
      <c r="D98" s="8"/>
      <c r="E98" s="2"/>
      <c r="F98" s="2"/>
      <c r="G98" s="2"/>
      <c r="H98" s="2"/>
      <c r="I98" s="2"/>
      <c r="J98" s="2"/>
      <c r="K98" s="2"/>
      <c r="R98" s="2"/>
      <c r="S98" s="2"/>
      <c r="T98" s="2"/>
    </row>
    <row r="99" spans="1:20" s="1" customFormat="1" ht="10" hidden="1">
      <c r="A99" s="8"/>
      <c r="B99" s="8"/>
      <c r="C99" s="8"/>
      <c r="D99" s="8"/>
      <c r="E99" s="2"/>
      <c r="F99" s="2"/>
      <c r="G99" s="2"/>
      <c r="H99" s="2"/>
      <c r="I99" s="2"/>
      <c r="J99" s="2"/>
      <c r="K99" s="2"/>
      <c r="R99" s="2"/>
      <c r="S99" s="2"/>
      <c r="T99" s="2"/>
    </row>
    <row r="100" spans="1:20" s="1" customFormat="1" ht="10" hidden="1">
      <c r="A100" s="8"/>
      <c r="B100" s="8"/>
      <c r="C100" s="8"/>
      <c r="D100" s="8"/>
      <c r="E100" s="2"/>
      <c r="F100" s="2"/>
      <c r="G100" s="2"/>
      <c r="H100" s="2"/>
      <c r="I100" s="2"/>
      <c r="J100" s="2"/>
      <c r="K100" s="2"/>
      <c r="R100" s="2"/>
      <c r="S100" s="2"/>
      <c r="T100" s="2"/>
    </row>
    <row r="101" spans="1:20" s="1" customFormat="1" ht="10" hidden="1">
      <c r="A101" s="8"/>
      <c r="B101" s="8"/>
      <c r="C101" s="8"/>
      <c r="D101" s="8"/>
      <c r="E101" s="2"/>
      <c r="F101" s="2"/>
      <c r="G101" s="2"/>
      <c r="H101" s="2"/>
      <c r="I101" s="2"/>
      <c r="J101" s="2"/>
      <c r="K101" s="2"/>
      <c r="R101" s="2"/>
      <c r="S101" s="2"/>
      <c r="T101" s="2"/>
    </row>
    <row r="102" spans="1:20" s="1" customFormat="1" ht="10" hidden="1">
      <c r="A102" s="8"/>
      <c r="B102" s="8"/>
      <c r="C102" s="8"/>
      <c r="D102" s="8"/>
      <c r="E102" s="2"/>
      <c r="F102" s="2"/>
      <c r="G102" s="2"/>
      <c r="H102" s="2"/>
      <c r="I102" s="2"/>
      <c r="J102" s="2"/>
      <c r="K102" s="2"/>
      <c r="R102" s="2"/>
      <c r="S102" s="2"/>
      <c r="T102" s="2"/>
    </row>
    <row r="103" spans="1:20" s="1" customFormat="1" ht="10" hidden="1">
      <c r="A103" s="8"/>
      <c r="B103" s="8"/>
      <c r="C103" s="8"/>
      <c r="D103" s="8"/>
      <c r="E103" s="2"/>
      <c r="F103" s="2"/>
      <c r="G103" s="2"/>
      <c r="H103" s="2"/>
      <c r="I103" s="2"/>
      <c r="J103" s="2"/>
      <c r="K103" s="2"/>
      <c r="R103" s="2"/>
      <c r="S103" s="2"/>
      <c r="T103" s="2"/>
    </row>
    <row r="104" spans="1:20" s="1" customFormat="1" ht="10" hidden="1">
      <c r="A104" s="8"/>
      <c r="B104" s="8"/>
      <c r="C104" s="8"/>
      <c r="D104" s="8"/>
      <c r="E104" s="2"/>
      <c r="F104" s="2"/>
      <c r="G104" s="2"/>
      <c r="H104" s="2"/>
      <c r="I104" s="2"/>
      <c r="J104" s="2"/>
      <c r="K104" s="2"/>
      <c r="R104" s="2"/>
      <c r="S104" s="2"/>
      <c r="T104" s="2"/>
    </row>
    <row r="105" spans="1:20" s="1" customFormat="1" ht="10" hidden="1">
      <c r="A105" s="8"/>
      <c r="B105" s="8"/>
      <c r="C105" s="8"/>
      <c r="D105" s="8"/>
      <c r="E105" s="2"/>
      <c r="F105" s="2"/>
      <c r="G105" s="2"/>
      <c r="H105" s="2"/>
      <c r="I105" s="2"/>
      <c r="J105" s="2"/>
      <c r="K105" s="2"/>
      <c r="R105" s="2"/>
      <c r="S105" s="2"/>
      <c r="T105" s="2"/>
    </row>
    <row r="106" spans="1:20" s="1" customFormat="1" ht="10" hidden="1">
      <c r="A106" s="8"/>
      <c r="B106" s="8"/>
      <c r="C106" s="8"/>
      <c r="D106" s="8"/>
      <c r="E106" s="2"/>
      <c r="F106" s="2"/>
      <c r="G106" s="2"/>
      <c r="H106" s="2"/>
      <c r="I106" s="2"/>
      <c r="J106" s="2"/>
      <c r="K106" s="2"/>
      <c r="R106" s="2"/>
      <c r="S106" s="2"/>
      <c r="T106" s="2"/>
    </row>
    <row r="107" spans="1:20" s="1" customFormat="1" ht="10" hidden="1">
      <c r="A107" s="8"/>
      <c r="B107" s="8"/>
      <c r="C107" s="8"/>
      <c r="D107" s="8"/>
      <c r="E107" s="2"/>
      <c r="F107" s="2"/>
      <c r="G107" s="2"/>
      <c r="H107" s="2"/>
      <c r="I107" s="2"/>
      <c r="J107" s="2"/>
      <c r="K107" s="2"/>
      <c r="R107" s="2"/>
      <c r="S107" s="2"/>
      <c r="T107" s="2"/>
    </row>
    <row r="108" spans="1:20" s="1" customFormat="1" ht="10" hidden="1">
      <c r="A108" s="8"/>
      <c r="B108" s="8"/>
      <c r="C108" s="8"/>
      <c r="D108" s="8"/>
      <c r="E108" s="2"/>
      <c r="F108" s="2"/>
      <c r="G108" s="2"/>
      <c r="H108" s="2"/>
      <c r="I108" s="2"/>
      <c r="J108" s="2"/>
      <c r="K108" s="2"/>
      <c r="R108" s="2"/>
      <c r="S108" s="2"/>
      <c r="T108" s="2"/>
    </row>
    <row r="109" spans="1:20" s="1" customFormat="1" ht="10" hidden="1">
      <c r="A109" s="8"/>
      <c r="B109" s="8"/>
      <c r="C109" s="8"/>
      <c r="D109" s="8"/>
      <c r="E109" s="2"/>
      <c r="F109" s="2"/>
      <c r="G109" s="2"/>
      <c r="H109" s="2"/>
      <c r="I109" s="2"/>
      <c r="J109" s="2"/>
      <c r="K109" s="2"/>
      <c r="R109" s="2"/>
      <c r="S109" s="2"/>
      <c r="T109" s="2"/>
    </row>
    <row r="110" spans="1:20" s="1" customFormat="1" ht="10" hidden="1">
      <c r="A110" s="8"/>
      <c r="B110" s="8"/>
      <c r="C110" s="8"/>
      <c r="D110" s="8"/>
      <c r="E110" s="2"/>
      <c r="F110" s="6"/>
      <c r="G110" s="6"/>
      <c r="H110" s="6"/>
      <c r="R110" s="2"/>
      <c r="S110" s="2"/>
      <c r="T110" s="2"/>
    </row>
    <row r="111" spans="1:20" s="1" customFormat="1" ht="10" hidden="1">
      <c r="A111" s="8"/>
      <c r="B111" s="8"/>
      <c r="C111" s="8"/>
      <c r="D111" s="8"/>
      <c r="E111" s="2"/>
      <c r="F111" s="6"/>
      <c r="G111" s="6"/>
      <c r="H111" s="6"/>
      <c r="R111" s="2"/>
      <c r="S111" s="2"/>
      <c r="T111" s="2"/>
    </row>
    <row r="112" spans="1:20" s="1" customFormat="1" ht="10" hidden="1">
      <c r="A112" s="8"/>
      <c r="B112" s="8"/>
      <c r="C112" s="8"/>
      <c r="D112" s="8"/>
      <c r="E112" s="2"/>
      <c r="F112" s="6"/>
      <c r="G112" s="6"/>
      <c r="H112" s="6"/>
      <c r="R112" s="2"/>
      <c r="S112" s="2"/>
      <c r="T112" s="2"/>
    </row>
    <row r="113" spans="1:20" s="1" customFormat="1" ht="10" hidden="1">
      <c r="A113" s="8"/>
      <c r="B113" s="8"/>
      <c r="C113" s="8"/>
      <c r="D113" s="8"/>
      <c r="E113" s="2"/>
      <c r="F113" s="6"/>
      <c r="G113" s="6"/>
      <c r="H113" s="6"/>
      <c r="R113" s="2"/>
      <c r="S113" s="2"/>
      <c r="T113" s="2"/>
    </row>
    <row r="114" spans="1:20" s="1" customFormat="1" ht="10" hidden="1">
      <c r="A114" s="8"/>
      <c r="B114" s="8"/>
      <c r="C114" s="8"/>
      <c r="D114" s="8"/>
      <c r="E114" s="2"/>
      <c r="F114" s="6"/>
      <c r="G114" s="6"/>
      <c r="H114" s="6"/>
      <c r="R114" s="2"/>
      <c r="S114" s="2"/>
      <c r="T114" s="2"/>
    </row>
    <row r="115" spans="1:20" s="1" customFormat="1" ht="10" hidden="1">
      <c r="A115" s="8"/>
      <c r="B115" s="8"/>
      <c r="C115" s="8"/>
      <c r="D115" s="8"/>
      <c r="E115" s="2"/>
      <c r="F115" s="6"/>
      <c r="G115" s="6"/>
      <c r="H115" s="6"/>
      <c r="R115" s="2"/>
      <c r="S115" s="2"/>
      <c r="T115" s="2"/>
    </row>
    <row r="116" spans="1:20" s="1" customFormat="1" ht="10" hidden="1">
      <c r="A116" s="8"/>
      <c r="B116" s="8"/>
      <c r="C116" s="8"/>
      <c r="D116" s="8"/>
      <c r="E116" s="2"/>
      <c r="F116" s="6"/>
      <c r="G116" s="6"/>
      <c r="H116" s="6"/>
      <c r="R116" s="2"/>
      <c r="S116" s="2"/>
      <c r="T116" s="2"/>
    </row>
    <row r="117" spans="1:20" s="1" customFormat="1" ht="10" hidden="1">
      <c r="A117" s="8"/>
      <c r="B117" s="8"/>
      <c r="C117" s="8"/>
      <c r="D117" s="8"/>
      <c r="E117" s="2"/>
      <c r="F117" s="6"/>
      <c r="G117" s="6"/>
      <c r="H117" s="6"/>
      <c r="R117" s="2"/>
      <c r="S117" s="2"/>
      <c r="T117" s="2"/>
    </row>
    <row r="118" spans="1:20" s="1" customFormat="1" ht="10" hidden="1">
      <c r="A118" s="8"/>
      <c r="B118" s="8"/>
      <c r="C118" s="8"/>
      <c r="D118" s="8"/>
      <c r="E118" s="2"/>
      <c r="F118" s="6"/>
      <c r="G118" s="6"/>
      <c r="H118" s="6"/>
      <c r="R118" s="2"/>
      <c r="S118" s="2"/>
      <c r="T118" s="2"/>
    </row>
    <row r="119" spans="1:20" s="1" customFormat="1" ht="10" hidden="1">
      <c r="A119" s="8"/>
      <c r="B119" s="8"/>
      <c r="C119" s="8"/>
      <c r="D119" s="8"/>
      <c r="E119" s="2"/>
      <c r="F119" s="6"/>
      <c r="G119" s="6"/>
      <c r="H119" s="6"/>
      <c r="R119" s="2"/>
      <c r="S119" s="2"/>
      <c r="T119" s="2"/>
    </row>
    <row r="120" spans="1:20" s="1" customFormat="1" ht="10" hidden="1">
      <c r="A120" s="8"/>
      <c r="B120" s="8"/>
      <c r="C120" s="8"/>
      <c r="D120" s="8"/>
      <c r="E120" s="2"/>
      <c r="F120" s="6"/>
      <c r="G120" s="6"/>
      <c r="H120" s="6"/>
      <c r="R120" s="2"/>
      <c r="S120" s="2"/>
      <c r="T120" s="2"/>
    </row>
    <row r="121" spans="1:20" s="1" customFormat="1" ht="10" hidden="1">
      <c r="A121" s="8"/>
      <c r="B121" s="8"/>
      <c r="C121" s="8"/>
      <c r="D121" s="8"/>
      <c r="E121" s="2"/>
      <c r="F121" s="6"/>
      <c r="G121" s="6"/>
      <c r="H121" s="6"/>
      <c r="R121" s="2"/>
      <c r="S121" s="2"/>
      <c r="T121" s="2"/>
    </row>
    <row r="122" spans="1:20" s="1" customFormat="1" ht="10" hidden="1">
      <c r="A122" s="8"/>
      <c r="B122" s="8"/>
      <c r="C122" s="8"/>
      <c r="D122" s="8"/>
      <c r="E122" s="2"/>
      <c r="F122" s="6"/>
      <c r="G122" s="6"/>
      <c r="H122" s="6"/>
      <c r="R122" s="2"/>
      <c r="S122" s="2"/>
      <c r="T122" s="2"/>
    </row>
    <row r="123" spans="1:20" s="1" customFormat="1" ht="10" hidden="1">
      <c r="A123" s="8"/>
      <c r="B123" s="8"/>
      <c r="C123" s="8"/>
      <c r="D123" s="8"/>
      <c r="E123" s="2"/>
      <c r="F123" s="6"/>
      <c r="G123" s="6"/>
      <c r="H123" s="6"/>
      <c r="R123" s="2"/>
      <c r="S123" s="2"/>
      <c r="T123" s="2"/>
    </row>
    <row r="124" spans="1:20" s="1" customFormat="1" ht="10" hidden="1">
      <c r="A124" s="8"/>
      <c r="B124" s="8"/>
      <c r="C124" s="8"/>
      <c r="D124" s="8"/>
      <c r="E124" s="2"/>
      <c r="F124" s="6"/>
      <c r="G124" s="6"/>
      <c r="H124" s="6"/>
      <c r="R124" s="2"/>
      <c r="S124" s="2"/>
      <c r="T124" s="2"/>
    </row>
    <row r="125" spans="1:20" s="1" customFormat="1" ht="10" hidden="1">
      <c r="A125" s="8"/>
      <c r="B125" s="8"/>
      <c r="C125" s="8"/>
      <c r="D125" s="8"/>
      <c r="E125" s="2"/>
      <c r="F125" s="6"/>
      <c r="G125" s="6"/>
      <c r="H125" s="6"/>
      <c r="R125" s="2"/>
      <c r="S125" s="2"/>
      <c r="T125" s="2"/>
    </row>
    <row r="126" spans="1:20" s="1" customFormat="1" ht="10" hidden="1">
      <c r="A126" s="8"/>
      <c r="B126" s="8"/>
      <c r="C126" s="8"/>
      <c r="D126" s="8"/>
      <c r="E126" s="2"/>
      <c r="F126" s="6"/>
      <c r="G126" s="6"/>
      <c r="H126" s="6"/>
      <c r="R126" s="2"/>
      <c r="S126" s="2"/>
      <c r="T126" s="2"/>
    </row>
    <row r="127" spans="1:20" s="1" customFormat="1" ht="10" hidden="1">
      <c r="A127" s="8"/>
      <c r="B127" s="8"/>
      <c r="C127" s="8"/>
      <c r="D127" s="8"/>
      <c r="E127" s="2"/>
      <c r="F127" s="6"/>
      <c r="G127" s="6"/>
      <c r="H127" s="6"/>
      <c r="R127" s="2"/>
      <c r="S127" s="2"/>
      <c r="T127" s="2"/>
    </row>
    <row r="128" spans="1:20" s="1" customFormat="1" ht="10" hidden="1">
      <c r="A128" s="8"/>
      <c r="B128" s="8"/>
      <c r="C128" s="8"/>
      <c r="D128" s="8"/>
      <c r="E128" s="2"/>
      <c r="F128" s="6"/>
      <c r="G128" s="6"/>
      <c r="H128" s="6"/>
      <c r="R128" s="2"/>
      <c r="S128" s="2"/>
      <c r="T128" s="2"/>
    </row>
    <row r="129" spans="1:20" s="1" customFormat="1" ht="10" hidden="1">
      <c r="A129" s="8"/>
      <c r="B129" s="8"/>
      <c r="C129" s="8"/>
      <c r="D129" s="8"/>
      <c r="E129" s="2"/>
      <c r="F129" s="6"/>
      <c r="G129" s="6"/>
      <c r="H129" s="6"/>
      <c r="R129" s="2"/>
      <c r="S129" s="2"/>
      <c r="T129" s="2"/>
    </row>
    <row r="130" spans="1:20" s="1" customFormat="1" ht="10" hidden="1">
      <c r="A130" s="8"/>
      <c r="B130" s="8"/>
      <c r="C130" s="8"/>
      <c r="D130" s="8"/>
      <c r="E130" s="2"/>
      <c r="F130" s="6"/>
      <c r="G130" s="6"/>
      <c r="H130" s="6"/>
      <c r="R130" s="2"/>
      <c r="S130" s="2"/>
      <c r="T130" s="2"/>
    </row>
    <row r="131" spans="1:20" s="1" customFormat="1" ht="10" hidden="1">
      <c r="A131" s="8"/>
      <c r="B131" s="8"/>
      <c r="C131" s="8"/>
      <c r="D131" s="8"/>
      <c r="E131" s="2"/>
      <c r="F131" s="6"/>
      <c r="G131" s="6"/>
      <c r="H131" s="6"/>
      <c r="R131" s="2"/>
      <c r="S131" s="2"/>
      <c r="T131" s="2"/>
    </row>
    <row r="132" spans="1:20" s="1" customFormat="1" ht="10" hidden="1">
      <c r="A132" s="8"/>
      <c r="B132" s="8"/>
      <c r="C132" s="8"/>
      <c r="D132" s="8"/>
      <c r="E132" s="2"/>
      <c r="F132" s="6"/>
      <c r="G132" s="6"/>
      <c r="H132" s="6"/>
      <c r="R132" s="2"/>
      <c r="S132" s="2"/>
      <c r="T132" s="2"/>
    </row>
    <row r="133" spans="1:20" s="1" customFormat="1" ht="10" hidden="1">
      <c r="A133" s="8"/>
      <c r="B133" s="8"/>
      <c r="C133" s="8"/>
      <c r="D133" s="8"/>
      <c r="E133" s="2"/>
      <c r="F133" s="6"/>
      <c r="G133" s="6"/>
      <c r="H133" s="6"/>
      <c r="R133" s="2"/>
      <c r="S133" s="2"/>
      <c r="T133" s="2"/>
    </row>
    <row r="134" spans="1:20" s="1" customFormat="1" ht="10" hidden="1">
      <c r="A134" s="8"/>
      <c r="B134" s="8"/>
      <c r="C134" s="8"/>
      <c r="D134" s="8"/>
      <c r="E134" s="2"/>
      <c r="F134" s="6"/>
      <c r="G134" s="6"/>
      <c r="H134" s="6"/>
      <c r="R134" s="2"/>
      <c r="S134" s="2"/>
      <c r="T134" s="2"/>
    </row>
    <row r="135" spans="1:20" s="1" customFormat="1" ht="10" hidden="1">
      <c r="A135" s="8"/>
      <c r="B135" s="8"/>
      <c r="C135" s="8"/>
      <c r="D135" s="8"/>
      <c r="E135" s="2"/>
      <c r="F135" s="6"/>
      <c r="G135" s="6"/>
      <c r="H135" s="6"/>
      <c r="R135" s="2"/>
      <c r="S135" s="2"/>
      <c r="T135" s="2"/>
    </row>
    <row r="136" spans="1:20" s="1" customFormat="1" ht="10" hidden="1">
      <c r="A136" s="8"/>
      <c r="B136" s="8"/>
      <c r="C136" s="8"/>
      <c r="D136" s="8"/>
      <c r="E136" s="2"/>
      <c r="F136" s="6"/>
      <c r="G136" s="6"/>
      <c r="H136" s="6"/>
      <c r="R136" s="2"/>
      <c r="S136" s="2"/>
      <c r="T136" s="2"/>
    </row>
    <row r="137" spans="1:20" s="1" customFormat="1" ht="10" hidden="1">
      <c r="A137" s="8"/>
      <c r="B137" s="8"/>
      <c r="C137" s="8"/>
      <c r="D137" s="8"/>
      <c r="E137" s="2"/>
      <c r="F137" s="6"/>
      <c r="G137" s="6"/>
      <c r="H137" s="6"/>
      <c r="R137" s="2"/>
      <c r="S137" s="2"/>
      <c r="T137" s="2"/>
    </row>
    <row r="138" spans="1:20" s="1" customFormat="1" ht="10" hidden="1">
      <c r="A138" s="8"/>
      <c r="B138" s="8"/>
      <c r="C138" s="8"/>
      <c r="D138" s="8"/>
      <c r="E138" s="2"/>
      <c r="F138" s="6"/>
      <c r="G138" s="6"/>
      <c r="H138" s="6"/>
      <c r="R138" s="2"/>
      <c r="S138" s="2"/>
      <c r="T138" s="2"/>
    </row>
    <row r="139" spans="1:20" s="1" customFormat="1" ht="10" hidden="1">
      <c r="A139" s="8"/>
      <c r="B139" s="8"/>
      <c r="C139" s="8"/>
      <c r="D139" s="8"/>
      <c r="E139" s="2"/>
      <c r="F139" s="6"/>
      <c r="G139" s="6"/>
      <c r="H139" s="6"/>
      <c r="R139" s="2"/>
      <c r="S139" s="2"/>
      <c r="T139" s="2"/>
    </row>
    <row r="140" spans="1:20" s="1" customFormat="1" ht="10" hidden="1">
      <c r="A140" s="8"/>
      <c r="B140" s="8"/>
      <c r="C140" s="8"/>
      <c r="D140" s="8"/>
      <c r="E140" s="2"/>
      <c r="F140" s="6"/>
      <c r="G140" s="6"/>
      <c r="H140" s="6"/>
      <c r="R140" s="2"/>
      <c r="S140" s="2"/>
      <c r="T140" s="2"/>
    </row>
    <row r="141" spans="1:20" s="1" customFormat="1" ht="10" hidden="1">
      <c r="A141" s="8"/>
      <c r="B141" s="8"/>
      <c r="C141" s="8"/>
      <c r="D141" s="8"/>
      <c r="E141" s="2"/>
      <c r="F141" s="6"/>
      <c r="G141" s="6"/>
      <c r="H141" s="6"/>
      <c r="R141" s="2"/>
      <c r="S141" s="2"/>
      <c r="T141" s="2"/>
    </row>
    <row r="142" spans="1:20" s="1" customFormat="1" ht="10" hidden="1">
      <c r="A142" s="8"/>
      <c r="B142" s="8"/>
      <c r="C142" s="8"/>
      <c r="D142" s="8"/>
      <c r="E142" s="2"/>
      <c r="F142" s="6"/>
      <c r="G142" s="6"/>
      <c r="H142" s="6"/>
      <c r="R142" s="2"/>
      <c r="S142" s="2"/>
      <c r="T142" s="2"/>
    </row>
    <row r="143" spans="1:20" s="1" customFormat="1" ht="10" hidden="1">
      <c r="A143" s="8"/>
      <c r="B143" s="8"/>
      <c r="C143" s="8"/>
      <c r="D143" s="8"/>
      <c r="E143" s="2"/>
      <c r="F143" s="6"/>
      <c r="G143" s="6"/>
      <c r="H143" s="6"/>
      <c r="R143" s="2"/>
      <c r="S143" s="2"/>
      <c r="T143" s="2"/>
    </row>
    <row r="144" spans="1:20" s="1" customFormat="1" ht="10" hidden="1">
      <c r="A144" s="8"/>
      <c r="B144" s="8"/>
      <c r="C144" s="8"/>
      <c r="D144" s="8"/>
      <c r="E144" s="2"/>
      <c r="F144" s="6"/>
      <c r="G144" s="6"/>
      <c r="H144" s="6"/>
      <c r="R144" s="2"/>
      <c r="S144" s="2"/>
      <c r="T144" s="2"/>
    </row>
    <row r="145" spans="1:20" s="1" customFormat="1" ht="10" hidden="1">
      <c r="A145" s="8"/>
      <c r="B145" s="8"/>
      <c r="C145" s="8"/>
      <c r="D145" s="8"/>
      <c r="E145" s="2"/>
      <c r="F145" s="6"/>
      <c r="G145" s="6"/>
      <c r="H145" s="6"/>
      <c r="R145" s="2"/>
      <c r="S145" s="2"/>
      <c r="T145" s="2"/>
    </row>
    <row r="146" spans="1:20" s="1" customFormat="1" ht="10" hidden="1">
      <c r="A146" s="8"/>
      <c r="B146" s="8"/>
      <c r="C146" s="8"/>
      <c r="D146" s="8"/>
      <c r="E146" s="2"/>
      <c r="F146" s="6"/>
      <c r="G146" s="6"/>
      <c r="H146" s="6"/>
      <c r="R146" s="2"/>
      <c r="S146" s="2"/>
      <c r="T146" s="2"/>
    </row>
    <row r="147" spans="1:20" s="1" customFormat="1" ht="10" hidden="1">
      <c r="A147" s="8"/>
      <c r="B147" s="8"/>
      <c r="C147" s="8"/>
      <c r="D147" s="8"/>
      <c r="E147" s="2"/>
      <c r="F147" s="6"/>
      <c r="G147" s="6"/>
      <c r="H147" s="6"/>
      <c r="R147" s="2"/>
      <c r="S147" s="2"/>
      <c r="T147" s="2"/>
    </row>
    <row r="148" spans="1:20" s="1" customFormat="1" ht="10" hidden="1">
      <c r="A148" s="8"/>
      <c r="B148" s="8"/>
      <c r="C148" s="8"/>
      <c r="D148" s="8"/>
      <c r="E148" s="2"/>
      <c r="F148" s="6"/>
      <c r="G148" s="6"/>
      <c r="H148" s="6"/>
      <c r="R148" s="2"/>
      <c r="S148" s="2"/>
      <c r="T148" s="2"/>
    </row>
    <row r="149" spans="1:20" s="1" customFormat="1" ht="10" hidden="1">
      <c r="A149" s="8"/>
      <c r="B149" s="8"/>
      <c r="C149" s="8"/>
      <c r="D149" s="8"/>
      <c r="E149" s="2"/>
      <c r="F149" s="6"/>
      <c r="G149" s="6"/>
      <c r="H149" s="6"/>
      <c r="R149" s="2"/>
      <c r="S149" s="2"/>
      <c r="T149" s="2"/>
    </row>
    <row r="150" spans="1:20" s="1" customFormat="1" ht="10" hidden="1">
      <c r="A150" s="8"/>
      <c r="B150" s="8"/>
      <c r="C150" s="8"/>
      <c r="D150" s="8"/>
      <c r="E150" s="2"/>
      <c r="F150" s="6"/>
      <c r="G150" s="6"/>
      <c r="H150" s="6"/>
      <c r="R150" s="2"/>
      <c r="S150" s="2"/>
      <c r="T150" s="2"/>
    </row>
    <row r="151" spans="1:20" s="1" customFormat="1" ht="10" hidden="1">
      <c r="A151" s="8"/>
      <c r="B151" s="8"/>
      <c r="C151" s="8"/>
      <c r="D151" s="8"/>
      <c r="E151" s="2"/>
      <c r="F151" s="6"/>
      <c r="G151" s="6"/>
      <c r="H151" s="6"/>
      <c r="R151" s="2"/>
      <c r="S151" s="2"/>
      <c r="T151" s="2"/>
    </row>
    <row r="152" spans="1:20" s="1" customFormat="1" ht="10" hidden="1">
      <c r="A152" s="8"/>
      <c r="B152" s="8"/>
      <c r="C152" s="8"/>
      <c r="D152" s="8"/>
      <c r="E152" s="2"/>
      <c r="F152" s="6"/>
      <c r="G152" s="6"/>
      <c r="H152" s="6"/>
      <c r="R152" s="2"/>
      <c r="S152" s="2"/>
      <c r="T152" s="2"/>
    </row>
    <row r="153" spans="1:20" s="1" customFormat="1" ht="10" hidden="1">
      <c r="A153" s="8"/>
      <c r="B153" s="8"/>
      <c r="C153" s="8"/>
      <c r="D153" s="8"/>
      <c r="E153" s="2"/>
      <c r="F153" s="6"/>
      <c r="G153" s="6"/>
      <c r="H153" s="6"/>
      <c r="R153" s="2"/>
      <c r="S153" s="2"/>
      <c r="T153" s="2"/>
    </row>
    <row r="154" spans="1:20" s="1" customFormat="1" ht="10" hidden="1">
      <c r="A154" s="8"/>
      <c r="B154" s="8"/>
      <c r="C154" s="8"/>
      <c r="D154" s="8"/>
      <c r="E154" s="2"/>
      <c r="F154" s="6"/>
      <c r="G154" s="6"/>
      <c r="H154" s="6"/>
      <c r="R154" s="2"/>
      <c r="S154" s="2"/>
      <c r="T154" s="2"/>
    </row>
    <row r="155" spans="1:20" s="1" customFormat="1" ht="10" hidden="1">
      <c r="A155" s="8"/>
      <c r="B155" s="8"/>
      <c r="C155" s="8"/>
      <c r="D155" s="8"/>
      <c r="E155" s="2"/>
      <c r="F155" s="6"/>
      <c r="G155" s="6"/>
      <c r="H155" s="6"/>
      <c r="R155" s="2"/>
      <c r="S155" s="2"/>
      <c r="T155" s="2"/>
    </row>
    <row r="156" spans="1:20" s="1" customFormat="1" ht="10" hidden="1">
      <c r="A156" s="8"/>
      <c r="B156" s="8"/>
      <c r="C156" s="8"/>
      <c r="D156" s="8"/>
      <c r="E156" s="2"/>
      <c r="F156" s="6"/>
      <c r="G156" s="6"/>
      <c r="H156" s="6"/>
      <c r="R156" s="2"/>
      <c r="S156" s="2"/>
      <c r="T156" s="2"/>
    </row>
    <row r="157" spans="1:20" s="1" customFormat="1" ht="10" hidden="1">
      <c r="A157" s="8"/>
      <c r="B157" s="8"/>
      <c r="C157" s="8"/>
      <c r="D157" s="8"/>
      <c r="E157" s="2"/>
      <c r="F157" s="6"/>
      <c r="G157" s="6"/>
      <c r="H157" s="6"/>
      <c r="R157" s="2"/>
      <c r="S157" s="2"/>
      <c r="T157" s="2"/>
    </row>
    <row r="158" spans="1:20" s="1" customFormat="1" ht="10" hidden="1">
      <c r="A158" s="8"/>
      <c r="B158" s="8"/>
      <c r="C158" s="8"/>
      <c r="D158" s="8"/>
      <c r="E158" s="2"/>
      <c r="F158" s="6"/>
      <c r="G158" s="6"/>
      <c r="H158" s="6"/>
      <c r="R158" s="2"/>
      <c r="S158" s="2"/>
      <c r="T158" s="2"/>
    </row>
    <row r="159" spans="1:20" s="1" customFormat="1" ht="10" hidden="1">
      <c r="A159" s="8"/>
      <c r="B159" s="8"/>
      <c r="C159" s="8"/>
      <c r="D159" s="8"/>
      <c r="E159" s="2"/>
      <c r="F159" s="6"/>
      <c r="G159" s="6"/>
      <c r="H159" s="6"/>
      <c r="R159" s="2"/>
      <c r="S159" s="2"/>
      <c r="T159" s="2"/>
    </row>
    <row r="160" spans="1:20" s="1" customFormat="1" ht="10" hidden="1">
      <c r="A160" s="8"/>
      <c r="B160" s="8"/>
      <c r="C160" s="8"/>
      <c r="D160" s="8"/>
      <c r="E160" s="2"/>
      <c r="F160" s="6"/>
      <c r="G160" s="6"/>
      <c r="H160" s="6"/>
      <c r="R160" s="2"/>
      <c r="S160" s="2"/>
      <c r="T160" s="2"/>
    </row>
    <row r="161" spans="1:20" s="1" customFormat="1" ht="10" hidden="1">
      <c r="A161" s="8"/>
      <c r="B161" s="8"/>
      <c r="C161" s="8"/>
      <c r="D161" s="8"/>
      <c r="E161" s="2"/>
      <c r="F161" s="6"/>
      <c r="G161" s="6"/>
      <c r="H161" s="6"/>
      <c r="R161" s="2"/>
      <c r="S161" s="2"/>
      <c r="T161" s="2"/>
    </row>
    <row r="162" spans="1:20" s="1" customFormat="1" ht="10" hidden="1">
      <c r="A162" s="8"/>
      <c r="B162" s="8"/>
      <c r="C162" s="8"/>
      <c r="D162" s="8"/>
      <c r="E162" s="2"/>
      <c r="F162" s="6"/>
      <c r="G162" s="6"/>
      <c r="H162" s="6"/>
      <c r="R162" s="2"/>
      <c r="S162" s="2"/>
      <c r="T162" s="2"/>
    </row>
    <row r="163" spans="1:20" s="1" customFormat="1" ht="10" hidden="1">
      <c r="A163" s="8"/>
      <c r="B163" s="8"/>
      <c r="C163" s="8"/>
      <c r="D163" s="8"/>
      <c r="E163" s="2"/>
      <c r="F163" s="6"/>
      <c r="G163" s="6"/>
      <c r="H163" s="6"/>
      <c r="R163" s="2"/>
      <c r="S163" s="2"/>
      <c r="T163" s="2"/>
    </row>
    <row r="164" spans="1:20" s="1" customFormat="1" ht="10" hidden="1">
      <c r="A164" s="8"/>
      <c r="B164" s="8"/>
      <c r="C164" s="8"/>
      <c r="D164" s="8"/>
      <c r="E164" s="2"/>
      <c r="F164" s="6"/>
      <c r="G164" s="6"/>
      <c r="H164" s="6"/>
      <c r="R164" s="2"/>
      <c r="S164" s="2"/>
      <c r="T164" s="2"/>
    </row>
    <row r="165" spans="1:20" s="1" customFormat="1" ht="10" hidden="1">
      <c r="A165" s="8"/>
      <c r="B165" s="8"/>
      <c r="C165" s="8"/>
      <c r="D165" s="8"/>
      <c r="E165" s="2"/>
      <c r="F165" s="6"/>
      <c r="G165" s="6"/>
      <c r="H165" s="6"/>
      <c r="R165" s="2"/>
      <c r="S165" s="2"/>
      <c r="T165" s="2"/>
    </row>
    <row r="166" spans="1:20" s="1" customFormat="1" ht="10" hidden="1">
      <c r="A166" s="8"/>
      <c r="B166" s="8"/>
      <c r="C166" s="8"/>
      <c r="D166" s="8"/>
      <c r="E166" s="2"/>
      <c r="F166" s="6"/>
      <c r="G166" s="6"/>
      <c r="H166" s="6"/>
      <c r="R166" s="2"/>
      <c r="S166" s="2"/>
      <c r="T166" s="2"/>
    </row>
    <row r="167" spans="1:20" s="1" customFormat="1" ht="10" hidden="1">
      <c r="A167" s="8"/>
      <c r="B167" s="8"/>
      <c r="C167" s="8"/>
      <c r="D167" s="8"/>
      <c r="E167" s="2"/>
      <c r="F167" s="6"/>
      <c r="G167" s="6"/>
      <c r="H167" s="6"/>
      <c r="R167" s="2"/>
      <c r="S167" s="2"/>
      <c r="T167" s="2"/>
    </row>
    <row r="168" spans="1:20" s="1" customFormat="1" ht="10" hidden="1">
      <c r="A168" s="8"/>
      <c r="B168" s="8"/>
      <c r="C168" s="8"/>
      <c r="D168" s="8"/>
      <c r="E168" s="2"/>
      <c r="F168" s="6"/>
      <c r="G168" s="6"/>
      <c r="H168" s="6"/>
      <c r="R168" s="2"/>
      <c r="S168" s="2"/>
      <c r="T168" s="2"/>
    </row>
    <row r="169" spans="1:20" s="1" customFormat="1" ht="10" hidden="1">
      <c r="A169" s="8"/>
      <c r="B169" s="8"/>
      <c r="C169" s="8"/>
      <c r="D169" s="8"/>
      <c r="E169" s="2"/>
      <c r="F169" s="6"/>
      <c r="G169" s="6"/>
      <c r="H169" s="6"/>
      <c r="R169" s="2"/>
      <c r="S169" s="2"/>
      <c r="T169" s="2"/>
    </row>
    <row r="170" spans="1:20" s="1" customFormat="1" ht="10" hidden="1">
      <c r="A170" s="8"/>
      <c r="B170" s="8"/>
      <c r="C170" s="8"/>
      <c r="D170" s="8"/>
      <c r="E170" s="2"/>
      <c r="F170" s="6"/>
      <c r="G170" s="6"/>
      <c r="H170" s="6"/>
      <c r="R170" s="2"/>
      <c r="S170" s="2"/>
      <c r="T170" s="2"/>
    </row>
    <row r="171" spans="1:20" s="1" customFormat="1" ht="10" hidden="1">
      <c r="A171" s="8"/>
      <c r="B171" s="8"/>
      <c r="C171" s="8"/>
      <c r="D171" s="8"/>
      <c r="E171" s="2"/>
      <c r="F171" s="6"/>
      <c r="G171" s="6"/>
      <c r="H171" s="6"/>
      <c r="R171" s="2"/>
      <c r="S171" s="2"/>
      <c r="T171" s="2"/>
    </row>
    <row r="172" spans="1:20" s="1" customFormat="1" ht="10" hidden="1">
      <c r="A172" s="8"/>
      <c r="B172" s="8"/>
      <c r="C172" s="8"/>
      <c r="D172" s="8"/>
      <c r="E172" s="2"/>
      <c r="F172" s="6"/>
      <c r="G172" s="6"/>
      <c r="H172" s="6"/>
      <c r="R172" s="2"/>
      <c r="S172" s="2"/>
      <c r="T172" s="2"/>
    </row>
    <row r="173" spans="1:20" s="1" customFormat="1" ht="10" hidden="1">
      <c r="A173" s="8"/>
      <c r="B173" s="8"/>
      <c r="C173" s="8"/>
      <c r="D173" s="8"/>
      <c r="E173" s="2"/>
      <c r="F173" s="6"/>
      <c r="G173" s="6"/>
      <c r="H173" s="6"/>
      <c r="R173" s="2"/>
      <c r="S173" s="2"/>
      <c r="T173" s="2"/>
    </row>
    <row r="174" spans="1:20" s="1" customFormat="1" ht="10" hidden="1">
      <c r="A174" s="8"/>
      <c r="B174" s="8"/>
      <c r="C174" s="8"/>
      <c r="D174" s="8"/>
      <c r="E174" s="2"/>
      <c r="F174" s="6"/>
      <c r="G174" s="6"/>
      <c r="H174" s="6"/>
      <c r="R174" s="2"/>
      <c r="S174" s="2"/>
      <c r="T174" s="2"/>
    </row>
    <row r="175" spans="1:20" s="1" customFormat="1" ht="10" hidden="1">
      <c r="A175" s="8"/>
      <c r="B175" s="8"/>
      <c r="C175" s="8"/>
      <c r="D175" s="8"/>
      <c r="E175" s="2"/>
      <c r="F175" s="6"/>
      <c r="G175" s="6"/>
      <c r="H175" s="6"/>
      <c r="R175" s="2"/>
      <c r="S175" s="2"/>
      <c r="T175" s="2"/>
    </row>
    <row r="176" spans="1:20" s="1" customFormat="1" ht="10" hidden="1">
      <c r="A176" s="8"/>
      <c r="B176" s="8"/>
      <c r="C176" s="8"/>
      <c r="D176" s="8"/>
      <c r="E176" s="2"/>
      <c r="F176" s="6"/>
      <c r="G176" s="6"/>
      <c r="H176" s="6"/>
      <c r="R176" s="2"/>
      <c r="S176" s="2"/>
      <c r="T176" s="2"/>
    </row>
    <row r="177" spans="1:20" s="1" customFormat="1" ht="10" hidden="1">
      <c r="A177" s="8"/>
      <c r="B177" s="8"/>
      <c r="C177" s="8"/>
      <c r="D177" s="8"/>
      <c r="E177" s="2"/>
      <c r="F177" s="6"/>
      <c r="G177" s="6"/>
      <c r="H177" s="6"/>
      <c r="R177" s="2"/>
      <c r="S177" s="2"/>
      <c r="T177" s="2"/>
    </row>
    <row r="178" spans="1:20" s="1" customFormat="1" ht="10" hidden="1">
      <c r="A178" s="8"/>
      <c r="B178" s="8"/>
      <c r="C178" s="8"/>
      <c r="D178" s="8"/>
      <c r="E178" s="2"/>
      <c r="F178" s="6"/>
      <c r="G178" s="6"/>
      <c r="H178" s="6"/>
      <c r="R178" s="2"/>
      <c r="S178" s="2"/>
      <c r="T178" s="2"/>
    </row>
    <row r="179" spans="1:20" s="1" customFormat="1" ht="10" hidden="1">
      <c r="A179" s="8"/>
      <c r="B179" s="8"/>
      <c r="C179" s="8"/>
      <c r="D179" s="8"/>
      <c r="E179" s="2"/>
      <c r="F179" s="6"/>
      <c r="G179" s="6"/>
      <c r="H179" s="6"/>
      <c r="R179" s="2"/>
      <c r="S179" s="2"/>
      <c r="T179" s="2"/>
    </row>
    <row r="180" spans="1:20" s="1" customFormat="1" ht="10" hidden="1">
      <c r="A180" s="8"/>
      <c r="B180" s="8"/>
      <c r="C180" s="8"/>
      <c r="D180" s="8"/>
      <c r="E180" s="2"/>
      <c r="F180" s="6"/>
      <c r="G180" s="6"/>
      <c r="H180" s="6"/>
      <c r="R180" s="2"/>
      <c r="S180" s="2"/>
      <c r="T180" s="2"/>
    </row>
    <row r="181" spans="1:20" s="1" customFormat="1" ht="10" hidden="1">
      <c r="A181" s="8"/>
      <c r="B181" s="8"/>
      <c r="C181" s="8"/>
      <c r="D181" s="8"/>
      <c r="E181" s="2"/>
      <c r="F181" s="6"/>
      <c r="G181" s="6"/>
      <c r="H181" s="6"/>
      <c r="R181" s="2"/>
      <c r="S181" s="2"/>
      <c r="T181" s="2"/>
    </row>
    <row r="182" spans="1:20" s="1" customFormat="1" ht="10" hidden="1">
      <c r="A182" s="8"/>
      <c r="B182" s="8"/>
      <c r="C182" s="8"/>
      <c r="D182" s="8"/>
      <c r="E182" s="2"/>
      <c r="F182" s="6"/>
      <c r="G182" s="6"/>
      <c r="H182" s="6"/>
      <c r="R182" s="2"/>
      <c r="S182" s="2"/>
      <c r="T182" s="2"/>
    </row>
    <row r="183" spans="1:20" s="1" customFormat="1" ht="10" hidden="1">
      <c r="A183" s="8"/>
      <c r="B183" s="8"/>
      <c r="C183" s="8"/>
      <c r="D183" s="8"/>
      <c r="E183" s="2"/>
      <c r="F183" s="6"/>
      <c r="G183" s="6"/>
      <c r="H183" s="6"/>
      <c r="R183" s="2"/>
      <c r="S183" s="2"/>
      <c r="T183" s="2"/>
    </row>
    <row r="184" spans="1:20" s="1" customFormat="1" ht="10" hidden="1">
      <c r="A184" s="8"/>
      <c r="B184" s="8"/>
      <c r="C184" s="8"/>
      <c r="D184" s="8"/>
      <c r="E184" s="2"/>
      <c r="F184" s="6"/>
      <c r="G184" s="6"/>
      <c r="H184" s="6"/>
      <c r="R184" s="2"/>
      <c r="S184" s="2"/>
      <c r="T184" s="2"/>
    </row>
    <row r="185" spans="1:20" s="1" customFormat="1" ht="10" hidden="1">
      <c r="A185" s="8"/>
      <c r="B185" s="8"/>
      <c r="C185" s="8"/>
      <c r="D185" s="8"/>
      <c r="E185" s="2"/>
      <c r="F185" s="6"/>
      <c r="G185" s="6"/>
      <c r="H185" s="6"/>
      <c r="R185" s="2"/>
      <c r="S185" s="2"/>
      <c r="T185" s="2"/>
    </row>
    <row r="186" spans="1:20" s="1" customFormat="1" ht="10" hidden="1">
      <c r="A186" s="8"/>
      <c r="B186" s="8"/>
      <c r="C186" s="8"/>
      <c r="D186" s="8"/>
      <c r="E186" s="2"/>
      <c r="F186" s="6"/>
      <c r="G186" s="6"/>
      <c r="H186" s="6"/>
      <c r="R186" s="2"/>
      <c r="S186" s="2"/>
      <c r="T186" s="2"/>
    </row>
    <row r="187" spans="1:20" s="1" customFormat="1" ht="10" hidden="1">
      <c r="A187" s="8"/>
      <c r="B187" s="8"/>
      <c r="C187" s="8"/>
      <c r="D187" s="8"/>
      <c r="E187" s="2"/>
      <c r="F187" s="6"/>
      <c r="G187" s="6"/>
      <c r="H187" s="6"/>
      <c r="R187" s="2"/>
      <c r="S187" s="2"/>
      <c r="T187" s="2"/>
    </row>
    <row r="188" spans="1:20" s="1" customFormat="1" ht="10" hidden="1">
      <c r="A188" s="8"/>
      <c r="B188" s="8"/>
      <c r="C188" s="8"/>
      <c r="D188" s="8"/>
      <c r="E188" s="2"/>
      <c r="F188" s="6"/>
      <c r="G188" s="6"/>
      <c r="H188" s="6"/>
      <c r="R188" s="2"/>
      <c r="S188" s="2"/>
      <c r="T188" s="2"/>
    </row>
    <row r="189" spans="1:20" s="1" customFormat="1" ht="10" hidden="1">
      <c r="A189" s="8"/>
      <c r="B189" s="8"/>
      <c r="C189" s="8"/>
      <c r="D189" s="8"/>
      <c r="E189" s="2"/>
      <c r="F189" s="6"/>
      <c r="G189" s="6"/>
      <c r="H189" s="6"/>
      <c r="R189" s="2"/>
      <c r="S189" s="2"/>
      <c r="T189" s="2"/>
    </row>
    <row r="190" spans="1:20" s="1" customFormat="1" ht="10" hidden="1">
      <c r="A190" s="8"/>
      <c r="B190" s="8"/>
      <c r="C190" s="8"/>
      <c r="D190" s="8"/>
      <c r="E190" s="2"/>
      <c r="F190" s="6"/>
      <c r="G190" s="6"/>
      <c r="H190" s="6"/>
      <c r="R190" s="2"/>
      <c r="S190" s="2"/>
      <c r="T190" s="2"/>
    </row>
    <row r="191" spans="1:20" s="1" customFormat="1" ht="10" hidden="1">
      <c r="A191" s="8"/>
      <c r="B191" s="8"/>
      <c r="C191" s="8"/>
      <c r="D191" s="8"/>
      <c r="E191" s="2"/>
      <c r="F191" s="6"/>
      <c r="G191" s="6"/>
      <c r="H191" s="6"/>
      <c r="R191" s="2"/>
      <c r="S191" s="2"/>
      <c r="T191" s="2"/>
    </row>
    <row r="192" spans="1:20" s="1" customFormat="1" ht="10" hidden="1">
      <c r="A192" s="8"/>
      <c r="B192" s="8"/>
      <c r="C192" s="8"/>
      <c r="D192" s="8"/>
      <c r="E192" s="2"/>
      <c r="F192" s="6"/>
      <c r="G192" s="6"/>
      <c r="H192" s="6"/>
      <c r="R192" s="2"/>
      <c r="S192" s="2"/>
      <c r="T192" s="2"/>
    </row>
    <row r="193" spans="1:20" s="1" customFormat="1" ht="10" hidden="1">
      <c r="A193" s="8"/>
      <c r="B193" s="8"/>
      <c r="C193" s="8"/>
      <c r="D193" s="8"/>
      <c r="E193" s="2"/>
      <c r="F193" s="6"/>
      <c r="G193" s="6"/>
      <c r="H193" s="6"/>
      <c r="R193" s="2"/>
      <c r="S193" s="2"/>
      <c r="T193" s="2"/>
    </row>
    <row r="194" spans="1:20" s="1" customFormat="1" ht="10" hidden="1">
      <c r="A194" s="8"/>
      <c r="B194" s="8"/>
      <c r="C194" s="8"/>
      <c r="D194" s="8"/>
      <c r="E194" s="2"/>
      <c r="F194" s="6"/>
      <c r="G194" s="6"/>
      <c r="H194" s="6"/>
      <c r="R194" s="2"/>
      <c r="S194" s="2"/>
      <c r="T194" s="2"/>
    </row>
    <row r="195" spans="1:20" s="1" customFormat="1" ht="10" hidden="1">
      <c r="A195" s="8"/>
      <c r="B195" s="8"/>
      <c r="C195" s="8"/>
      <c r="D195" s="8"/>
      <c r="E195" s="2"/>
      <c r="F195" s="6"/>
      <c r="G195" s="6"/>
      <c r="H195" s="6"/>
      <c r="R195" s="2"/>
      <c r="S195" s="2"/>
      <c r="T195" s="2"/>
    </row>
    <row r="196" spans="1:20" s="1" customFormat="1" ht="10" hidden="1">
      <c r="A196" s="8"/>
      <c r="B196" s="8"/>
      <c r="C196" s="8"/>
      <c r="D196" s="8"/>
      <c r="E196" s="2"/>
      <c r="F196" s="6"/>
      <c r="G196" s="6"/>
      <c r="H196" s="6"/>
      <c r="R196" s="2"/>
      <c r="S196" s="2"/>
      <c r="T196" s="2"/>
    </row>
    <row r="197" spans="1:20" s="1" customFormat="1" ht="10" hidden="1">
      <c r="A197" s="8"/>
      <c r="B197" s="8"/>
      <c r="C197" s="8"/>
      <c r="D197" s="8"/>
      <c r="E197" s="2"/>
      <c r="F197" s="6"/>
      <c r="G197" s="6"/>
      <c r="H197" s="6"/>
      <c r="R197" s="2"/>
      <c r="S197" s="2"/>
      <c r="T197" s="2"/>
    </row>
    <row r="198" spans="1:20" s="1" customFormat="1" ht="10" hidden="1">
      <c r="A198" s="8"/>
      <c r="B198" s="8"/>
      <c r="C198" s="8"/>
      <c r="D198" s="8"/>
      <c r="E198" s="2"/>
      <c r="F198" s="6"/>
      <c r="G198" s="6"/>
      <c r="H198" s="6"/>
      <c r="R198" s="2"/>
      <c r="S198" s="2"/>
      <c r="T198" s="2"/>
    </row>
    <row r="199" spans="1:20" s="1" customFormat="1" ht="10" hidden="1">
      <c r="A199" s="8"/>
      <c r="B199" s="8"/>
      <c r="C199" s="8"/>
      <c r="D199" s="8"/>
      <c r="E199" s="2"/>
      <c r="F199" s="6"/>
      <c r="G199" s="6"/>
      <c r="H199" s="6"/>
      <c r="R199" s="2"/>
      <c r="S199" s="2"/>
      <c r="T199" s="2"/>
    </row>
    <row r="200" spans="1:20" s="1" customFormat="1" ht="10" hidden="1">
      <c r="A200" s="8"/>
      <c r="B200" s="8"/>
      <c r="C200" s="8"/>
      <c r="D200" s="8"/>
      <c r="E200" s="2"/>
      <c r="F200" s="6"/>
      <c r="G200" s="6"/>
      <c r="H200" s="6"/>
      <c r="R200" s="2"/>
      <c r="S200" s="2"/>
      <c r="T200" s="2"/>
    </row>
    <row r="201" spans="1:20" s="1" customFormat="1" ht="10" hidden="1">
      <c r="A201" s="8"/>
      <c r="B201" s="8"/>
      <c r="C201" s="8"/>
      <c r="D201" s="8"/>
      <c r="E201" s="2"/>
      <c r="F201" s="6"/>
      <c r="G201" s="6"/>
      <c r="H201" s="6"/>
      <c r="R201" s="2"/>
      <c r="S201" s="2"/>
      <c r="T201" s="2"/>
    </row>
    <row r="202" spans="1:20" s="1" customFormat="1" ht="10" hidden="1">
      <c r="A202" s="8"/>
      <c r="B202" s="8"/>
      <c r="C202" s="8"/>
      <c r="D202" s="8"/>
      <c r="E202" s="2"/>
      <c r="F202" s="6"/>
      <c r="G202" s="6"/>
      <c r="H202" s="6"/>
      <c r="R202" s="2"/>
      <c r="S202" s="2"/>
      <c r="T202" s="2"/>
    </row>
    <row r="203" spans="1:20" s="1" customFormat="1" ht="10" hidden="1">
      <c r="A203" s="8"/>
      <c r="B203" s="8"/>
      <c r="C203" s="8"/>
      <c r="D203" s="8"/>
      <c r="E203" s="2"/>
      <c r="F203" s="6"/>
      <c r="G203" s="6"/>
      <c r="H203" s="6"/>
      <c r="R203" s="2"/>
      <c r="S203" s="2"/>
      <c r="T203" s="2"/>
    </row>
    <row r="204" spans="1:20" s="1" customFormat="1" ht="10" hidden="1">
      <c r="A204" s="8"/>
      <c r="B204" s="8"/>
      <c r="C204" s="8"/>
      <c r="D204" s="8"/>
      <c r="E204" s="2"/>
      <c r="F204" s="6"/>
      <c r="G204" s="6"/>
      <c r="H204" s="6"/>
      <c r="R204" s="2"/>
      <c r="S204" s="2"/>
      <c r="T204" s="2"/>
    </row>
    <row r="205" spans="1:20" s="1" customFormat="1" ht="10" hidden="1">
      <c r="A205" s="8"/>
      <c r="B205" s="8"/>
      <c r="C205" s="8"/>
      <c r="D205" s="8"/>
      <c r="E205" s="2"/>
      <c r="F205" s="6"/>
      <c r="G205" s="6"/>
      <c r="H205" s="6"/>
      <c r="R205" s="2"/>
      <c r="S205" s="2"/>
      <c r="T205" s="2"/>
    </row>
    <row r="206" spans="1:20" s="1" customFormat="1" ht="10" hidden="1">
      <c r="A206" s="8"/>
      <c r="B206" s="8"/>
      <c r="C206" s="8"/>
      <c r="D206" s="8"/>
      <c r="E206" s="2"/>
      <c r="F206" s="6"/>
      <c r="G206" s="6"/>
      <c r="H206" s="6"/>
      <c r="R206" s="2"/>
      <c r="S206" s="2"/>
      <c r="T206" s="2"/>
    </row>
    <row r="207" spans="1:20" s="1" customFormat="1" ht="10" hidden="1">
      <c r="A207" s="8"/>
      <c r="B207" s="8"/>
      <c r="C207" s="8"/>
      <c r="D207" s="8"/>
      <c r="E207" s="2"/>
      <c r="F207" s="6"/>
      <c r="G207" s="6"/>
      <c r="H207" s="6"/>
      <c r="R207" s="2"/>
      <c r="S207" s="2"/>
      <c r="T207" s="2"/>
    </row>
    <row r="208" spans="1:20" s="1" customFormat="1" ht="10" hidden="1">
      <c r="A208" s="8"/>
      <c r="B208" s="8"/>
      <c r="C208" s="8"/>
      <c r="D208" s="8"/>
      <c r="E208" s="2"/>
      <c r="F208" s="6"/>
      <c r="G208" s="6"/>
      <c r="H208" s="6"/>
      <c r="R208" s="2"/>
      <c r="S208" s="2"/>
      <c r="T208" s="2"/>
    </row>
    <row r="209" spans="1:20" s="1" customFormat="1" ht="10" hidden="1">
      <c r="A209" s="8"/>
      <c r="B209" s="8"/>
      <c r="C209" s="8"/>
      <c r="D209" s="8"/>
      <c r="E209" s="2"/>
      <c r="F209" s="6"/>
      <c r="G209" s="6"/>
      <c r="H209" s="6"/>
      <c r="R209" s="2"/>
      <c r="S209" s="2"/>
      <c r="T209" s="2"/>
    </row>
    <row r="210" spans="1:20" s="1" customFormat="1" ht="10" hidden="1">
      <c r="A210" s="8"/>
      <c r="B210" s="8"/>
      <c r="C210" s="8"/>
      <c r="D210" s="8"/>
      <c r="E210" s="2"/>
      <c r="F210" s="6"/>
      <c r="G210" s="6"/>
      <c r="H210" s="6"/>
      <c r="R210" s="2"/>
      <c r="S210" s="2"/>
      <c r="T210" s="2"/>
    </row>
    <row r="211" spans="1:20" s="1" customFormat="1" ht="10" hidden="1">
      <c r="A211" s="8"/>
      <c r="B211" s="8"/>
      <c r="C211" s="8"/>
      <c r="D211" s="8"/>
      <c r="E211" s="2"/>
      <c r="F211" s="6"/>
      <c r="G211" s="6"/>
      <c r="H211" s="6"/>
      <c r="R211" s="2"/>
      <c r="S211" s="2"/>
      <c r="T211" s="2"/>
    </row>
    <row r="212" spans="1:20" s="1" customFormat="1" ht="10" hidden="1">
      <c r="A212" s="8"/>
      <c r="B212" s="8"/>
      <c r="C212" s="8"/>
      <c r="D212" s="8"/>
      <c r="E212" s="2"/>
      <c r="F212" s="6"/>
      <c r="G212" s="6"/>
      <c r="H212" s="6"/>
      <c r="R212" s="2"/>
      <c r="S212" s="2"/>
      <c r="T212" s="2"/>
    </row>
    <row r="213" spans="1:20" s="1" customFormat="1" ht="10" hidden="1">
      <c r="A213" s="8"/>
      <c r="B213" s="8"/>
      <c r="C213" s="8"/>
      <c r="D213" s="8"/>
      <c r="E213" s="2"/>
      <c r="F213" s="6"/>
      <c r="G213" s="6"/>
      <c r="H213" s="6"/>
      <c r="R213" s="2"/>
      <c r="S213" s="2"/>
      <c r="T213" s="2"/>
    </row>
    <row r="214" spans="1:20" s="1" customFormat="1" ht="10" hidden="1">
      <c r="A214" s="8"/>
      <c r="B214" s="8"/>
      <c r="C214" s="8"/>
      <c r="D214" s="8"/>
      <c r="E214" s="2"/>
      <c r="F214" s="6"/>
      <c r="G214" s="6"/>
      <c r="H214" s="6"/>
      <c r="R214" s="2"/>
      <c r="S214" s="2"/>
      <c r="T214" s="2"/>
    </row>
    <row r="215" spans="1:20" s="1" customFormat="1" ht="10" hidden="1">
      <c r="A215" s="8"/>
      <c r="B215" s="8"/>
      <c r="C215" s="8"/>
      <c r="D215" s="8"/>
      <c r="E215" s="2"/>
      <c r="F215" s="6"/>
      <c r="G215" s="6"/>
      <c r="H215" s="6"/>
      <c r="R215" s="2"/>
      <c r="S215" s="2"/>
      <c r="T215" s="2"/>
    </row>
    <row r="216" spans="1:20" s="1" customFormat="1" ht="10" hidden="1">
      <c r="A216" s="8"/>
      <c r="B216" s="8"/>
      <c r="C216" s="8"/>
      <c r="D216" s="8"/>
      <c r="E216" s="2"/>
      <c r="F216" s="6"/>
      <c r="G216" s="6"/>
      <c r="H216" s="6"/>
      <c r="R216" s="2"/>
      <c r="S216" s="2"/>
      <c r="T216" s="2"/>
    </row>
    <row r="217" spans="1:20" s="1" customFormat="1" ht="10" hidden="1">
      <c r="A217" s="8"/>
      <c r="B217" s="8"/>
      <c r="C217" s="8"/>
      <c r="D217" s="8"/>
      <c r="E217" s="2"/>
      <c r="F217" s="6"/>
      <c r="G217" s="6"/>
      <c r="H217" s="6"/>
      <c r="R217" s="2"/>
      <c r="S217" s="2"/>
      <c r="T217" s="2"/>
    </row>
    <row r="218" spans="1:20" s="1" customFormat="1" ht="10" hidden="1">
      <c r="A218" s="8"/>
      <c r="B218" s="8"/>
      <c r="C218" s="8"/>
      <c r="D218" s="8"/>
      <c r="E218" s="2"/>
      <c r="F218" s="6"/>
      <c r="G218" s="6"/>
      <c r="H218" s="6"/>
      <c r="R218" s="2"/>
      <c r="S218" s="2"/>
      <c r="T218" s="2"/>
    </row>
    <row r="219" spans="1:20" s="1" customFormat="1" ht="10" hidden="1">
      <c r="A219" s="8"/>
      <c r="B219" s="8"/>
      <c r="C219" s="8"/>
      <c r="D219" s="8"/>
      <c r="E219" s="2"/>
      <c r="F219" s="6"/>
      <c r="G219" s="6"/>
      <c r="H219" s="6"/>
      <c r="R219" s="2"/>
      <c r="S219" s="2"/>
      <c r="T219" s="2"/>
    </row>
    <row r="220" spans="1:20" s="1" customFormat="1" ht="10" hidden="1">
      <c r="A220" s="8"/>
      <c r="B220" s="8"/>
      <c r="C220" s="8"/>
      <c r="D220" s="8"/>
      <c r="E220" s="2"/>
      <c r="F220" s="6"/>
      <c r="G220" s="6"/>
      <c r="H220" s="6"/>
      <c r="R220" s="2"/>
      <c r="S220" s="2"/>
      <c r="T220" s="2"/>
    </row>
    <row r="221" spans="1:20" s="1" customFormat="1" ht="10" hidden="1">
      <c r="A221" s="8"/>
      <c r="B221" s="8"/>
      <c r="C221" s="8"/>
      <c r="D221" s="8"/>
      <c r="E221" s="2"/>
      <c r="F221" s="6"/>
      <c r="G221" s="6"/>
      <c r="H221" s="6"/>
      <c r="R221" s="2"/>
      <c r="S221" s="2"/>
      <c r="T221" s="2"/>
    </row>
    <row r="222" spans="1:20" s="1" customFormat="1" ht="10" hidden="1">
      <c r="A222" s="8"/>
      <c r="B222" s="8"/>
      <c r="C222" s="8"/>
      <c r="D222" s="8"/>
      <c r="E222" s="2"/>
      <c r="F222" s="6"/>
      <c r="G222" s="6"/>
      <c r="H222" s="6"/>
      <c r="R222" s="2"/>
      <c r="S222" s="2"/>
      <c r="T222" s="2"/>
    </row>
    <row r="223" spans="1:20" s="1" customFormat="1" ht="10" hidden="1">
      <c r="A223" s="8"/>
      <c r="B223" s="8"/>
      <c r="C223" s="8"/>
      <c r="D223" s="8"/>
      <c r="E223" s="2"/>
      <c r="F223" s="6"/>
      <c r="G223" s="6"/>
      <c r="H223" s="6"/>
      <c r="R223" s="2"/>
      <c r="S223" s="2"/>
      <c r="T223" s="2"/>
    </row>
    <row r="224" spans="1:20" s="1" customFormat="1" ht="10" hidden="1">
      <c r="A224" s="8"/>
      <c r="B224" s="8"/>
      <c r="C224" s="8"/>
      <c r="D224" s="8"/>
      <c r="E224" s="2"/>
      <c r="F224" s="6"/>
      <c r="G224" s="6"/>
      <c r="H224" s="6"/>
      <c r="R224" s="2"/>
      <c r="S224" s="2"/>
      <c r="T224" s="2"/>
    </row>
    <row r="225" spans="1:20" s="1" customFormat="1" ht="10" hidden="1">
      <c r="A225" s="8"/>
      <c r="B225" s="8"/>
      <c r="C225" s="8"/>
      <c r="D225" s="8"/>
      <c r="E225" s="2"/>
      <c r="F225" s="6"/>
      <c r="G225" s="6"/>
      <c r="H225" s="6"/>
      <c r="R225" s="2"/>
      <c r="S225" s="2"/>
      <c r="T225" s="2"/>
    </row>
    <row r="226" spans="1:20" s="1" customFormat="1" ht="10" hidden="1">
      <c r="A226" s="8"/>
      <c r="B226" s="8"/>
      <c r="C226" s="8"/>
      <c r="D226" s="8"/>
      <c r="E226" s="2"/>
      <c r="F226" s="6"/>
      <c r="G226" s="6"/>
      <c r="H226" s="6"/>
      <c r="R226" s="2"/>
      <c r="S226" s="2"/>
      <c r="T226" s="2"/>
    </row>
    <row r="227" spans="1:20" s="1" customFormat="1" ht="10" hidden="1">
      <c r="A227" s="8"/>
      <c r="B227" s="8"/>
      <c r="C227" s="8"/>
      <c r="D227" s="8"/>
      <c r="E227" s="2"/>
      <c r="F227" s="6"/>
      <c r="G227" s="6"/>
      <c r="H227" s="6"/>
      <c r="R227" s="2"/>
      <c r="S227" s="2"/>
      <c r="T227" s="2"/>
    </row>
    <row r="228" spans="1:20" s="1" customFormat="1" ht="10" hidden="1">
      <c r="A228" s="8"/>
      <c r="B228" s="8"/>
      <c r="C228" s="8"/>
      <c r="D228" s="8"/>
      <c r="E228" s="2"/>
      <c r="F228" s="6"/>
      <c r="G228" s="6"/>
      <c r="H228" s="6"/>
      <c r="R228" s="2"/>
      <c r="S228" s="2"/>
      <c r="T228" s="2"/>
    </row>
    <row r="229" spans="1:20" s="1" customFormat="1" ht="10" hidden="1">
      <c r="A229" s="8"/>
      <c r="B229" s="8"/>
      <c r="C229" s="8"/>
      <c r="D229" s="8"/>
      <c r="E229" s="2"/>
      <c r="F229" s="6"/>
      <c r="G229" s="6"/>
      <c r="H229" s="6"/>
      <c r="R229" s="2"/>
      <c r="S229" s="2"/>
      <c r="T229" s="2"/>
    </row>
    <row r="230" spans="1:20" s="1" customFormat="1" ht="10" hidden="1">
      <c r="A230" s="8"/>
      <c r="B230" s="8"/>
      <c r="C230" s="8"/>
      <c r="D230" s="8"/>
      <c r="E230" s="2"/>
      <c r="F230" s="6"/>
      <c r="G230" s="6"/>
      <c r="H230" s="6"/>
      <c r="R230" s="2"/>
      <c r="S230" s="2"/>
      <c r="T230" s="2"/>
    </row>
    <row r="231" spans="1:20" s="1" customFormat="1" ht="10" hidden="1">
      <c r="A231" s="8"/>
      <c r="B231" s="8"/>
      <c r="C231" s="8"/>
      <c r="D231" s="8"/>
      <c r="E231" s="2"/>
      <c r="F231" s="6"/>
      <c r="G231" s="6"/>
      <c r="H231" s="6"/>
      <c r="R231" s="2"/>
      <c r="S231" s="2"/>
      <c r="T231" s="2"/>
    </row>
    <row r="232" spans="1:20" s="1" customFormat="1" ht="10" hidden="1">
      <c r="A232" s="8"/>
      <c r="B232" s="8"/>
      <c r="C232" s="8"/>
      <c r="D232" s="8"/>
      <c r="E232" s="2"/>
      <c r="F232" s="6"/>
      <c r="G232" s="6"/>
      <c r="H232" s="6"/>
      <c r="R232" s="2"/>
      <c r="S232" s="2"/>
      <c r="T232" s="2"/>
    </row>
    <row r="233" spans="1:20" s="1" customFormat="1" ht="10" hidden="1">
      <c r="A233" s="8"/>
      <c r="B233" s="8"/>
      <c r="C233" s="8"/>
      <c r="D233" s="8"/>
      <c r="E233" s="2"/>
      <c r="F233" s="6"/>
      <c r="G233" s="6"/>
      <c r="H233" s="6"/>
      <c r="R233" s="2"/>
      <c r="S233" s="2"/>
      <c r="T233" s="2"/>
    </row>
    <row r="234" spans="1:20" s="1" customFormat="1" ht="10" hidden="1">
      <c r="A234" s="8"/>
      <c r="B234" s="8"/>
      <c r="C234" s="8"/>
      <c r="D234" s="8"/>
      <c r="E234" s="2"/>
      <c r="F234" s="6"/>
      <c r="G234" s="6"/>
      <c r="H234" s="6"/>
      <c r="R234" s="2"/>
      <c r="S234" s="2"/>
      <c r="T234" s="2"/>
    </row>
    <row r="235" spans="1:20" s="1" customFormat="1" ht="10" hidden="1">
      <c r="A235" s="8"/>
      <c r="B235" s="8"/>
      <c r="C235" s="8"/>
      <c r="D235" s="8"/>
      <c r="E235" s="2"/>
      <c r="F235" s="6"/>
      <c r="G235" s="6"/>
      <c r="H235" s="6"/>
      <c r="R235" s="2"/>
      <c r="S235" s="2"/>
      <c r="T235" s="2"/>
    </row>
    <row r="236" spans="1:20" s="1" customFormat="1" ht="10" hidden="1">
      <c r="A236" s="8"/>
      <c r="B236" s="8"/>
      <c r="C236" s="8"/>
      <c r="D236" s="8"/>
      <c r="E236" s="2"/>
      <c r="F236" s="6"/>
      <c r="G236" s="6"/>
      <c r="H236" s="6"/>
      <c r="R236" s="2"/>
      <c r="S236" s="2"/>
      <c r="T236" s="2"/>
    </row>
    <row r="237" spans="1:20" s="1" customFormat="1" ht="10" hidden="1">
      <c r="A237" s="8"/>
      <c r="B237" s="8"/>
      <c r="C237" s="8"/>
      <c r="D237" s="8"/>
      <c r="E237" s="2"/>
      <c r="F237" s="6"/>
      <c r="G237" s="6"/>
      <c r="H237" s="6"/>
      <c r="R237" s="2"/>
      <c r="S237" s="2"/>
      <c r="T237" s="2"/>
    </row>
    <row r="238" spans="1:20" s="1" customFormat="1" ht="10" hidden="1">
      <c r="A238" s="8"/>
      <c r="B238" s="8"/>
      <c r="C238" s="8"/>
      <c r="D238" s="8"/>
      <c r="E238" s="2"/>
      <c r="F238" s="6"/>
      <c r="G238" s="6"/>
      <c r="H238" s="6"/>
      <c r="R238" s="2"/>
      <c r="S238" s="2"/>
      <c r="T238" s="2"/>
    </row>
    <row r="239" spans="1:20" s="1" customFormat="1" ht="10" hidden="1">
      <c r="A239" s="8"/>
      <c r="B239" s="8"/>
      <c r="C239" s="8"/>
      <c r="D239" s="8"/>
      <c r="E239" s="2"/>
      <c r="F239" s="6"/>
      <c r="G239" s="6"/>
      <c r="H239" s="6"/>
      <c r="R239" s="2"/>
      <c r="S239" s="2"/>
      <c r="T239" s="2"/>
    </row>
    <row r="240" spans="1:20" s="1" customFormat="1" ht="10" hidden="1">
      <c r="A240" s="8"/>
      <c r="B240" s="8"/>
      <c r="C240" s="8"/>
      <c r="D240" s="8"/>
      <c r="E240" s="2"/>
      <c r="F240" s="6"/>
      <c r="G240" s="6"/>
      <c r="H240" s="6"/>
      <c r="R240" s="2"/>
      <c r="S240" s="2"/>
      <c r="T240" s="2"/>
    </row>
    <row r="241" spans="1:20" s="1" customFormat="1" ht="10" hidden="1">
      <c r="A241" s="8"/>
      <c r="B241" s="8"/>
      <c r="C241" s="8"/>
      <c r="D241" s="8"/>
      <c r="E241" s="2"/>
      <c r="F241" s="6"/>
      <c r="G241" s="6"/>
      <c r="H241" s="6"/>
      <c r="R241" s="2"/>
      <c r="S241" s="2"/>
      <c r="T241" s="2"/>
    </row>
    <row r="242" spans="1:20" s="1" customFormat="1" ht="10" hidden="1">
      <c r="A242" s="8"/>
      <c r="B242" s="8"/>
      <c r="C242" s="8"/>
      <c r="D242" s="8"/>
      <c r="E242" s="2"/>
      <c r="F242" s="6"/>
      <c r="G242" s="6"/>
      <c r="H242" s="6"/>
      <c r="R242" s="2"/>
      <c r="S242" s="2"/>
      <c r="T242" s="2"/>
    </row>
    <row r="243" spans="1:20" s="1" customFormat="1" ht="10" hidden="1">
      <c r="A243" s="8"/>
      <c r="B243" s="8"/>
      <c r="C243" s="8"/>
      <c r="D243" s="8"/>
      <c r="E243" s="2"/>
      <c r="F243" s="6"/>
      <c r="G243" s="6"/>
      <c r="H243" s="6"/>
      <c r="R243" s="2"/>
      <c r="S243" s="2"/>
      <c r="T243" s="2"/>
    </row>
    <row r="244" spans="1:20" s="1" customFormat="1" ht="10" hidden="1">
      <c r="A244" s="8"/>
      <c r="B244" s="8"/>
      <c r="C244" s="8"/>
      <c r="D244" s="8"/>
      <c r="E244" s="2"/>
      <c r="F244" s="6"/>
      <c r="G244" s="6"/>
      <c r="H244" s="6"/>
      <c r="R244" s="2"/>
      <c r="S244" s="2"/>
      <c r="T244" s="2"/>
    </row>
    <row r="245" spans="1:20" s="1" customFormat="1" ht="10" hidden="1">
      <c r="A245" s="8"/>
      <c r="B245" s="8"/>
      <c r="C245" s="8"/>
      <c r="D245" s="8"/>
      <c r="E245" s="2"/>
      <c r="F245" s="6"/>
      <c r="G245" s="6"/>
      <c r="H245" s="6"/>
      <c r="R245" s="2"/>
      <c r="S245" s="2"/>
      <c r="T245" s="2"/>
    </row>
    <row r="246" spans="1:20" s="1" customFormat="1" ht="10" hidden="1">
      <c r="A246" s="8"/>
      <c r="B246" s="8"/>
      <c r="C246" s="8"/>
      <c r="D246" s="8"/>
      <c r="E246" s="2"/>
      <c r="F246" s="6"/>
      <c r="G246" s="6"/>
      <c r="H246" s="6"/>
      <c r="R246" s="2"/>
      <c r="S246" s="2"/>
      <c r="T246" s="2"/>
    </row>
    <row r="247" spans="1:20" s="1" customFormat="1" ht="10" hidden="1">
      <c r="A247" s="8"/>
      <c r="B247" s="8"/>
      <c r="C247" s="8"/>
      <c r="D247" s="8"/>
      <c r="E247" s="2"/>
      <c r="F247" s="6"/>
      <c r="G247" s="6"/>
      <c r="H247" s="6"/>
      <c r="R247" s="2"/>
      <c r="S247" s="2"/>
      <c r="T247" s="2"/>
    </row>
    <row r="248" spans="1:20" s="1" customFormat="1" ht="10" hidden="1">
      <c r="A248" s="8"/>
      <c r="B248" s="8"/>
      <c r="C248" s="8"/>
      <c r="D248" s="8"/>
      <c r="E248" s="2"/>
      <c r="F248" s="6"/>
      <c r="G248" s="6"/>
      <c r="H248" s="6"/>
      <c r="R248" s="2"/>
      <c r="S248" s="2"/>
      <c r="T248" s="2"/>
    </row>
    <row r="249" spans="1:20" s="1" customFormat="1" ht="10" hidden="1">
      <c r="A249" s="8"/>
      <c r="B249" s="8"/>
      <c r="C249" s="8"/>
      <c r="D249" s="8"/>
      <c r="E249" s="2"/>
      <c r="F249" s="6"/>
      <c r="G249" s="6"/>
      <c r="H249" s="6"/>
      <c r="R249" s="2"/>
      <c r="S249" s="2"/>
      <c r="T249" s="2"/>
    </row>
    <row r="250" spans="1:20" s="1" customFormat="1" ht="10" hidden="1">
      <c r="A250" s="8"/>
      <c r="B250" s="8"/>
      <c r="C250" s="8"/>
      <c r="D250" s="8"/>
      <c r="E250" s="2"/>
      <c r="F250" s="6"/>
      <c r="G250" s="6"/>
      <c r="H250" s="6"/>
      <c r="R250" s="2"/>
      <c r="S250" s="2"/>
      <c r="T250" s="2"/>
    </row>
    <row r="251" spans="1:20" s="1" customFormat="1" ht="10" hidden="1">
      <c r="A251" s="8"/>
      <c r="B251" s="8"/>
      <c r="C251" s="8"/>
      <c r="D251" s="8"/>
      <c r="E251" s="2"/>
      <c r="F251" s="6"/>
      <c r="G251" s="6"/>
      <c r="H251" s="6"/>
      <c r="R251" s="2"/>
      <c r="S251" s="2"/>
      <c r="T251" s="2"/>
    </row>
    <row r="252" spans="1:20" s="1" customFormat="1" ht="10" hidden="1">
      <c r="A252" s="8"/>
      <c r="B252" s="8"/>
      <c r="C252" s="8"/>
      <c r="D252" s="8"/>
      <c r="E252" s="2"/>
      <c r="F252" s="6"/>
      <c r="G252" s="6"/>
      <c r="H252" s="6"/>
      <c r="R252" s="2"/>
      <c r="S252" s="2"/>
      <c r="T252" s="2"/>
    </row>
    <row r="253" spans="1:20" s="1" customFormat="1" ht="10" hidden="1">
      <c r="A253" s="8"/>
      <c r="B253" s="8"/>
      <c r="C253" s="8"/>
      <c r="D253" s="8"/>
      <c r="E253" s="2"/>
      <c r="F253" s="6"/>
      <c r="G253" s="6"/>
      <c r="H253" s="6"/>
      <c r="R253" s="2"/>
      <c r="S253" s="2"/>
      <c r="T253" s="2"/>
    </row>
    <row r="254" spans="1:20" s="1" customFormat="1" ht="10" hidden="1">
      <c r="A254" s="8"/>
      <c r="B254" s="8"/>
      <c r="C254" s="8"/>
      <c r="D254" s="8"/>
      <c r="E254" s="2"/>
      <c r="F254" s="6"/>
      <c r="G254" s="6"/>
      <c r="H254" s="6"/>
      <c r="R254" s="2"/>
      <c r="S254" s="2"/>
      <c r="T254" s="2"/>
    </row>
    <row r="255" spans="1:20" s="1" customFormat="1" ht="10" hidden="1">
      <c r="A255" s="8"/>
      <c r="B255" s="8"/>
      <c r="C255" s="8"/>
      <c r="D255" s="8"/>
      <c r="E255" s="2"/>
      <c r="F255" s="6"/>
      <c r="G255" s="6"/>
      <c r="H255" s="6"/>
      <c r="R255" s="2"/>
      <c r="S255" s="2"/>
      <c r="T255" s="2"/>
    </row>
    <row r="256" spans="1:20" s="1" customFormat="1" ht="10" hidden="1">
      <c r="A256" s="8"/>
      <c r="B256" s="8"/>
      <c r="C256" s="8"/>
      <c r="D256" s="8"/>
      <c r="E256" s="2"/>
      <c r="F256" s="6"/>
      <c r="G256" s="6"/>
      <c r="H256" s="6"/>
      <c r="R256" s="2"/>
      <c r="S256" s="2"/>
      <c r="T256" s="2"/>
    </row>
    <row r="257" spans="1:20" s="1" customFormat="1" ht="10" hidden="1">
      <c r="A257" s="8"/>
      <c r="B257" s="8"/>
      <c r="C257" s="8"/>
      <c r="D257" s="8"/>
      <c r="E257" s="2"/>
      <c r="F257" s="6"/>
      <c r="G257" s="6"/>
      <c r="H257" s="6"/>
      <c r="R257" s="2"/>
      <c r="S257" s="2"/>
      <c r="T257" s="2"/>
    </row>
    <row r="258" spans="1:20" s="1" customFormat="1" ht="10" hidden="1">
      <c r="A258" s="8"/>
      <c r="B258" s="8"/>
      <c r="C258" s="8"/>
      <c r="D258" s="8"/>
      <c r="E258" s="2"/>
      <c r="F258" s="6"/>
      <c r="G258" s="6"/>
      <c r="H258" s="6"/>
      <c r="R258" s="2"/>
      <c r="S258" s="2"/>
      <c r="T258" s="2"/>
    </row>
    <row r="259" spans="1:20" s="1" customFormat="1" ht="10" hidden="1">
      <c r="A259" s="8"/>
      <c r="B259" s="8"/>
      <c r="C259" s="8"/>
      <c r="D259" s="8"/>
      <c r="E259" s="2"/>
      <c r="F259" s="6"/>
      <c r="G259" s="6"/>
      <c r="H259" s="6"/>
      <c r="R259" s="2"/>
      <c r="S259" s="2"/>
      <c r="T259" s="2"/>
    </row>
    <row r="260" spans="1:20" s="1" customFormat="1" ht="10" hidden="1">
      <c r="A260" s="8"/>
      <c r="B260" s="8"/>
      <c r="C260" s="8"/>
      <c r="D260" s="8"/>
      <c r="E260" s="2"/>
      <c r="F260" s="6"/>
      <c r="G260" s="6"/>
      <c r="H260" s="6"/>
      <c r="R260" s="2"/>
      <c r="S260" s="2"/>
      <c r="T260" s="2"/>
    </row>
    <row r="261" spans="1:20" s="1" customFormat="1" ht="10" hidden="1">
      <c r="A261" s="8"/>
      <c r="B261" s="8"/>
      <c r="C261" s="8"/>
      <c r="D261" s="8"/>
      <c r="E261" s="2"/>
      <c r="F261" s="6"/>
      <c r="G261" s="6"/>
      <c r="H261" s="6"/>
      <c r="R261" s="2"/>
      <c r="S261" s="2"/>
      <c r="T261" s="2"/>
    </row>
    <row r="262" spans="1:20" s="1" customFormat="1" ht="10" hidden="1">
      <c r="A262" s="8"/>
      <c r="B262" s="8"/>
      <c r="C262" s="8"/>
      <c r="D262" s="8"/>
      <c r="E262" s="2"/>
      <c r="F262" s="6"/>
      <c r="G262" s="6"/>
      <c r="H262" s="6"/>
      <c r="R262" s="2"/>
      <c r="S262" s="2"/>
      <c r="T262" s="2"/>
    </row>
    <row r="263" spans="1:20" s="1" customFormat="1" ht="10" hidden="1">
      <c r="A263" s="8"/>
      <c r="B263" s="8"/>
      <c r="C263" s="8"/>
      <c r="D263" s="8"/>
      <c r="E263" s="2"/>
      <c r="F263" s="6"/>
      <c r="G263" s="6"/>
      <c r="H263" s="6"/>
      <c r="R263" s="2"/>
      <c r="S263" s="2"/>
      <c r="T263" s="2"/>
    </row>
    <row r="264" spans="1:20" s="1" customFormat="1" ht="10" hidden="1">
      <c r="A264" s="8"/>
      <c r="B264" s="8"/>
      <c r="C264" s="8"/>
      <c r="D264" s="8"/>
      <c r="E264" s="2"/>
      <c r="F264" s="6"/>
      <c r="G264" s="6"/>
      <c r="H264" s="6"/>
      <c r="R264" s="2"/>
      <c r="S264" s="2"/>
      <c r="T264" s="2"/>
    </row>
    <row r="265" spans="1:20" s="1" customFormat="1" ht="10" hidden="1">
      <c r="A265" s="8"/>
      <c r="B265" s="8"/>
      <c r="C265" s="8"/>
      <c r="D265" s="8"/>
      <c r="E265" s="2"/>
      <c r="F265" s="6"/>
      <c r="G265" s="6"/>
      <c r="H265" s="6"/>
      <c r="R265" s="2"/>
      <c r="S265" s="2"/>
      <c r="T265" s="2"/>
    </row>
    <row r="266" spans="1:20" s="1" customFormat="1" ht="10" hidden="1">
      <c r="A266" s="8"/>
      <c r="B266" s="8"/>
      <c r="C266" s="8"/>
      <c r="D266" s="8"/>
      <c r="E266" s="2"/>
      <c r="F266" s="6"/>
      <c r="G266" s="6"/>
      <c r="H266" s="6"/>
      <c r="R266" s="2"/>
      <c r="S266" s="2"/>
      <c r="T266" s="2"/>
    </row>
    <row r="267" spans="1:20" s="1" customFormat="1" ht="10" hidden="1">
      <c r="A267" s="8"/>
      <c r="B267" s="8"/>
      <c r="C267" s="8"/>
      <c r="D267" s="8"/>
      <c r="E267" s="2"/>
      <c r="F267" s="6"/>
      <c r="G267" s="6"/>
      <c r="H267" s="6"/>
      <c r="R267" s="2"/>
      <c r="S267" s="2"/>
      <c r="T267" s="2"/>
    </row>
    <row r="268" spans="1:20" s="1" customFormat="1" ht="10" hidden="1">
      <c r="A268" s="8"/>
      <c r="B268" s="8"/>
      <c r="C268" s="8"/>
      <c r="D268" s="8"/>
      <c r="E268" s="2"/>
      <c r="F268" s="6"/>
      <c r="G268" s="6"/>
      <c r="H268" s="6"/>
      <c r="R268" s="2"/>
      <c r="S268" s="2"/>
      <c r="T268" s="2"/>
    </row>
    <row r="269" spans="1:20" s="1" customFormat="1" ht="10" hidden="1">
      <c r="A269" s="8"/>
      <c r="B269" s="8"/>
      <c r="C269" s="8"/>
      <c r="D269" s="8"/>
      <c r="E269" s="2"/>
      <c r="F269" s="6"/>
      <c r="G269" s="6"/>
      <c r="H269" s="6"/>
      <c r="R269" s="2"/>
      <c r="S269" s="2"/>
      <c r="T269" s="2"/>
    </row>
    <row r="270" spans="1:20" s="1" customFormat="1" ht="10" hidden="1">
      <c r="A270" s="8"/>
      <c r="B270" s="8"/>
      <c r="C270" s="8"/>
      <c r="D270" s="8"/>
      <c r="E270" s="2"/>
      <c r="F270" s="6"/>
      <c r="G270" s="6"/>
      <c r="H270" s="6"/>
      <c r="R270" s="2"/>
      <c r="S270" s="2"/>
      <c r="T270" s="2"/>
    </row>
    <row r="271" spans="1:20" s="1" customFormat="1" ht="10" hidden="1">
      <c r="A271" s="8"/>
      <c r="B271" s="8"/>
      <c r="C271" s="8"/>
      <c r="D271" s="8"/>
      <c r="E271" s="2"/>
      <c r="F271" s="6"/>
      <c r="G271" s="6"/>
      <c r="H271" s="6"/>
      <c r="R271" s="2"/>
      <c r="S271" s="2"/>
      <c r="T271" s="2"/>
    </row>
    <row r="272" spans="1:20" s="1" customFormat="1" ht="10" hidden="1">
      <c r="A272" s="8"/>
      <c r="B272" s="8"/>
      <c r="C272" s="8"/>
      <c r="D272" s="8"/>
      <c r="E272" s="2"/>
      <c r="F272" s="6"/>
      <c r="G272" s="6"/>
      <c r="H272" s="6"/>
      <c r="R272" s="2"/>
      <c r="S272" s="2"/>
      <c r="T272" s="2"/>
    </row>
    <row r="273" spans="1:20" s="1" customFormat="1" ht="10" hidden="1">
      <c r="A273" s="8"/>
      <c r="B273" s="8"/>
      <c r="C273" s="8"/>
      <c r="D273" s="8"/>
      <c r="E273" s="2"/>
      <c r="F273" s="6"/>
      <c r="G273" s="6"/>
      <c r="H273" s="6"/>
      <c r="R273" s="2"/>
      <c r="S273" s="2"/>
      <c r="T273" s="2"/>
    </row>
    <row r="274" spans="1:20" s="1" customFormat="1" ht="10" hidden="1">
      <c r="A274" s="8"/>
      <c r="B274" s="8"/>
      <c r="C274" s="8"/>
      <c r="D274" s="8"/>
      <c r="E274" s="2"/>
      <c r="F274" s="6"/>
      <c r="G274" s="6"/>
      <c r="H274" s="6"/>
      <c r="R274" s="2"/>
      <c r="S274" s="2"/>
      <c r="T274" s="2"/>
    </row>
    <row r="275" spans="1:20" s="1" customFormat="1" ht="10" hidden="1">
      <c r="A275" s="8"/>
      <c r="B275" s="8"/>
      <c r="C275" s="8"/>
      <c r="D275" s="8"/>
      <c r="E275" s="2"/>
      <c r="F275" s="6"/>
      <c r="G275" s="6"/>
      <c r="H275" s="6"/>
      <c r="R275" s="2"/>
      <c r="S275" s="2"/>
      <c r="T275" s="2"/>
    </row>
    <row r="276" spans="1:20" s="1" customFormat="1" ht="10" hidden="1">
      <c r="A276" s="8"/>
      <c r="B276" s="8"/>
      <c r="C276" s="8"/>
      <c r="D276" s="8"/>
      <c r="E276" s="2"/>
      <c r="F276" s="6"/>
      <c r="G276" s="6"/>
      <c r="H276" s="6"/>
      <c r="R276" s="2"/>
      <c r="S276" s="2"/>
      <c r="T276" s="2"/>
    </row>
    <row r="277" spans="1:20" s="1" customFormat="1" ht="10" hidden="1">
      <c r="A277" s="8"/>
      <c r="B277" s="8"/>
      <c r="C277" s="8"/>
      <c r="D277" s="8"/>
      <c r="E277" s="2"/>
      <c r="F277" s="6"/>
      <c r="G277" s="6"/>
      <c r="H277" s="6"/>
      <c r="R277" s="2"/>
      <c r="S277" s="2"/>
      <c r="T277" s="2"/>
    </row>
    <row r="278" spans="1:20" s="1" customFormat="1" ht="10" hidden="1">
      <c r="A278" s="8"/>
      <c r="B278" s="8"/>
      <c r="C278" s="8"/>
      <c r="D278" s="8"/>
      <c r="E278" s="2"/>
      <c r="F278" s="6"/>
      <c r="G278" s="6"/>
      <c r="H278" s="6"/>
      <c r="R278" s="2"/>
      <c r="S278" s="2"/>
      <c r="T278" s="2"/>
    </row>
    <row r="279" spans="1:20" s="1" customFormat="1" ht="10" hidden="1">
      <c r="A279" s="8"/>
      <c r="B279" s="8"/>
      <c r="C279" s="8"/>
      <c r="D279" s="8"/>
      <c r="E279" s="2"/>
      <c r="F279" s="6"/>
      <c r="G279" s="6"/>
      <c r="H279" s="6"/>
      <c r="R279" s="2"/>
      <c r="S279" s="2"/>
      <c r="T279" s="2"/>
    </row>
    <row r="280" spans="1:20" s="1" customFormat="1" ht="10" hidden="1">
      <c r="A280" s="8"/>
      <c r="B280" s="8"/>
      <c r="C280" s="8"/>
      <c r="D280" s="8"/>
      <c r="E280" s="2"/>
      <c r="F280" s="6"/>
      <c r="G280" s="6"/>
      <c r="H280" s="6"/>
      <c r="R280" s="2"/>
      <c r="S280" s="2"/>
      <c r="T280" s="2"/>
    </row>
    <row r="281" spans="1:20" s="1" customFormat="1" ht="10" hidden="1">
      <c r="A281" s="8"/>
      <c r="B281" s="8"/>
      <c r="C281" s="8"/>
      <c r="D281" s="8"/>
      <c r="E281" s="2"/>
      <c r="F281" s="6"/>
      <c r="G281" s="6"/>
      <c r="H281" s="6"/>
      <c r="R281" s="2"/>
      <c r="S281" s="2"/>
      <c r="T281" s="2"/>
    </row>
    <row r="282" spans="1:20" s="1" customFormat="1" ht="10" hidden="1">
      <c r="A282" s="8"/>
      <c r="B282" s="8"/>
      <c r="C282" s="8"/>
      <c r="D282" s="8"/>
      <c r="E282" s="2"/>
      <c r="F282" s="6"/>
      <c r="G282" s="6"/>
      <c r="H282" s="6"/>
      <c r="R282" s="2"/>
      <c r="S282" s="2"/>
      <c r="T282" s="2"/>
    </row>
    <row r="283" spans="1:20" s="1" customFormat="1" ht="10" hidden="1">
      <c r="A283" s="8"/>
      <c r="B283" s="8"/>
      <c r="C283" s="8"/>
      <c r="D283" s="8"/>
      <c r="E283" s="2"/>
      <c r="F283" s="6"/>
      <c r="G283" s="6"/>
      <c r="H283" s="6"/>
      <c r="R283" s="2"/>
      <c r="S283" s="2"/>
      <c r="T283" s="2"/>
    </row>
    <row r="284" spans="1:20" s="1" customFormat="1" ht="10" hidden="1">
      <c r="A284" s="8"/>
      <c r="B284" s="8"/>
      <c r="C284" s="8"/>
      <c r="D284" s="8"/>
      <c r="E284" s="2"/>
      <c r="F284" s="6"/>
      <c r="G284" s="6"/>
      <c r="H284" s="6"/>
      <c r="R284" s="2"/>
      <c r="S284" s="2"/>
      <c r="T284" s="2"/>
    </row>
    <row r="285" spans="1:20" s="1" customFormat="1" ht="10" hidden="1">
      <c r="A285" s="8"/>
      <c r="B285" s="8"/>
      <c r="C285" s="8"/>
      <c r="D285" s="8"/>
      <c r="E285" s="2"/>
      <c r="F285" s="6"/>
      <c r="G285" s="6"/>
      <c r="H285" s="6"/>
      <c r="R285" s="2"/>
      <c r="S285" s="2"/>
      <c r="T285" s="2"/>
    </row>
    <row r="286" spans="1:20" s="1" customFormat="1" ht="10" hidden="1">
      <c r="A286" s="8"/>
      <c r="B286" s="8"/>
      <c r="C286" s="8"/>
      <c r="D286" s="8"/>
      <c r="E286" s="2"/>
      <c r="F286" s="6"/>
      <c r="G286" s="6"/>
      <c r="H286" s="6"/>
      <c r="R286" s="2"/>
      <c r="S286" s="2"/>
      <c r="T286" s="2"/>
    </row>
    <row r="287" spans="1:20" s="1" customFormat="1" ht="10" hidden="1">
      <c r="A287" s="8"/>
      <c r="B287" s="8"/>
      <c r="C287" s="8"/>
      <c r="D287" s="8"/>
      <c r="E287" s="2"/>
      <c r="F287" s="6"/>
      <c r="G287" s="6"/>
      <c r="H287" s="6"/>
      <c r="R287" s="2"/>
      <c r="S287" s="2"/>
      <c r="T287" s="2"/>
    </row>
    <row r="288" spans="1:20" s="1" customFormat="1" ht="10" hidden="1">
      <c r="A288" s="8"/>
      <c r="B288" s="8"/>
      <c r="C288" s="8"/>
      <c r="D288" s="8"/>
      <c r="E288" s="2"/>
      <c r="F288" s="6"/>
      <c r="G288" s="6"/>
      <c r="H288" s="6"/>
      <c r="R288" s="2"/>
      <c r="S288" s="2"/>
      <c r="T288" s="2"/>
    </row>
    <row r="289" spans="1:20" s="1" customFormat="1" ht="10" hidden="1">
      <c r="A289" s="8"/>
      <c r="B289" s="8"/>
      <c r="C289" s="8"/>
      <c r="D289" s="8"/>
      <c r="E289" s="2"/>
      <c r="F289" s="6"/>
      <c r="G289" s="6"/>
      <c r="H289" s="6"/>
      <c r="R289" s="2"/>
      <c r="S289" s="2"/>
      <c r="T289" s="2"/>
    </row>
    <row r="290" spans="1:20" s="1" customFormat="1" ht="10" hidden="1">
      <c r="A290" s="8"/>
      <c r="B290" s="8"/>
      <c r="C290" s="8"/>
      <c r="D290" s="8"/>
      <c r="E290" s="2"/>
      <c r="F290" s="6"/>
      <c r="G290" s="6"/>
      <c r="H290" s="6"/>
      <c r="R290" s="2"/>
      <c r="S290" s="2"/>
      <c r="T290" s="2"/>
    </row>
    <row r="291" spans="1:20" s="1" customFormat="1" ht="10" hidden="1">
      <c r="A291" s="8"/>
      <c r="B291" s="8"/>
      <c r="C291" s="8"/>
      <c r="D291" s="8"/>
      <c r="E291" s="2"/>
      <c r="F291" s="6"/>
      <c r="G291" s="6"/>
      <c r="H291" s="6"/>
      <c r="R291" s="2"/>
      <c r="S291" s="2"/>
      <c r="T291" s="2"/>
    </row>
    <row r="292" spans="1:20" s="1" customFormat="1" ht="10" hidden="1">
      <c r="A292" s="8"/>
      <c r="B292" s="8"/>
      <c r="C292" s="8"/>
      <c r="D292" s="8"/>
      <c r="E292" s="2"/>
      <c r="F292" s="6"/>
      <c r="G292" s="6"/>
      <c r="H292" s="6"/>
      <c r="R292" s="2"/>
      <c r="S292" s="2"/>
      <c r="T292" s="2"/>
    </row>
    <row r="293" spans="1:20" s="1" customFormat="1" ht="10" hidden="1">
      <c r="A293" s="8"/>
      <c r="B293" s="8"/>
      <c r="C293" s="8"/>
      <c r="D293" s="8"/>
      <c r="E293" s="2"/>
      <c r="F293" s="6"/>
      <c r="G293" s="6"/>
      <c r="H293" s="6"/>
      <c r="R293" s="2"/>
      <c r="S293" s="2"/>
      <c r="T293" s="2"/>
    </row>
    <row r="294" spans="1:20" s="1" customFormat="1" ht="10" hidden="1">
      <c r="A294" s="8"/>
      <c r="B294" s="8"/>
      <c r="C294" s="8"/>
      <c r="D294" s="8"/>
      <c r="E294" s="2"/>
      <c r="F294" s="6"/>
      <c r="G294" s="6"/>
      <c r="H294" s="6"/>
      <c r="R294" s="2"/>
      <c r="S294" s="2"/>
      <c r="T294" s="2"/>
    </row>
    <row r="295" spans="1:20" s="1" customFormat="1" ht="10" hidden="1">
      <c r="A295" s="8"/>
      <c r="B295" s="8"/>
      <c r="C295" s="8"/>
      <c r="D295" s="8"/>
      <c r="E295" s="2"/>
      <c r="F295" s="6"/>
      <c r="G295" s="6"/>
      <c r="H295" s="6"/>
      <c r="R295" s="2"/>
      <c r="S295" s="2"/>
      <c r="T295" s="2"/>
    </row>
    <row r="296" spans="1:20" s="1" customFormat="1" ht="10" hidden="1">
      <c r="A296" s="8"/>
      <c r="B296" s="8"/>
      <c r="C296" s="8"/>
      <c r="D296" s="8"/>
      <c r="E296" s="2"/>
      <c r="F296" s="6"/>
      <c r="G296" s="6"/>
      <c r="H296" s="6"/>
      <c r="R296" s="2"/>
      <c r="S296" s="2"/>
      <c r="T296" s="2"/>
    </row>
    <row r="297" spans="1:20" s="1" customFormat="1" ht="10" hidden="1">
      <c r="A297" s="8"/>
      <c r="B297" s="8"/>
      <c r="C297" s="8"/>
      <c r="D297" s="8"/>
      <c r="E297" s="2"/>
      <c r="F297" s="6"/>
      <c r="G297" s="6"/>
      <c r="H297" s="6"/>
      <c r="R297" s="2"/>
      <c r="S297" s="2"/>
      <c r="T297" s="2"/>
    </row>
    <row r="298" spans="1:20" s="1" customFormat="1" ht="10" hidden="1">
      <c r="A298" s="8"/>
      <c r="B298" s="8"/>
      <c r="C298" s="8"/>
      <c r="D298" s="8"/>
      <c r="E298" s="2"/>
      <c r="F298" s="6"/>
      <c r="G298" s="6"/>
      <c r="H298" s="6"/>
      <c r="R298" s="2"/>
      <c r="S298" s="2"/>
      <c r="T298" s="2"/>
    </row>
    <row r="299" spans="1:20" s="1" customFormat="1" ht="10" hidden="1">
      <c r="A299" s="8"/>
      <c r="B299" s="8"/>
      <c r="C299" s="8"/>
      <c r="D299" s="8"/>
      <c r="E299" s="2"/>
      <c r="F299" s="6"/>
      <c r="G299" s="6"/>
      <c r="H299" s="6"/>
      <c r="R299" s="2"/>
      <c r="S299" s="2"/>
      <c r="T299" s="2"/>
    </row>
    <row r="300" spans="1:20" s="1" customFormat="1" ht="10" hidden="1">
      <c r="A300" s="8"/>
      <c r="B300" s="8"/>
      <c r="C300" s="8"/>
      <c r="D300" s="8"/>
      <c r="E300" s="2"/>
      <c r="F300" s="6"/>
      <c r="G300" s="6"/>
      <c r="H300" s="6"/>
      <c r="R300" s="2"/>
      <c r="S300" s="2"/>
      <c r="T300" s="2"/>
    </row>
    <row r="301" spans="1:20" s="1" customFormat="1" ht="10" hidden="1">
      <c r="A301" s="8"/>
      <c r="B301" s="8"/>
      <c r="C301" s="8"/>
      <c r="D301" s="8"/>
      <c r="E301" s="2"/>
      <c r="F301" s="6"/>
      <c r="G301" s="6"/>
      <c r="H301" s="6"/>
      <c r="R301" s="2"/>
      <c r="S301" s="2"/>
      <c r="T301" s="2"/>
    </row>
    <row r="302" spans="1:20" s="1" customFormat="1" ht="10" hidden="1">
      <c r="A302" s="8"/>
      <c r="B302" s="8"/>
      <c r="C302" s="8"/>
      <c r="D302" s="8"/>
      <c r="E302" s="2"/>
      <c r="F302" s="6"/>
      <c r="G302" s="6"/>
      <c r="H302" s="6"/>
      <c r="R302" s="2"/>
      <c r="S302" s="2"/>
      <c r="T302" s="2"/>
    </row>
    <row r="303" spans="1:20" s="1" customFormat="1" ht="10" hidden="1">
      <c r="A303" s="8"/>
      <c r="B303" s="8"/>
      <c r="C303" s="8"/>
      <c r="D303" s="8"/>
      <c r="E303" s="2"/>
      <c r="F303" s="6"/>
      <c r="G303" s="6"/>
      <c r="H303" s="6"/>
      <c r="R303" s="2"/>
      <c r="S303" s="2"/>
      <c r="T303" s="2"/>
    </row>
    <row r="304" spans="1:20" s="1" customFormat="1" ht="10" hidden="1">
      <c r="A304" s="8"/>
      <c r="B304" s="8"/>
      <c r="C304" s="8"/>
      <c r="D304" s="8"/>
      <c r="E304" s="2"/>
      <c r="F304" s="6"/>
      <c r="G304" s="6"/>
      <c r="H304" s="6"/>
      <c r="R304" s="2"/>
      <c r="S304" s="2"/>
      <c r="T304" s="2"/>
    </row>
    <row r="305" spans="1:20" s="1" customFormat="1" ht="10" hidden="1">
      <c r="A305" s="8"/>
      <c r="B305" s="8"/>
      <c r="C305" s="8"/>
      <c r="D305" s="8"/>
      <c r="E305" s="2"/>
      <c r="F305" s="6"/>
      <c r="G305" s="6"/>
      <c r="H305" s="6"/>
      <c r="R305" s="2"/>
      <c r="S305" s="2"/>
      <c r="T305" s="2"/>
    </row>
    <row r="306" spans="1:20" s="1" customFormat="1" ht="10" hidden="1">
      <c r="A306" s="8"/>
      <c r="B306" s="8"/>
      <c r="C306" s="8"/>
      <c r="D306" s="8"/>
      <c r="E306" s="2"/>
      <c r="F306" s="6"/>
      <c r="G306" s="6"/>
      <c r="H306" s="6"/>
      <c r="R306" s="2"/>
      <c r="S306" s="2"/>
      <c r="T306" s="2"/>
    </row>
    <row r="307" spans="1:20" s="1" customFormat="1" ht="10" hidden="1">
      <c r="A307" s="8"/>
      <c r="B307" s="8"/>
      <c r="C307" s="8"/>
      <c r="D307" s="8"/>
      <c r="E307" s="2"/>
      <c r="F307" s="6"/>
      <c r="G307" s="6"/>
      <c r="H307" s="6"/>
      <c r="R307" s="2"/>
      <c r="S307" s="2"/>
      <c r="T307" s="2"/>
    </row>
    <row r="308" spans="1:20" s="1" customFormat="1" ht="10" hidden="1">
      <c r="A308" s="8"/>
      <c r="B308" s="8"/>
      <c r="C308" s="8"/>
      <c r="D308" s="8"/>
      <c r="E308" s="2"/>
      <c r="F308" s="6"/>
      <c r="G308" s="6"/>
      <c r="H308" s="6"/>
      <c r="R308" s="2"/>
      <c r="S308" s="2"/>
      <c r="T308" s="2"/>
    </row>
    <row r="309" spans="1:20" s="1" customFormat="1" ht="10" hidden="1">
      <c r="A309" s="8"/>
      <c r="B309" s="8"/>
      <c r="C309" s="8"/>
      <c r="D309" s="8"/>
      <c r="E309" s="2"/>
      <c r="F309" s="6"/>
      <c r="G309" s="6"/>
      <c r="H309" s="6"/>
      <c r="R309" s="2"/>
      <c r="S309" s="2"/>
      <c r="T309" s="2"/>
    </row>
    <row r="310" spans="1:20" s="1" customFormat="1" ht="10" hidden="1">
      <c r="A310" s="8"/>
      <c r="B310" s="8"/>
      <c r="C310" s="8"/>
      <c r="D310" s="8"/>
      <c r="E310" s="2"/>
      <c r="F310" s="6"/>
      <c r="G310" s="6"/>
      <c r="H310" s="6"/>
      <c r="R310" s="2"/>
      <c r="S310" s="2"/>
      <c r="T310" s="2"/>
    </row>
    <row r="311" spans="1:20" s="1" customFormat="1" ht="10" hidden="1">
      <c r="A311" s="8"/>
      <c r="B311" s="8"/>
      <c r="C311" s="8"/>
      <c r="D311" s="8"/>
      <c r="E311" s="2"/>
      <c r="F311" s="6"/>
      <c r="G311" s="6"/>
      <c r="H311" s="6"/>
      <c r="R311" s="2"/>
      <c r="S311" s="2"/>
      <c r="T311" s="2"/>
    </row>
    <row r="312" spans="1:20" s="1" customFormat="1" ht="10" hidden="1">
      <c r="A312" s="8"/>
      <c r="B312" s="8"/>
      <c r="C312" s="8"/>
      <c r="D312" s="8"/>
      <c r="E312" s="2"/>
      <c r="F312" s="6"/>
      <c r="G312" s="6"/>
      <c r="H312" s="6"/>
      <c r="R312" s="2"/>
      <c r="S312" s="2"/>
      <c r="T312" s="2"/>
    </row>
    <row r="313" spans="1:20" s="1" customFormat="1" ht="10" hidden="1">
      <c r="A313" s="8"/>
      <c r="B313" s="8"/>
      <c r="C313" s="8"/>
      <c r="D313" s="8"/>
      <c r="E313" s="2"/>
      <c r="F313" s="6"/>
      <c r="G313" s="6"/>
      <c r="H313" s="6"/>
      <c r="R313" s="2"/>
      <c r="S313" s="2"/>
      <c r="T313" s="2"/>
    </row>
    <row r="314" spans="1:20" s="1" customFormat="1" ht="10" hidden="1">
      <c r="A314" s="8"/>
      <c r="B314" s="8"/>
      <c r="C314" s="8"/>
      <c r="D314" s="8"/>
      <c r="E314" s="2"/>
      <c r="F314" s="6"/>
      <c r="G314" s="6"/>
      <c r="H314" s="6"/>
      <c r="R314" s="2"/>
      <c r="S314" s="2"/>
      <c r="T314" s="2"/>
    </row>
    <row r="315" spans="1:20" s="1" customFormat="1" ht="10" hidden="1">
      <c r="A315" s="8"/>
      <c r="B315" s="8"/>
      <c r="C315" s="8"/>
      <c r="D315" s="8"/>
      <c r="E315" s="2"/>
      <c r="F315" s="6"/>
      <c r="G315" s="6"/>
      <c r="H315" s="6"/>
      <c r="R315" s="2"/>
      <c r="S315" s="2"/>
      <c r="T315" s="2"/>
    </row>
    <row r="316" spans="1:20" s="1" customFormat="1" ht="10" hidden="1">
      <c r="A316" s="8"/>
      <c r="B316" s="8"/>
      <c r="C316" s="8"/>
      <c r="D316" s="8"/>
      <c r="E316" s="2"/>
      <c r="F316" s="6"/>
      <c r="G316" s="6"/>
      <c r="H316" s="6"/>
      <c r="R316" s="2"/>
      <c r="S316" s="2"/>
      <c r="T316" s="2"/>
    </row>
    <row r="317" spans="1:20" s="1" customFormat="1" ht="10" hidden="1">
      <c r="A317" s="8"/>
      <c r="B317" s="8"/>
      <c r="C317" s="8"/>
      <c r="D317" s="8"/>
      <c r="E317" s="2"/>
      <c r="F317" s="6"/>
      <c r="G317" s="6"/>
      <c r="H317" s="6"/>
      <c r="R317" s="2"/>
      <c r="S317" s="2"/>
      <c r="T317" s="2"/>
    </row>
    <row r="318" spans="1:20" s="1" customFormat="1" ht="10" hidden="1">
      <c r="A318" s="8"/>
      <c r="B318" s="8"/>
      <c r="C318" s="8"/>
      <c r="D318" s="8"/>
      <c r="E318" s="2"/>
      <c r="F318" s="6"/>
      <c r="G318" s="6"/>
      <c r="H318" s="6"/>
      <c r="R318" s="2"/>
      <c r="S318" s="2"/>
      <c r="T318" s="2"/>
    </row>
    <row r="319" spans="1:20" s="1" customFormat="1" ht="10" hidden="1">
      <c r="A319" s="8"/>
      <c r="B319" s="8"/>
      <c r="C319" s="8"/>
      <c r="D319" s="8"/>
      <c r="E319" s="2"/>
      <c r="F319" s="6"/>
      <c r="G319" s="6"/>
      <c r="H319" s="6"/>
      <c r="R319" s="2"/>
      <c r="S319" s="2"/>
      <c r="T319" s="2"/>
    </row>
    <row r="320" spans="1:20" s="1" customFormat="1" ht="10" hidden="1">
      <c r="A320" s="8"/>
      <c r="B320" s="8"/>
      <c r="C320" s="8"/>
      <c r="D320" s="8"/>
      <c r="E320" s="2"/>
      <c r="F320" s="6"/>
      <c r="G320" s="6"/>
      <c r="H320" s="6"/>
      <c r="R320" s="2"/>
      <c r="S320" s="2"/>
      <c r="T320" s="2"/>
    </row>
    <row r="321" spans="1:20" s="1" customFormat="1" ht="10" hidden="1">
      <c r="A321" s="8"/>
      <c r="B321" s="8"/>
      <c r="C321" s="8"/>
      <c r="D321" s="8"/>
      <c r="E321" s="2"/>
      <c r="F321" s="6"/>
      <c r="G321" s="6"/>
      <c r="H321" s="6"/>
      <c r="R321" s="2"/>
      <c r="S321" s="2"/>
      <c r="T321" s="2"/>
    </row>
    <row r="322" spans="1:20" s="1" customFormat="1" ht="10" hidden="1">
      <c r="A322" s="8"/>
      <c r="B322" s="8"/>
      <c r="C322" s="8"/>
      <c r="D322" s="8"/>
      <c r="E322" s="2"/>
      <c r="F322" s="6"/>
      <c r="G322" s="6"/>
      <c r="H322" s="6"/>
      <c r="R322" s="2"/>
      <c r="S322" s="2"/>
      <c r="T322" s="2"/>
    </row>
    <row r="323" spans="1:20" s="1" customFormat="1" ht="10" hidden="1">
      <c r="A323" s="8"/>
      <c r="B323" s="8"/>
      <c r="C323" s="8"/>
      <c r="D323" s="8"/>
      <c r="E323" s="2"/>
      <c r="F323" s="6"/>
      <c r="G323" s="6"/>
      <c r="H323" s="6"/>
      <c r="R323" s="2"/>
      <c r="S323" s="2"/>
      <c r="T323" s="2"/>
    </row>
    <row r="324" spans="1:20" s="1" customFormat="1" ht="10" hidden="1">
      <c r="A324" s="8"/>
      <c r="B324" s="8"/>
      <c r="C324" s="8"/>
      <c r="D324" s="8"/>
      <c r="E324" s="2"/>
      <c r="F324" s="6"/>
      <c r="G324" s="6"/>
      <c r="H324" s="6"/>
      <c r="R324" s="2"/>
      <c r="S324" s="2"/>
      <c r="T324" s="2"/>
    </row>
    <row r="325" spans="1:20" s="1" customFormat="1" ht="10" hidden="1">
      <c r="A325" s="8"/>
      <c r="B325" s="8"/>
      <c r="C325" s="8"/>
      <c r="D325" s="8"/>
      <c r="E325" s="2"/>
      <c r="F325" s="6"/>
      <c r="G325" s="6"/>
      <c r="H325" s="6"/>
      <c r="R325" s="2"/>
      <c r="S325" s="2"/>
      <c r="T325" s="2"/>
    </row>
    <row r="326" spans="1:20" s="1" customFormat="1" ht="10" hidden="1">
      <c r="A326" s="8"/>
      <c r="B326" s="8"/>
      <c r="C326" s="8"/>
      <c r="D326" s="8"/>
      <c r="E326" s="2"/>
      <c r="F326" s="6"/>
      <c r="G326" s="6"/>
      <c r="H326" s="6"/>
      <c r="R326" s="2"/>
      <c r="S326" s="2"/>
      <c r="T326" s="2"/>
    </row>
    <row r="327" spans="1:20" s="1" customFormat="1" ht="10" hidden="1">
      <c r="A327" s="8"/>
      <c r="B327" s="8"/>
      <c r="C327" s="8"/>
      <c r="D327" s="8"/>
      <c r="E327" s="2"/>
      <c r="F327" s="6"/>
      <c r="G327" s="6"/>
      <c r="H327" s="6"/>
      <c r="R327" s="2"/>
      <c r="S327" s="2"/>
      <c r="T327" s="2"/>
    </row>
    <row r="328" spans="1:20" s="1" customFormat="1" ht="10" hidden="1">
      <c r="A328" s="8"/>
      <c r="B328" s="8"/>
      <c r="C328" s="8"/>
      <c r="D328" s="8"/>
      <c r="E328" s="2"/>
      <c r="F328" s="6"/>
      <c r="G328" s="6"/>
      <c r="H328" s="6"/>
      <c r="R328" s="2"/>
      <c r="S328" s="2"/>
      <c r="T328" s="2"/>
    </row>
    <row r="329" spans="1:20" s="1" customFormat="1" ht="10" hidden="1">
      <c r="A329" s="8"/>
      <c r="B329" s="8"/>
      <c r="C329" s="8"/>
      <c r="D329" s="8"/>
      <c r="E329" s="2"/>
      <c r="F329" s="6"/>
      <c r="G329" s="6"/>
      <c r="H329" s="6"/>
      <c r="R329" s="2"/>
      <c r="S329" s="2"/>
      <c r="T329" s="2"/>
    </row>
    <row r="330" spans="1:20" s="1" customFormat="1" ht="10" hidden="1">
      <c r="A330" s="8"/>
      <c r="B330" s="8"/>
      <c r="C330" s="8"/>
      <c r="D330" s="8"/>
      <c r="E330" s="2"/>
      <c r="F330" s="6"/>
      <c r="G330" s="6"/>
      <c r="H330" s="6"/>
      <c r="R330" s="2"/>
      <c r="S330" s="2"/>
      <c r="T330" s="2"/>
    </row>
    <row r="331" spans="1:20" s="1" customFormat="1" ht="10" hidden="1">
      <c r="A331" s="8"/>
      <c r="B331" s="8"/>
      <c r="C331" s="8"/>
      <c r="D331" s="8"/>
      <c r="E331" s="2"/>
      <c r="F331" s="6"/>
      <c r="G331" s="6"/>
      <c r="H331" s="6"/>
      <c r="R331" s="2"/>
      <c r="S331" s="2"/>
      <c r="T331" s="2"/>
    </row>
    <row r="332" spans="1:20" s="1" customFormat="1" ht="10" hidden="1">
      <c r="A332" s="8"/>
      <c r="B332" s="8"/>
      <c r="C332" s="8"/>
      <c r="D332" s="8"/>
      <c r="E332" s="2"/>
      <c r="F332" s="6"/>
      <c r="G332" s="6"/>
      <c r="H332" s="6"/>
      <c r="R332" s="2"/>
      <c r="S332" s="2"/>
      <c r="T332" s="2"/>
    </row>
    <row r="333" spans="1:20" s="1" customFormat="1" ht="10" hidden="1">
      <c r="A333" s="8"/>
      <c r="B333" s="8"/>
      <c r="C333" s="8"/>
      <c r="D333" s="8"/>
      <c r="E333" s="2"/>
      <c r="F333" s="6"/>
      <c r="G333" s="6"/>
      <c r="H333" s="6"/>
      <c r="R333" s="2"/>
      <c r="S333" s="2"/>
      <c r="T333" s="2"/>
    </row>
    <row r="334" spans="1:20" s="1" customFormat="1" ht="10" hidden="1">
      <c r="A334" s="8"/>
      <c r="B334" s="8"/>
      <c r="C334" s="8"/>
      <c r="D334" s="8"/>
      <c r="E334" s="2"/>
      <c r="F334" s="6"/>
      <c r="G334" s="6"/>
      <c r="H334" s="6"/>
      <c r="R334" s="2"/>
      <c r="S334" s="2"/>
      <c r="T334" s="2"/>
    </row>
    <row r="335" spans="1:20" s="1" customFormat="1" ht="10" hidden="1">
      <c r="A335" s="8"/>
      <c r="B335" s="8"/>
      <c r="C335" s="8"/>
      <c r="D335" s="8"/>
      <c r="E335" s="2"/>
      <c r="F335" s="6"/>
      <c r="G335" s="6"/>
      <c r="H335" s="6"/>
      <c r="R335" s="2"/>
      <c r="S335" s="2"/>
      <c r="T335" s="2"/>
    </row>
    <row r="336" spans="1:20" s="1" customFormat="1" ht="10" hidden="1">
      <c r="A336" s="8"/>
      <c r="B336" s="8"/>
      <c r="C336" s="8"/>
      <c r="D336" s="8"/>
      <c r="E336" s="2"/>
      <c r="F336" s="6"/>
      <c r="G336" s="6"/>
      <c r="H336" s="6"/>
      <c r="R336" s="2"/>
      <c r="S336" s="2"/>
      <c r="T336" s="2"/>
    </row>
    <row r="337" spans="1:20" s="1" customFormat="1" ht="10" hidden="1">
      <c r="A337" s="8"/>
      <c r="B337" s="8"/>
      <c r="C337" s="8"/>
      <c r="D337" s="8"/>
      <c r="E337" s="2"/>
      <c r="F337" s="6"/>
      <c r="G337" s="6"/>
      <c r="H337" s="6"/>
      <c r="R337" s="2"/>
      <c r="S337" s="2"/>
      <c r="T337" s="2"/>
    </row>
    <row r="338" spans="1:20" s="1" customFormat="1" ht="10" hidden="1">
      <c r="A338" s="8"/>
      <c r="B338" s="8"/>
      <c r="C338" s="8"/>
      <c r="D338" s="8"/>
      <c r="E338" s="2"/>
      <c r="F338" s="6"/>
      <c r="G338" s="6"/>
      <c r="H338" s="6"/>
      <c r="R338" s="2"/>
      <c r="S338" s="2"/>
      <c r="T338" s="2"/>
    </row>
    <row r="339" spans="1:20" s="1" customFormat="1" ht="10" hidden="1">
      <c r="A339" s="8"/>
      <c r="B339" s="8"/>
      <c r="C339" s="8"/>
      <c r="D339" s="8"/>
      <c r="E339" s="2"/>
      <c r="F339" s="6"/>
      <c r="G339" s="6"/>
      <c r="H339" s="6"/>
      <c r="R339" s="2"/>
      <c r="S339" s="2"/>
      <c r="T339" s="2"/>
    </row>
    <row r="340" spans="1:20" s="1" customFormat="1" ht="10" hidden="1">
      <c r="A340" s="8"/>
      <c r="B340" s="8"/>
      <c r="C340" s="8"/>
      <c r="D340" s="8"/>
      <c r="E340" s="2"/>
      <c r="F340" s="6"/>
      <c r="G340" s="6"/>
      <c r="H340" s="6"/>
      <c r="R340" s="2"/>
      <c r="S340" s="2"/>
      <c r="T340" s="2"/>
    </row>
    <row r="341" spans="1:20" s="1" customFormat="1" ht="10" hidden="1">
      <c r="A341" s="8"/>
      <c r="B341" s="8"/>
      <c r="C341" s="8"/>
      <c r="D341" s="8"/>
      <c r="E341" s="2"/>
      <c r="F341" s="6"/>
      <c r="G341" s="6"/>
      <c r="H341" s="6"/>
      <c r="R341" s="2"/>
      <c r="S341" s="2"/>
      <c r="T341" s="2"/>
    </row>
    <row r="342" spans="1:20" s="1" customFormat="1" ht="10" hidden="1">
      <c r="A342" s="8"/>
      <c r="B342" s="8"/>
      <c r="C342" s="8"/>
      <c r="D342" s="8"/>
      <c r="E342" s="2"/>
      <c r="F342" s="6"/>
      <c r="G342" s="6"/>
      <c r="H342" s="6"/>
      <c r="R342" s="2"/>
      <c r="S342" s="2"/>
      <c r="T342" s="2"/>
    </row>
    <row r="343" spans="1:20" s="1" customFormat="1" ht="10" hidden="1">
      <c r="A343" s="8"/>
      <c r="B343" s="8"/>
      <c r="C343" s="8"/>
      <c r="D343" s="8"/>
      <c r="E343" s="2"/>
      <c r="F343" s="6"/>
      <c r="G343" s="6"/>
      <c r="H343" s="6"/>
      <c r="R343" s="2"/>
      <c r="S343" s="2"/>
      <c r="T343" s="2"/>
    </row>
    <row r="344" spans="1:20" s="1" customFormat="1" ht="10" hidden="1">
      <c r="A344" s="8"/>
      <c r="B344" s="8"/>
      <c r="C344" s="8"/>
      <c r="D344" s="8"/>
      <c r="E344" s="2"/>
      <c r="F344" s="6"/>
      <c r="G344" s="6"/>
      <c r="H344" s="6"/>
      <c r="R344" s="2"/>
      <c r="S344" s="2"/>
      <c r="T344" s="2"/>
    </row>
    <row r="345" spans="1:20" s="1" customFormat="1" ht="10" hidden="1">
      <c r="A345" s="8"/>
      <c r="B345" s="8"/>
      <c r="C345" s="8"/>
      <c r="D345" s="8"/>
      <c r="E345" s="2"/>
      <c r="F345" s="6"/>
      <c r="G345" s="6"/>
      <c r="H345" s="6"/>
      <c r="R345" s="2"/>
      <c r="S345" s="2"/>
      <c r="T345" s="2"/>
    </row>
  </sheetData>
  <sheetProtection sheet="1" objects="1" scenarios="1"/>
  <protectedRanges>
    <protectedRange sqref="A3:A53 C3:J53 L3:O53" name="Range1"/>
  </protectedRanges>
  <mergeCells count="4">
    <mergeCell ref="I1:K1"/>
    <mergeCell ref="L1:P1"/>
    <mergeCell ref="A1:H1"/>
    <mergeCell ref="R1:S1"/>
  </mergeCells>
  <conditionalFormatting sqref="D3:D53">
    <cfRule type="expression" dxfId="146" priority="1">
      <formula>ISNUMBER(D3)</formula>
    </cfRule>
    <cfRule type="expression" dxfId="145" priority="2">
      <formula>ISTEXT(C3)</formula>
    </cfRule>
  </conditionalFormatting>
  <conditionalFormatting sqref="E3:E53">
    <cfRule type="expression" dxfId="144" priority="71">
      <formula>AND($A3&lt;&gt;"",$E3&lt;&gt;"",COUNTIFS($A$3:$A$53,$A3,$E$3:$E$53,"&lt;&gt;",$E$3:$E$53,"&lt;&gt;"&amp;$E3)&gt;0)</formula>
    </cfRule>
  </conditionalFormatting>
  <conditionalFormatting sqref="E3:H53">
    <cfRule type="expression" dxfId="143" priority="67">
      <formula>AND($A3&lt;&gt;"",E3="")</formula>
    </cfRule>
  </conditionalFormatting>
  <conditionalFormatting sqref="I3:I53">
    <cfRule type="expression" dxfId="142" priority="54">
      <formula>ISNUMBER(A3)</formula>
    </cfRule>
  </conditionalFormatting>
  <conditionalFormatting sqref="I3:J53">
    <cfRule type="expression" dxfId="141" priority="53">
      <formula>ISNUMBER(I3)</formula>
    </cfRule>
  </conditionalFormatting>
  <conditionalFormatting sqref="J3:J53">
    <cfRule type="expression" dxfId="140" priority="60">
      <formula>ISNUMBER(A3)</formula>
    </cfRule>
  </conditionalFormatting>
  <conditionalFormatting sqref="L3:L53">
    <cfRule type="expression" dxfId="139" priority="59">
      <formula>ISNUMBER(A3)</formula>
    </cfRule>
  </conditionalFormatting>
  <conditionalFormatting sqref="L3:O53">
    <cfRule type="expression" dxfId="138" priority="55">
      <formula>ISNUMBER(L3)</formula>
    </cfRule>
  </conditionalFormatting>
  <conditionalFormatting sqref="M3:M53">
    <cfRule type="expression" dxfId="137" priority="58">
      <formula>ISNUMBER(A3)</formula>
    </cfRule>
  </conditionalFormatting>
  <conditionalFormatting sqref="N3:N53">
    <cfRule type="expression" dxfId="136" priority="57">
      <formula>ISNUMBER(A3)</formula>
    </cfRule>
  </conditionalFormatting>
  <conditionalFormatting sqref="O3:O53">
    <cfRule type="expression" dxfId="135" priority="56">
      <formula>ISNUMBER(A3)</formula>
    </cfRule>
  </conditionalFormatting>
  <conditionalFormatting sqref="R3:S53">
    <cfRule type="expression" dxfId="134" priority="72" stopIfTrue="1">
      <formula>$R3="HIGH"</formula>
    </cfRule>
    <cfRule type="expression" dxfId="133" priority="73" stopIfTrue="1">
      <formula>$R3="MED"</formula>
    </cfRule>
    <cfRule type="expression" dxfId="132" priority="74" stopIfTrue="1">
      <formula>$R3="LOW"</formula>
    </cfRule>
    <cfRule type="expression" dxfId="131" priority="75" stopIfTrue="1">
      <formula>$R3="Group Error"</formula>
    </cfRule>
    <cfRule type="expression" dxfId="130" priority="76" stopIfTrue="1">
      <formula>$R3=""</formula>
    </cfRule>
    <cfRule type="expression" dxfId="129" priority="77" stopIfTrue="1">
      <formula>$R3="ETP/non-ETP"</formula>
    </cfRule>
  </conditionalFormatting>
  <conditionalFormatting sqref="V53">
    <cfRule type="cellIs" dxfId="128" priority="13" stopIfTrue="1" operator="equal">
      <formula>"HIGH"</formula>
    </cfRule>
    <cfRule type="cellIs" dxfId="127" priority="14" stopIfTrue="1" operator="equal">
      <formula>"MED"</formula>
    </cfRule>
    <cfRule type="cellIs" dxfId="126" priority="15" stopIfTrue="1" operator="equal">
      <formula>"LOW"</formula>
    </cfRule>
  </conditionalFormatting>
  <dataValidations count="5">
    <dataValidation type="list" allowBlank="1" showInputMessage="1" showErrorMessage="1" sqref="A54:D74" xr:uid="{010FAC03-8D17-4CF5-A484-ED90545E3075}">
      <formula1>ScoringElement</formula1>
    </dataValidation>
    <dataValidation type="whole" allowBlank="1" showInputMessage="1" showErrorMessage="1" errorTitle="Error" error="Scores must be between 1 and 3" sqref="L3:O53 I3:J53" xr:uid="{DE90C856-1F6F-431F-BDD1-CCE348D243F5}">
      <formula1>1</formula1>
      <formula2>3</formula2>
    </dataValidation>
    <dataValidation type="list" allowBlank="1" showInputMessage="1" showErrorMessage="1" sqref="A3:A53" xr:uid="{938CB900-D9A1-459F-ABFA-A77F8DBED4F1}">
      <formula1>scoringel</formula1>
    </dataValidation>
    <dataValidation type="whole" allowBlank="1" showErrorMessage="1" errorTitle="Warning" error="Please enter numeric values between 1 and 15." sqref="D3:D53" xr:uid="{19C794B6-9FC1-4C34-B7FD-F80C084749FC}">
      <formula1>1</formula1>
      <formula2>15</formula2>
    </dataValidation>
    <dataValidation type="list" allowBlank="1" showInputMessage="1" showErrorMessage="1" sqref="C3:C53" xr:uid="{D43D60D2-70B9-45A6-A9F4-E141B2263587}">
      <formula1>Groups</formula1>
    </dataValidation>
  </dataValidations>
  <pageMargins left="0.75" right="0.75" top="1" bottom="1" header="0.5" footer="0.5"/>
  <pageSetup paperSize="9" scale="51" orientation="portrait" r:id="rId1"/>
  <headerFooter alignWithMargins="0"/>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6E0B419-0D4D-4747-8FF0-775BA1FDAA76}">
          <x14:formula1>
            <xm:f>Lists!$A$84:$A$85</xm:f>
          </x14:formula1>
          <xm:sqref>E3:E53</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D5CC2F-5512-429B-9127-A5230E28B853}">
  <dimension ref="A1:AH345"/>
  <sheetViews>
    <sheetView zoomScaleNormal="100" workbookViewId="0">
      <selection sqref="A1:H1"/>
    </sheetView>
  </sheetViews>
  <sheetFormatPr defaultColWidth="0" defaultRowHeight="12.5" zeroHeight="1"/>
  <cols>
    <col min="1" max="2" width="7.6328125" style="8" customWidth="1"/>
    <col min="3" max="3" width="12.6328125" style="8" customWidth="1"/>
    <col min="4" max="4" width="10.6328125" style="8" customWidth="1"/>
    <col min="5" max="5" width="14.6328125" style="2" customWidth="1"/>
    <col min="6" max="8" width="14.6328125" style="6" customWidth="1"/>
    <col min="9" max="18" width="5.54296875" style="1" customWidth="1"/>
    <col min="19" max="19" width="9.6328125" style="2" customWidth="1"/>
    <col min="20" max="20" width="10.6328125" style="2" customWidth="1"/>
    <col min="21" max="21" width="3" customWidth="1"/>
    <col min="22" max="22" width="5.81640625" hidden="1" customWidth="1"/>
    <col min="23" max="23" width="12.54296875" style="2" hidden="1" customWidth="1"/>
    <col min="24" max="33" width="9.1796875" style="2" hidden="1" customWidth="1"/>
    <col min="34" max="34" width="0" style="2" hidden="1" customWidth="1"/>
    <col min="35" max="16384" width="8.7265625" style="2" hidden="1"/>
  </cols>
  <sheetData>
    <row r="1" spans="1:34">
      <c r="A1" s="178"/>
      <c r="B1" s="179"/>
      <c r="C1" s="179"/>
      <c r="D1" s="179"/>
      <c r="E1" s="179"/>
      <c r="F1" s="179"/>
      <c r="G1" s="179"/>
      <c r="H1" s="179"/>
      <c r="I1" s="172" t="s">
        <v>124</v>
      </c>
      <c r="J1" s="190"/>
      <c r="K1" s="190"/>
      <c r="L1" s="191"/>
      <c r="M1" s="176" t="s">
        <v>125</v>
      </c>
      <c r="N1" s="176"/>
      <c r="O1" s="176"/>
      <c r="P1" s="176"/>
      <c r="Q1" s="177"/>
      <c r="R1" s="96"/>
      <c r="S1" s="192" t="s">
        <v>126</v>
      </c>
      <c r="T1" s="168"/>
    </row>
    <row r="2" spans="1:34" ht="120" customHeight="1">
      <c r="A2" s="42" t="s">
        <v>52</v>
      </c>
      <c r="B2" s="36" t="s">
        <v>53</v>
      </c>
      <c r="C2" s="41" t="s">
        <v>82</v>
      </c>
      <c r="D2" s="41" t="s">
        <v>83</v>
      </c>
      <c r="E2" s="36" t="s">
        <v>121</v>
      </c>
      <c r="F2" s="36" t="s">
        <v>54</v>
      </c>
      <c r="G2" s="36" t="s">
        <v>55</v>
      </c>
      <c r="H2" s="36" t="s">
        <v>56</v>
      </c>
      <c r="I2" s="34" t="s">
        <v>59</v>
      </c>
      <c r="J2" s="34" t="s">
        <v>61</v>
      </c>
      <c r="K2" s="34" t="s">
        <v>88</v>
      </c>
      <c r="L2" s="83" t="s">
        <v>67</v>
      </c>
      <c r="M2" s="38" t="s">
        <v>68</v>
      </c>
      <c r="N2" s="35" t="s">
        <v>69</v>
      </c>
      <c r="O2" s="35" t="s">
        <v>70</v>
      </c>
      <c r="P2" s="39" t="s">
        <v>71</v>
      </c>
      <c r="Q2" s="86" t="s">
        <v>72</v>
      </c>
      <c r="R2" s="89" t="s">
        <v>50</v>
      </c>
      <c r="S2" s="111" t="s">
        <v>133</v>
      </c>
      <c r="T2" s="114" t="s">
        <v>78</v>
      </c>
      <c r="W2" s="125" t="s">
        <v>128</v>
      </c>
      <c r="X2"/>
      <c r="Y2"/>
      <c r="AB2"/>
      <c r="AC2"/>
      <c r="AD2"/>
      <c r="AE2"/>
      <c r="AF2"/>
      <c r="AG2"/>
      <c r="AH2"/>
    </row>
    <row r="3" spans="1:34" ht="9.75" customHeight="1">
      <c r="A3" s="57"/>
      <c r="B3" s="2" t="str">
        <f>IF(COUNTIF($A$3:A3,A3)=1,"First","")</f>
        <v/>
      </c>
      <c r="C3" s="2"/>
      <c r="D3" s="2"/>
      <c r="F3" s="2"/>
      <c r="G3" s="2"/>
      <c r="H3" s="2"/>
      <c r="I3" s="24"/>
      <c r="J3" s="24"/>
      <c r="K3" s="24"/>
      <c r="L3" s="84" t="str">
        <f>IF(COUNT(I3:K3)&gt;2,AVERAGE(I3:K3),"")</f>
        <v/>
      </c>
      <c r="M3" s="24"/>
      <c r="N3" s="24"/>
      <c r="O3" s="24"/>
      <c r="P3" s="24"/>
      <c r="Q3" s="87" t="str">
        <f>IF(COUNT(M3:P3)&gt;3,((M3*N3*O3*P3)-1)/40+1,"")</f>
        <v/>
      </c>
      <c r="R3" s="90" t="str">
        <f>IFERROR(IF(Q3="","",(L3^2+Q3^2)^0.5),"")</f>
        <v/>
      </c>
      <c r="S3" s="1" t="str" cm="1">
        <f t="array" ref="S3">IF(W3="","",_xlfn.IFS(W3=-1,"ETP/non-ETP",W3=-4,"Group Error",W3&lt;60,"High",W3&lt;80,"Med",TRUE,"Low"))</f>
        <v/>
      </c>
      <c r="T3" s="13" t="str" cm="1">
        <f t="array" ref="T3">IF(W3="","",_xlfn.IFS(W3=-1,"ETP/non-ETP",W3=-4,"Group Error",W3&lt;60,"SG60 not met",W3&lt;80,"SG60 met",W3&lt;100,"SG80 met",TRUE,"SG100 met"))</f>
        <v/>
      </c>
      <c r="W3" s="80" t="str" cm="1">
        <f t="array" ref="W3">IFERROR(IF(NOT(ISNUMBER(A3)),"",_xlfn.IFS(E3="",-1,B3&lt;&gt;"First","",COUNTIFS($A$3:$A$53,A3,$E$3:$E$53,"&lt;&gt;",$E$3:$E$53,"&lt;&gt;"&amp;E3)&gt;0,-4,OR(R3="",E3=""),"",TRUE,ROUND(IF(E3="ETP",MIN(-11.965*R3^2+32.28*R3+78.259,100),MIN(-5.8*R3^2+6.9*R3+105,100)),0))),"")</f>
        <v/>
      </c>
      <c r="X3"/>
      <c r="Y3"/>
      <c r="AB3"/>
      <c r="AC3"/>
      <c r="AD3"/>
      <c r="AE3"/>
      <c r="AF3"/>
      <c r="AG3"/>
      <c r="AH3"/>
    </row>
    <row r="4" spans="1:34" ht="9.75" customHeight="1">
      <c r="A4" s="57"/>
      <c r="B4" s="2" t="str">
        <f>IF(COUNTIF($A$3:A4,A4)=1,"First","")</f>
        <v/>
      </c>
      <c r="C4" s="2"/>
      <c r="D4" s="2"/>
      <c r="F4" s="2"/>
      <c r="G4" s="2"/>
      <c r="H4" s="2"/>
      <c r="I4" s="24"/>
      <c r="J4" s="24"/>
      <c r="K4" s="24"/>
      <c r="L4" s="84" t="str">
        <f t="shared" ref="L4:L53" si="0">IF(COUNT(I4:K4)&gt;2,AVERAGE(I4:K4),"")</f>
        <v/>
      </c>
      <c r="M4" s="24"/>
      <c r="N4" s="24"/>
      <c r="O4" s="24"/>
      <c r="P4" s="24"/>
      <c r="Q4" s="87" t="str">
        <f t="shared" ref="Q4:Q53" si="1">IF(COUNT(M4:P4)&gt;3,((M4*N4*O4*P4)-1)/40+1,"")</f>
        <v/>
      </c>
      <c r="R4" s="90" t="str">
        <f t="shared" ref="R4:R53" si="2">IFERROR(IF(Q4="","",(L4^2+Q4^2)^0.5),"")</f>
        <v/>
      </c>
      <c r="S4" s="1" t="str" cm="1">
        <f t="array" ref="S4">IF(W4="","",_xlfn.IFS(W4=-1,"ETP/non-ETP",W4=-4,"Group Error",W4&lt;60,"High",W4&lt;80,"Med",TRUE,"Low"))</f>
        <v/>
      </c>
      <c r="T4" s="13" t="str" cm="1">
        <f t="array" ref="T4">IF(W4="","",_xlfn.IFS(W4=-1,"ETP/non-ETP",W4=-4,"Group Error",W4&lt;60,"SG60 not met",W4&lt;80,"SG60 met",W4&lt;100,"SG80 met",TRUE,"SG100 met"))</f>
        <v/>
      </c>
      <c r="W4" s="80" t="str" cm="1">
        <f t="array" ref="W4">IFERROR(IF(NOT(ISNUMBER(A4)),"",_xlfn.IFS(E4="",-1,B4&lt;&gt;"First","",COUNTIFS($A$3:$A$53,A4,$E$3:$E$53,"&lt;&gt;",$E$3:$E$53,"&lt;&gt;"&amp;E4)&gt;0,-4,OR(R4="",E4=""),"",TRUE,ROUND(IF(E4="ETP",MIN(-11.965*R4^2+32.28*R4+78.259,100),MIN(-5.8*R4^2+6.9*R4+105,100)),0))),"")</f>
        <v/>
      </c>
      <c r="X4"/>
      <c r="Y4"/>
      <c r="AB4"/>
      <c r="AC4"/>
      <c r="AD4"/>
      <c r="AE4"/>
      <c r="AF4"/>
      <c r="AG4"/>
      <c r="AH4"/>
    </row>
    <row r="5" spans="1:34" ht="9.75" customHeight="1">
      <c r="A5" s="57"/>
      <c r="B5" s="2" t="str">
        <f>IF(COUNTIF($A$3:A5,A5)=1,"First","")</f>
        <v/>
      </c>
      <c r="C5" s="2"/>
      <c r="D5" s="2"/>
      <c r="F5" s="2"/>
      <c r="G5" s="2"/>
      <c r="H5" s="2"/>
      <c r="I5" s="24"/>
      <c r="J5" s="24"/>
      <c r="K5" s="24"/>
      <c r="L5" s="84" t="str">
        <f t="shared" si="0"/>
        <v/>
      </c>
      <c r="M5" s="24"/>
      <c r="N5" s="24"/>
      <c r="O5" s="24"/>
      <c r="P5" s="24"/>
      <c r="Q5" s="87" t="str">
        <f t="shared" si="1"/>
        <v/>
      </c>
      <c r="R5" s="90" t="str">
        <f t="shared" si="2"/>
        <v/>
      </c>
      <c r="S5" s="1" t="str" cm="1">
        <f t="array" ref="S5">IF(W5="","",_xlfn.IFS(W5=-1,"ETP/non-ETP",W5=-4,"Group Error",W5&lt;60,"High",W5&lt;80,"Med",TRUE,"Low"))</f>
        <v/>
      </c>
      <c r="T5" s="13" t="str" cm="1">
        <f t="array" ref="T5">IF(W5="","",_xlfn.IFS(W5=-1,"ETP/non-ETP",W5=-4,"Group Error",W5&lt;60,"SG60 not met",W5&lt;80,"SG60 met",W5&lt;100,"SG80 met",TRUE,"SG100 met"))</f>
        <v/>
      </c>
      <c r="W5" s="80" t="str" cm="1">
        <f t="array" ref="W5">IFERROR(IF(NOT(ISNUMBER(A5)),"",_xlfn.IFS(E5="",-1,B5&lt;&gt;"First","",COUNTIFS($A$3:$A$53,A5,$E$3:$E$53,"&lt;&gt;",$E$3:$E$53,"&lt;&gt;"&amp;E5)&gt;0,-4,OR(R5="",E5=""),"",TRUE,ROUND(IF(E5="ETP",MIN(-11.965*R5^2+32.28*R5+78.259,100),MIN(-5.8*R5^2+6.9*R5+105,100)),0))),"")</f>
        <v/>
      </c>
      <c r="X5"/>
      <c r="Y5"/>
      <c r="AB5"/>
      <c r="AC5"/>
      <c r="AD5"/>
      <c r="AE5"/>
      <c r="AF5"/>
      <c r="AG5"/>
      <c r="AH5"/>
    </row>
    <row r="6" spans="1:34" ht="9.75" customHeight="1">
      <c r="A6" s="57"/>
      <c r="B6" s="2" t="str">
        <f>IF(COUNTIF($A$3:A6,A6)=1,"First","")</f>
        <v/>
      </c>
      <c r="C6" s="2"/>
      <c r="D6" s="2"/>
      <c r="F6" s="2"/>
      <c r="G6" s="2"/>
      <c r="H6" s="2"/>
      <c r="I6" s="24"/>
      <c r="J6" s="24"/>
      <c r="K6" s="24"/>
      <c r="L6" s="84" t="str">
        <f t="shared" si="0"/>
        <v/>
      </c>
      <c r="M6" s="24"/>
      <c r="N6" s="24"/>
      <c r="O6" s="24"/>
      <c r="P6" s="24"/>
      <c r="Q6" s="87" t="str">
        <f t="shared" si="1"/>
        <v/>
      </c>
      <c r="R6" s="90" t="str">
        <f t="shared" si="2"/>
        <v/>
      </c>
      <c r="S6" s="1" t="str" cm="1">
        <f t="array" ref="S6">IF(W6="","",_xlfn.IFS(W6=-1,"ETP/non-ETP",W6=-4,"Group Error",W6&lt;60,"High",W6&lt;80,"Med",TRUE,"Low"))</f>
        <v/>
      </c>
      <c r="T6" s="13" t="str" cm="1">
        <f t="array" ref="T6">IF(W6="","",_xlfn.IFS(W6=-1,"ETP/non-ETP",W6=-4,"Group Error",W6&lt;60,"SG60 not met",W6&lt;80,"SG60 met",W6&lt;100,"SG80 met",TRUE,"SG100 met"))</f>
        <v/>
      </c>
      <c r="W6" s="80" t="str" cm="1">
        <f t="array" ref="W6">IFERROR(IF(NOT(ISNUMBER(A6)),"",_xlfn.IFS(E6="",-1,B6&lt;&gt;"First","",COUNTIFS($A$3:$A$53,A6,$E$3:$E$53,"&lt;&gt;",$E$3:$E$53,"&lt;&gt;"&amp;E6)&gt;0,-4,OR(R6="",E6=""),"",TRUE,ROUND(IF(E6="ETP",MIN(-11.965*R6^2+32.28*R6+78.259,100),MIN(-5.8*R6^2+6.9*R6+105,100)),0))),"")</f>
        <v/>
      </c>
      <c r="X6"/>
      <c r="Y6"/>
      <c r="AB6"/>
      <c r="AC6"/>
      <c r="AD6"/>
      <c r="AE6"/>
      <c r="AF6"/>
      <c r="AG6"/>
      <c r="AH6"/>
    </row>
    <row r="7" spans="1:34" ht="9.75" customHeight="1">
      <c r="A7" s="57"/>
      <c r="B7" s="2" t="str">
        <f>IF(COUNTIF($A$3:A7,A7)=1,"First","")</f>
        <v/>
      </c>
      <c r="C7" s="2"/>
      <c r="D7" s="2"/>
      <c r="F7" s="2"/>
      <c r="G7" s="2"/>
      <c r="H7" s="2"/>
      <c r="I7" s="24"/>
      <c r="J7" s="24"/>
      <c r="K7" s="24"/>
      <c r="L7" s="84" t="str">
        <f t="shared" si="0"/>
        <v/>
      </c>
      <c r="M7" s="24"/>
      <c r="N7" s="24"/>
      <c r="O7" s="24"/>
      <c r="P7" s="24"/>
      <c r="Q7" s="87" t="str">
        <f t="shared" si="1"/>
        <v/>
      </c>
      <c r="R7" s="90" t="str">
        <f t="shared" si="2"/>
        <v/>
      </c>
      <c r="S7" s="1" t="str" cm="1">
        <f t="array" ref="S7">IF(W7="","",_xlfn.IFS(W7=-1,"ETP/non-ETP",W7=-4,"Group Error",W7&lt;60,"High",W7&lt;80,"Med",TRUE,"Low"))</f>
        <v/>
      </c>
      <c r="T7" s="13" t="str" cm="1">
        <f t="array" ref="T7">IF(W7="","",_xlfn.IFS(W7=-1,"ETP/non-ETP",W7=-4,"Group Error",W7&lt;60,"SG60 not met",W7&lt;80,"SG60 met",W7&lt;100,"SG80 met",TRUE,"SG100 met"))</f>
        <v/>
      </c>
      <c r="W7" s="80" t="str" cm="1">
        <f t="array" ref="W7">IFERROR(IF(NOT(ISNUMBER(A7)),"",_xlfn.IFS(E7="",-1,B7&lt;&gt;"First","",COUNTIFS($A$3:$A$53,A7,$E$3:$E$53,"&lt;&gt;",$E$3:$E$53,"&lt;&gt;"&amp;E7)&gt;0,-4,OR(R7="",E7=""),"",TRUE,ROUND(IF(E7="ETP",MIN(-11.965*R7^2+32.28*R7+78.259,100),MIN(-5.8*R7^2+6.9*R7+105,100)),0))),"")</f>
        <v/>
      </c>
      <c r="X7"/>
      <c r="Y7"/>
      <c r="AB7"/>
      <c r="AC7"/>
      <c r="AD7"/>
      <c r="AE7"/>
      <c r="AF7"/>
      <c r="AG7"/>
      <c r="AH7"/>
    </row>
    <row r="8" spans="1:34" ht="9.75" customHeight="1">
      <c r="A8" s="57"/>
      <c r="B8" s="2" t="str">
        <f>IF(COUNTIF($A$3:A8,A8)=1,"First","")</f>
        <v/>
      </c>
      <c r="C8" s="2"/>
      <c r="D8" s="2"/>
      <c r="F8" s="2"/>
      <c r="G8" s="2"/>
      <c r="H8" s="2"/>
      <c r="I8" s="24"/>
      <c r="J8" s="24"/>
      <c r="K8" s="24"/>
      <c r="L8" s="84" t="str">
        <f t="shared" si="0"/>
        <v/>
      </c>
      <c r="M8" s="24"/>
      <c r="N8" s="24"/>
      <c r="O8" s="24"/>
      <c r="P8" s="24"/>
      <c r="Q8" s="87" t="str">
        <f t="shared" si="1"/>
        <v/>
      </c>
      <c r="R8" s="90" t="str">
        <f t="shared" si="2"/>
        <v/>
      </c>
      <c r="S8" s="1" t="str" cm="1">
        <f t="array" ref="S8">IF(W8="","",_xlfn.IFS(W8=-1,"ETP/non-ETP",W8=-4,"Group Error",W8&lt;60,"High",W8&lt;80,"Med",TRUE,"Low"))</f>
        <v/>
      </c>
      <c r="T8" s="13" t="str" cm="1">
        <f t="array" ref="T8">IF(W8="","",_xlfn.IFS(W8=-1,"ETP/non-ETP",W8=-4,"Group Error",W8&lt;60,"SG60 not met",W8&lt;80,"SG60 met",W8&lt;100,"SG80 met",TRUE,"SG100 met"))</f>
        <v/>
      </c>
      <c r="W8" s="80" t="str" cm="1">
        <f t="array" ref="W8">IFERROR(IF(NOT(ISNUMBER(A8)),"",_xlfn.IFS(E8="",-1,B8&lt;&gt;"First","",COUNTIFS($A$3:$A$53,A8,$E$3:$E$53,"&lt;&gt;",$E$3:$E$53,"&lt;&gt;"&amp;E8)&gt;0,-4,OR(R8="",E8=""),"",TRUE,ROUND(IF(E8="ETP",MIN(-11.965*R8^2+32.28*R8+78.259,100),MIN(-5.8*R8^2+6.9*R8+105,100)),0))),"")</f>
        <v/>
      </c>
      <c r="X8"/>
      <c r="Y8"/>
      <c r="AB8"/>
      <c r="AC8"/>
      <c r="AD8"/>
      <c r="AE8"/>
      <c r="AF8"/>
      <c r="AG8"/>
      <c r="AH8"/>
    </row>
    <row r="9" spans="1:34" ht="9.75" customHeight="1">
      <c r="A9" s="57"/>
      <c r="B9" s="2" t="str">
        <f>IF(COUNTIF($A$3:A9,A9)=1,"First","")</f>
        <v/>
      </c>
      <c r="C9" s="2"/>
      <c r="D9" s="2"/>
      <c r="F9" s="2"/>
      <c r="G9" s="2"/>
      <c r="H9" s="2"/>
      <c r="I9" s="24"/>
      <c r="J9" s="24"/>
      <c r="K9" s="24"/>
      <c r="L9" s="84" t="str">
        <f t="shared" si="0"/>
        <v/>
      </c>
      <c r="M9" s="24"/>
      <c r="N9" s="24"/>
      <c r="O9" s="24"/>
      <c r="P9" s="24"/>
      <c r="Q9" s="87" t="str">
        <f t="shared" si="1"/>
        <v/>
      </c>
      <c r="R9" s="90" t="str">
        <f t="shared" si="2"/>
        <v/>
      </c>
      <c r="S9" s="1" t="str" cm="1">
        <f t="array" ref="S9">IF(W9="","",_xlfn.IFS(W9=-1,"ETP/non-ETP",W9=-4,"Group Error",W9&lt;60,"High",W9&lt;80,"Med",TRUE,"Low"))</f>
        <v/>
      </c>
      <c r="T9" s="13" t="str" cm="1">
        <f t="array" ref="T9">IF(W9="","",_xlfn.IFS(W9=-1,"ETP/non-ETP",W9=-4,"Group Error",W9&lt;60,"SG60 not met",W9&lt;80,"SG60 met",W9&lt;100,"SG80 met",TRUE,"SG100 met"))</f>
        <v/>
      </c>
      <c r="W9" s="80" t="str" cm="1">
        <f t="array" ref="W9">IFERROR(IF(NOT(ISNUMBER(A9)),"",_xlfn.IFS(E9="",-1,B9&lt;&gt;"First","",COUNTIFS($A$3:$A$53,A9,$E$3:$E$53,"&lt;&gt;",$E$3:$E$53,"&lt;&gt;"&amp;E9)&gt;0,-4,OR(R9="",E9=""),"",TRUE,ROUND(IF(E9="ETP",MIN(-11.965*R9^2+32.28*R9+78.259,100),MIN(-5.8*R9^2+6.9*R9+105,100)),0))),"")</f>
        <v/>
      </c>
      <c r="X9"/>
      <c r="Y9"/>
      <c r="AB9"/>
      <c r="AC9"/>
      <c r="AD9"/>
      <c r="AE9"/>
      <c r="AF9"/>
      <c r="AG9"/>
      <c r="AH9"/>
    </row>
    <row r="10" spans="1:34" ht="9.75" customHeight="1">
      <c r="A10" s="57"/>
      <c r="B10" s="2" t="str">
        <f>IF(COUNTIF($A$3:A10,A10)=1,"First","")</f>
        <v/>
      </c>
      <c r="C10" s="2"/>
      <c r="D10" s="2"/>
      <c r="F10" s="2"/>
      <c r="G10" s="2"/>
      <c r="H10" s="2"/>
      <c r="I10" s="24"/>
      <c r="J10" s="24"/>
      <c r="K10" s="24"/>
      <c r="L10" s="84" t="str">
        <f t="shared" si="0"/>
        <v/>
      </c>
      <c r="M10" s="24"/>
      <c r="N10" s="24"/>
      <c r="O10" s="24"/>
      <c r="P10" s="24"/>
      <c r="Q10" s="87" t="str">
        <f t="shared" si="1"/>
        <v/>
      </c>
      <c r="R10" s="90" t="str">
        <f t="shared" si="2"/>
        <v/>
      </c>
      <c r="S10" s="1" t="str" cm="1">
        <f t="array" ref="S10">IF(W10="","",_xlfn.IFS(W10=-1,"ETP/non-ETP",W10=-4,"Group Error",W10&lt;60,"High",W10&lt;80,"Med",TRUE,"Low"))</f>
        <v/>
      </c>
      <c r="T10" s="13" t="str" cm="1">
        <f t="array" ref="T10">IF(W10="","",_xlfn.IFS(W10=-1,"ETP/non-ETP",W10=-4,"Group Error",W10&lt;60,"SG60 not met",W10&lt;80,"SG60 met",W10&lt;100,"SG80 met",TRUE,"SG100 met"))</f>
        <v/>
      </c>
      <c r="W10" s="80" t="str" cm="1">
        <f t="array" ref="W10">IFERROR(IF(NOT(ISNUMBER(A10)),"",_xlfn.IFS(E10="",-1,B10&lt;&gt;"First","",COUNTIFS($A$3:$A$53,A10,$E$3:$E$53,"&lt;&gt;",$E$3:$E$53,"&lt;&gt;"&amp;E10)&gt;0,-4,OR(R10="",E10=""),"",TRUE,ROUND(IF(E10="ETP",MIN(-11.965*R10^2+32.28*R10+78.259,100),MIN(-5.8*R10^2+6.9*R10+105,100)),0))),"")</f>
        <v/>
      </c>
      <c r="X10"/>
      <c r="Y10"/>
      <c r="AB10"/>
      <c r="AC10"/>
      <c r="AD10"/>
      <c r="AE10"/>
      <c r="AF10"/>
      <c r="AG10"/>
      <c r="AH10"/>
    </row>
    <row r="11" spans="1:34" ht="9.75" customHeight="1">
      <c r="A11" s="57"/>
      <c r="B11" s="2" t="str">
        <f>IF(COUNTIF($A$3:A11,A11)=1,"First","")</f>
        <v/>
      </c>
      <c r="C11" s="2"/>
      <c r="D11" s="2"/>
      <c r="F11" s="2"/>
      <c r="G11" s="2"/>
      <c r="H11" s="2"/>
      <c r="I11" s="55"/>
      <c r="J11" s="55"/>
      <c r="K11" s="55"/>
      <c r="L11" s="84" t="str">
        <f t="shared" si="0"/>
        <v/>
      </c>
      <c r="M11" s="24"/>
      <c r="N11" s="24"/>
      <c r="O11" s="24"/>
      <c r="P11" s="24"/>
      <c r="Q11" s="87" t="str">
        <f t="shared" si="1"/>
        <v/>
      </c>
      <c r="R11" s="90" t="str">
        <f t="shared" si="2"/>
        <v/>
      </c>
      <c r="S11" s="1" t="str" cm="1">
        <f t="array" ref="S11">IF(W11="","",_xlfn.IFS(W11=-1,"ETP/non-ETP",W11=-4,"Group Error",W11&lt;60,"High",W11&lt;80,"Med",TRUE,"Low"))</f>
        <v/>
      </c>
      <c r="T11" s="13" t="str" cm="1">
        <f t="array" ref="T11">IF(W11="","",_xlfn.IFS(W11=-1,"ETP/non-ETP",W11=-4,"Group Error",W11&lt;60,"SG60 not met",W11&lt;80,"SG60 met",W11&lt;100,"SG80 met",TRUE,"SG100 met"))</f>
        <v/>
      </c>
      <c r="W11" s="80" t="str" cm="1">
        <f t="array" ref="W11">IFERROR(IF(NOT(ISNUMBER(A11)),"",_xlfn.IFS(E11="",-1,B11&lt;&gt;"First","",COUNTIFS($A$3:$A$53,A11,$E$3:$E$53,"&lt;&gt;",$E$3:$E$53,"&lt;&gt;"&amp;E11)&gt;0,-4,OR(R11="",E11=""),"",TRUE,ROUND(IF(E11="ETP",MIN(-11.965*R11^2+32.28*R11+78.259,100),MIN(-5.8*R11^2+6.9*R11+105,100)),0))),"")</f>
        <v/>
      </c>
      <c r="X11"/>
      <c r="Y11"/>
      <c r="AB11"/>
      <c r="AC11"/>
      <c r="AD11"/>
      <c r="AE11"/>
      <c r="AF11"/>
      <c r="AG11"/>
      <c r="AH11"/>
    </row>
    <row r="12" spans="1:34" ht="9.75" customHeight="1">
      <c r="A12" s="57"/>
      <c r="B12" s="2" t="str">
        <f>IF(COUNTIF($A$3:A12,A12)=1,"First","")</f>
        <v/>
      </c>
      <c r="C12" s="2"/>
      <c r="D12" s="2"/>
      <c r="F12" s="2"/>
      <c r="G12" s="2"/>
      <c r="H12" s="2"/>
      <c r="I12" s="24"/>
      <c r="J12" s="24"/>
      <c r="K12" s="24"/>
      <c r="L12" s="84" t="str">
        <f t="shared" si="0"/>
        <v/>
      </c>
      <c r="M12" s="24"/>
      <c r="N12" s="24"/>
      <c r="O12" s="24"/>
      <c r="P12" s="24"/>
      <c r="Q12" s="87" t="str">
        <f t="shared" si="1"/>
        <v/>
      </c>
      <c r="R12" s="90" t="str">
        <f t="shared" si="2"/>
        <v/>
      </c>
      <c r="S12" s="1" t="str" cm="1">
        <f t="array" ref="S12">IF(W12="","",_xlfn.IFS(W12=-1,"ETP/non-ETP",W12=-4,"Group Error",W12&lt;60,"High",W12&lt;80,"Med",TRUE,"Low"))</f>
        <v/>
      </c>
      <c r="T12" s="13" t="str" cm="1">
        <f t="array" ref="T12">IF(W12="","",_xlfn.IFS(W12=-1,"ETP/non-ETP",W12=-4,"Group Error",W12&lt;60,"SG60 not met",W12&lt;80,"SG60 met",W12&lt;100,"SG80 met",TRUE,"SG100 met"))</f>
        <v/>
      </c>
      <c r="W12" s="80" t="str" cm="1">
        <f t="array" ref="W12">IFERROR(IF(NOT(ISNUMBER(A12)),"",_xlfn.IFS(E12="",-1,B12&lt;&gt;"First","",COUNTIFS($A$3:$A$53,A12,$E$3:$E$53,"&lt;&gt;",$E$3:$E$53,"&lt;&gt;"&amp;E12)&gt;0,-4,OR(R12="",E12=""),"",TRUE,ROUND(IF(E12="ETP",MIN(-11.965*R12^2+32.28*R12+78.259,100),MIN(-5.8*R12^2+6.9*R12+105,100)),0))),"")</f>
        <v/>
      </c>
      <c r="X12"/>
      <c r="Y12"/>
      <c r="AB12"/>
      <c r="AC12"/>
      <c r="AD12"/>
      <c r="AE12"/>
      <c r="AF12"/>
      <c r="AG12"/>
      <c r="AH12"/>
    </row>
    <row r="13" spans="1:34" ht="9.75" customHeight="1">
      <c r="A13" s="57"/>
      <c r="B13" s="2" t="str">
        <f>IF(COUNTIF($A$3:A13,A13)=1,"First","")</f>
        <v/>
      </c>
      <c r="C13" s="2"/>
      <c r="D13" s="2"/>
      <c r="F13" s="2"/>
      <c r="G13" s="2"/>
      <c r="H13" s="2"/>
      <c r="I13" s="24"/>
      <c r="J13" s="24"/>
      <c r="K13" s="24"/>
      <c r="L13" s="84" t="str">
        <f t="shared" si="0"/>
        <v/>
      </c>
      <c r="M13" s="24"/>
      <c r="N13" s="24"/>
      <c r="O13" s="24"/>
      <c r="P13" s="24"/>
      <c r="Q13" s="87" t="str">
        <f t="shared" si="1"/>
        <v/>
      </c>
      <c r="R13" s="90" t="str">
        <f t="shared" si="2"/>
        <v/>
      </c>
      <c r="S13" s="1" t="str" cm="1">
        <f t="array" ref="S13">IF(W13="","",_xlfn.IFS(W13=-1,"ETP/non-ETP",W13=-4,"Group Error",W13&lt;60,"High",W13&lt;80,"Med",TRUE,"Low"))</f>
        <v/>
      </c>
      <c r="T13" s="13" t="str" cm="1">
        <f t="array" ref="T13">IF(W13="","",_xlfn.IFS(W13=-1,"ETP/non-ETP",W13=-4,"Group Error",W13&lt;60,"SG60 not met",W13&lt;80,"SG60 met",W13&lt;100,"SG80 met",TRUE,"SG100 met"))</f>
        <v/>
      </c>
      <c r="W13" s="80" t="str" cm="1">
        <f t="array" ref="W13">IFERROR(IF(NOT(ISNUMBER(A13)),"",_xlfn.IFS(E13="",-1,B13&lt;&gt;"First","",COUNTIFS($A$3:$A$53,A13,$E$3:$E$53,"&lt;&gt;",$E$3:$E$53,"&lt;&gt;"&amp;E13)&gt;0,-4,OR(R13="",E13=""),"",TRUE,ROUND(IF(E13="ETP",MIN(-11.965*R13^2+32.28*R13+78.259,100),MIN(-5.8*R13^2+6.9*R13+105,100)),0))),"")</f>
        <v/>
      </c>
      <c r="X13"/>
      <c r="Y13"/>
      <c r="AB13"/>
      <c r="AC13"/>
      <c r="AD13"/>
      <c r="AE13"/>
      <c r="AF13"/>
      <c r="AG13"/>
      <c r="AH13"/>
    </row>
    <row r="14" spans="1:34" ht="9.75" customHeight="1">
      <c r="A14" s="57"/>
      <c r="B14" s="2" t="str">
        <f>IF(COUNTIF($A$3:A14,A14)=1,"First","")</f>
        <v/>
      </c>
      <c r="C14" s="2"/>
      <c r="D14" s="2"/>
      <c r="F14" s="2"/>
      <c r="G14" s="2"/>
      <c r="H14" s="2"/>
      <c r="I14" s="24"/>
      <c r="J14" s="24"/>
      <c r="K14" s="24"/>
      <c r="L14" s="84" t="str">
        <f t="shared" si="0"/>
        <v/>
      </c>
      <c r="M14" s="24"/>
      <c r="N14" s="24"/>
      <c r="O14" s="24"/>
      <c r="P14" s="24"/>
      <c r="Q14" s="87" t="str">
        <f t="shared" si="1"/>
        <v/>
      </c>
      <c r="R14" s="90" t="str">
        <f t="shared" si="2"/>
        <v/>
      </c>
      <c r="S14" s="1" t="str" cm="1">
        <f t="array" ref="S14">IF(W14="","",_xlfn.IFS(W14=-1,"ETP/non-ETP",W14=-4,"Group Error",W14&lt;60,"High",W14&lt;80,"Med",TRUE,"Low"))</f>
        <v/>
      </c>
      <c r="T14" s="13" t="str" cm="1">
        <f t="array" ref="T14">IF(W14="","",_xlfn.IFS(W14=-1,"ETP/non-ETP",W14=-4,"Group Error",W14&lt;60,"SG60 not met",W14&lt;80,"SG60 met",W14&lt;100,"SG80 met",TRUE,"SG100 met"))</f>
        <v/>
      </c>
      <c r="W14" s="80" t="str" cm="1">
        <f t="array" ref="W14">IFERROR(IF(NOT(ISNUMBER(A14)),"",_xlfn.IFS(E14="",-1,B14&lt;&gt;"First","",COUNTIFS($A$3:$A$53,A14,$E$3:$E$53,"&lt;&gt;",$E$3:$E$53,"&lt;&gt;"&amp;E14)&gt;0,-4,OR(R14="",E14=""),"",TRUE,ROUND(IF(E14="ETP",MIN(-11.965*R14^2+32.28*R14+78.259,100),MIN(-5.8*R14^2+6.9*R14+105,100)),0))),"")</f>
        <v/>
      </c>
      <c r="X14"/>
      <c r="Y14"/>
      <c r="AB14"/>
      <c r="AC14"/>
      <c r="AD14"/>
      <c r="AE14"/>
      <c r="AF14"/>
      <c r="AG14"/>
      <c r="AH14"/>
    </row>
    <row r="15" spans="1:34" ht="9.75" customHeight="1">
      <c r="A15" s="57"/>
      <c r="B15" s="2" t="str">
        <f>IF(COUNTIF($A$3:A15,A15)=1,"First","")</f>
        <v/>
      </c>
      <c r="C15" s="2"/>
      <c r="D15" s="2"/>
      <c r="F15" s="2"/>
      <c r="G15" s="2"/>
      <c r="H15" s="2"/>
      <c r="I15" s="24"/>
      <c r="J15" s="24"/>
      <c r="K15" s="24"/>
      <c r="L15" s="84" t="str">
        <f t="shared" si="0"/>
        <v/>
      </c>
      <c r="M15" s="24"/>
      <c r="N15" s="24"/>
      <c r="O15" s="24"/>
      <c r="P15" s="24"/>
      <c r="Q15" s="87" t="str">
        <f t="shared" si="1"/>
        <v/>
      </c>
      <c r="R15" s="90" t="str">
        <f t="shared" si="2"/>
        <v/>
      </c>
      <c r="S15" s="1" t="str" cm="1">
        <f t="array" ref="S15">IF(W15="","",_xlfn.IFS(W15=-1,"ETP/non-ETP",W15=-4,"Group Error",W15&lt;60,"High",W15&lt;80,"Med",TRUE,"Low"))</f>
        <v/>
      </c>
      <c r="T15" s="13" t="str" cm="1">
        <f t="array" ref="T15">IF(W15="","",_xlfn.IFS(W15=-1,"ETP/non-ETP",W15=-4,"Group Error",W15&lt;60,"SG60 not met",W15&lt;80,"SG60 met",W15&lt;100,"SG80 met",TRUE,"SG100 met"))</f>
        <v/>
      </c>
      <c r="W15" s="80" t="str" cm="1">
        <f t="array" ref="W15">IFERROR(IF(NOT(ISNUMBER(A15)),"",_xlfn.IFS(E15="",-1,B15&lt;&gt;"First","",COUNTIFS($A$3:$A$53,A15,$E$3:$E$53,"&lt;&gt;",$E$3:$E$53,"&lt;&gt;"&amp;E15)&gt;0,-4,OR(R15="",E15=""),"",TRUE,ROUND(IF(E15="ETP",MIN(-11.965*R15^2+32.28*R15+78.259,100),MIN(-5.8*R15^2+6.9*R15+105,100)),0))),"")</f>
        <v/>
      </c>
      <c r="X15"/>
      <c r="Y15"/>
      <c r="AB15"/>
      <c r="AC15"/>
      <c r="AD15"/>
      <c r="AE15"/>
      <c r="AF15"/>
      <c r="AG15"/>
      <c r="AH15"/>
    </row>
    <row r="16" spans="1:34" ht="9.75" customHeight="1">
      <c r="A16" s="57"/>
      <c r="B16" s="2" t="str">
        <f>IF(COUNTIF($A$3:A16,A16)=1,"First","")</f>
        <v/>
      </c>
      <c r="C16" s="2"/>
      <c r="D16" s="2"/>
      <c r="F16" s="2"/>
      <c r="G16" s="2"/>
      <c r="H16" s="2"/>
      <c r="I16" s="24"/>
      <c r="J16" s="24"/>
      <c r="K16" s="24"/>
      <c r="L16" s="84" t="str">
        <f t="shared" si="0"/>
        <v/>
      </c>
      <c r="M16" s="24"/>
      <c r="N16" s="24"/>
      <c r="O16" s="24"/>
      <c r="P16" s="24"/>
      <c r="Q16" s="87" t="str">
        <f t="shared" si="1"/>
        <v/>
      </c>
      <c r="R16" s="90" t="str">
        <f t="shared" si="2"/>
        <v/>
      </c>
      <c r="S16" s="1" t="str" cm="1">
        <f t="array" ref="S16">IF(W16="","",_xlfn.IFS(W16=-1,"ETP/non-ETP",W16=-4,"Group Error",W16&lt;60,"High",W16&lt;80,"Med",TRUE,"Low"))</f>
        <v/>
      </c>
      <c r="T16" s="13" t="str" cm="1">
        <f t="array" ref="T16">IF(W16="","",_xlfn.IFS(W16=-1,"ETP/non-ETP",W16=-4,"Group Error",W16&lt;60,"SG60 not met",W16&lt;80,"SG60 met",W16&lt;100,"SG80 met",TRUE,"SG100 met"))</f>
        <v/>
      </c>
      <c r="W16" s="80" t="str" cm="1">
        <f t="array" ref="W16">IFERROR(IF(NOT(ISNUMBER(A16)),"",_xlfn.IFS(E16="",-1,B16&lt;&gt;"First","",COUNTIFS($A$3:$A$53,A16,$E$3:$E$53,"&lt;&gt;",$E$3:$E$53,"&lt;&gt;"&amp;E16)&gt;0,-4,OR(R16="",E16=""),"",TRUE,ROUND(IF(E16="ETP",MIN(-11.965*R16^2+32.28*R16+78.259,100),MIN(-5.8*R16^2+6.9*R16+105,100)),0))),"")</f>
        <v/>
      </c>
      <c r="X16"/>
      <c r="Y16"/>
      <c r="AB16"/>
      <c r="AC16"/>
      <c r="AD16"/>
      <c r="AE16"/>
      <c r="AF16"/>
      <c r="AG16"/>
      <c r="AH16"/>
    </row>
    <row r="17" spans="1:34" ht="9.75" customHeight="1">
      <c r="A17" s="57"/>
      <c r="B17" s="2" t="str">
        <f>IF(COUNTIF($A$3:A17,A17)=1,"First","")</f>
        <v/>
      </c>
      <c r="C17" s="2"/>
      <c r="D17" s="2"/>
      <c r="F17" s="2"/>
      <c r="G17" s="2"/>
      <c r="H17" s="2"/>
      <c r="I17" s="24"/>
      <c r="J17" s="24"/>
      <c r="K17" s="24"/>
      <c r="L17" s="84" t="str">
        <f t="shared" si="0"/>
        <v/>
      </c>
      <c r="M17" s="24"/>
      <c r="N17" s="24"/>
      <c r="O17" s="24"/>
      <c r="P17" s="24"/>
      <c r="Q17" s="87" t="str">
        <f t="shared" si="1"/>
        <v/>
      </c>
      <c r="R17" s="90" t="str">
        <f t="shared" si="2"/>
        <v/>
      </c>
      <c r="S17" s="1" t="str" cm="1">
        <f t="array" ref="S17">IF(W17="","",_xlfn.IFS(W17=-1,"ETP/non-ETP",W17=-4,"Group Error",W17&lt;60,"High",W17&lt;80,"Med",TRUE,"Low"))</f>
        <v/>
      </c>
      <c r="T17" s="13" t="str" cm="1">
        <f t="array" ref="T17">IF(W17="","",_xlfn.IFS(W17=-1,"ETP/non-ETP",W17=-4,"Group Error",W17&lt;60,"SG60 not met",W17&lt;80,"SG60 met",W17&lt;100,"SG80 met",TRUE,"SG100 met"))</f>
        <v/>
      </c>
      <c r="W17" s="80" t="str" cm="1">
        <f t="array" ref="W17">IFERROR(IF(NOT(ISNUMBER(A17)),"",_xlfn.IFS(E17="",-1,B17&lt;&gt;"First","",COUNTIFS($A$3:$A$53,A17,$E$3:$E$53,"&lt;&gt;",$E$3:$E$53,"&lt;&gt;"&amp;E17)&gt;0,-4,OR(R17="",E17=""),"",TRUE,ROUND(IF(E17="ETP",MIN(-11.965*R17^2+32.28*R17+78.259,100),MIN(-5.8*R17^2+6.9*R17+105,100)),0))),"")</f>
        <v/>
      </c>
      <c r="X17"/>
      <c r="Y17"/>
      <c r="AB17"/>
      <c r="AC17"/>
      <c r="AD17"/>
      <c r="AE17"/>
      <c r="AF17"/>
      <c r="AG17"/>
      <c r="AH17"/>
    </row>
    <row r="18" spans="1:34" ht="9.75" customHeight="1">
      <c r="A18" s="57"/>
      <c r="B18" s="2" t="str">
        <f>IF(COUNTIF($A$3:A18,A18)=1,"First","")</f>
        <v/>
      </c>
      <c r="C18" s="2"/>
      <c r="D18" s="2"/>
      <c r="F18" s="2"/>
      <c r="G18" s="2"/>
      <c r="H18" s="2"/>
      <c r="I18" s="24"/>
      <c r="J18" s="24"/>
      <c r="K18" s="24"/>
      <c r="L18" s="84" t="str">
        <f t="shared" si="0"/>
        <v/>
      </c>
      <c r="M18" s="24"/>
      <c r="N18" s="24"/>
      <c r="O18" s="24"/>
      <c r="P18" s="24"/>
      <c r="Q18" s="87" t="str">
        <f t="shared" si="1"/>
        <v/>
      </c>
      <c r="R18" s="90" t="str">
        <f t="shared" si="2"/>
        <v/>
      </c>
      <c r="S18" s="1" t="str" cm="1">
        <f t="array" ref="S18">IF(W18="","",_xlfn.IFS(W18=-1,"ETP/non-ETP",W18=-4,"Group Error",W18&lt;60,"High",W18&lt;80,"Med",TRUE,"Low"))</f>
        <v/>
      </c>
      <c r="T18" s="13" t="str" cm="1">
        <f t="array" ref="T18">IF(W18="","",_xlfn.IFS(W18=-1,"ETP/non-ETP",W18=-4,"Group Error",W18&lt;60,"SG60 not met",W18&lt;80,"SG60 met",W18&lt;100,"SG80 met",TRUE,"SG100 met"))</f>
        <v/>
      </c>
      <c r="W18" s="80" t="str" cm="1">
        <f t="array" ref="W18">IFERROR(IF(NOT(ISNUMBER(A18)),"",_xlfn.IFS(E18="",-1,B18&lt;&gt;"First","",COUNTIFS($A$3:$A$53,A18,$E$3:$E$53,"&lt;&gt;",$E$3:$E$53,"&lt;&gt;"&amp;E18)&gt;0,-4,OR(R18="",E18=""),"",TRUE,ROUND(IF(E18="ETP",MIN(-11.965*R18^2+32.28*R18+78.259,100),MIN(-5.8*R18^2+6.9*R18+105,100)),0))),"")</f>
        <v/>
      </c>
      <c r="X18"/>
      <c r="Y18"/>
      <c r="AB18"/>
      <c r="AC18"/>
      <c r="AD18"/>
      <c r="AE18"/>
      <c r="AF18"/>
      <c r="AG18"/>
      <c r="AH18"/>
    </row>
    <row r="19" spans="1:34" ht="9.75" customHeight="1">
      <c r="A19" s="57"/>
      <c r="B19" s="2" t="str">
        <f>IF(COUNTIF($A$3:A19,A19)=1,"First","")</f>
        <v/>
      </c>
      <c r="C19" s="2"/>
      <c r="D19" s="2"/>
      <c r="F19" s="2"/>
      <c r="G19" s="2"/>
      <c r="H19" s="2"/>
      <c r="I19" s="24"/>
      <c r="J19" s="24"/>
      <c r="K19" s="24"/>
      <c r="L19" s="84" t="str">
        <f t="shared" si="0"/>
        <v/>
      </c>
      <c r="M19" s="24"/>
      <c r="N19" s="24"/>
      <c r="O19" s="24"/>
      <c r="P19" s="24"/>
      <c r="Q19" s="87" t="str">
        <f t="shared" si="1"/>
        <v/>
      </c>
      <c r="R19" s="90" t="str">
        <f t="shared" si="2"/>
        <v/>
      </c>
      <c r="S19" s="1" t="str" cm="1">
        <f t="array" ref="S19">IF(W19="","",_xlfn.IFS(W19=-1,"ETP/non-ETP",W19=-4,"Group Error",W19&lt;60,"High",W19&lt;80,"Med",TRUE,"Low"))</f>
        <v/>
      </c>
      <c r="T19" s="13" t="str" cm="1">
        <f t="array" ref="T19">IF(W19="","",_xlfn.IFS(W19=-1,"ETP/non-ETP",W19=-4,"Group Error",W19&lt;60,"SG60 not met",W19&lt;80,"SG60 met",W19&lt;100,"SG80 met",TRUE,"SG100 met"))</f>
        <v/>
      </c>
      <c r="W19" s="80" t="str" cm="1">
        <f t="array" ref="W19">IFERROR(IF(NOT(ISNUMBER(A19)),"",_xlfn.IFS(E19="",-1,B19&lt;&gt;"First","",COUNTIFS($A$3:$A$53,A19,$E$3:$E$53,"&lt;&gt;",$E$3:$E$53,"&lt;&gt;"&amp;E19)&gt;0,-4,OR(R19="",E19=""),"",TRUE,ROUND(IF(E19="ETP",MIN(-11.965*R19^2+32.28*R19+78.259,100),MIN(-5.8*R19^2+6.9*R19+105,100)),0))),"")</f>
        <v/>
      </c>
      <c r="X19"/>
      <c r="Y19"/>
      <c r="AB19"/>
      <c r="AC19"/>
      <c r="AD19"/>
      <c r="AE19"/>
      <c r="AF19"/>
      <c r="AG19"/>
      <c r="AH19"/>
    </row>
    <row r="20" spans="1:34" ht="9.75" customHeight="1">
      <c r="A20" s="57"/>
      <c r="B20" s="2" t="str">
        <f>IF(COUNTIF($A$3:A20,A20)=1,"First","")</f>
        <v/>
      </c>
      <c r="C20" s="2"/>
      <c r="D20" s="2"/>
      <c r="F20" s="2"/>
      <c r="G20" s="2"/>
      <c r="H20" s="2"/>
      <c r="I20" s="24"/>
      <c r="J20" s="24"/>
      <c r="K20" s="24"/>
      <c r="L20" s="84" t="str">
        <f t="shared" si="0"/>
        <v/>
      </c>
      <c r="M20" s="24"/>
      <c r="N20" s="24"/>
      <c r="O20" s="24"/>
      <c r="P20" s="24"/>
      <c r="Q20" s="87" t="str">
        <f t="shared" si="1"/>
        <v/>
      </c>
      <c r="R20" s="90" t="str">
        <f t="shared" si="2"/>
        <v/>
      </c>
      <c r="S20" s="1" t="str" cm="1">
        <f t="array" ref="S20">IF(W20="","",_xlfn.IFS(W20=-1,"ETP/non-ETP",W20=-4,"Group Error",W20&lt;60,"High",W20&lt;80,"Med",TRUE,"Low"))</f>
        <v/>
      </c>
      <c r="T20" s="13" t="str" cm="1">
        <f t="array" ref="T20">IF(W20="","",_xlfn.IFS(W20=-1,"ETP/non-ETP",W20=-4,"Group Error",W20&lt;60,"SG60 not met",W20&lt;80,"SG60 met",W20&lt;100,"SG80 met",TRUE,"SG100 met"))</f>
        <v/>
      </c>
      <c r="W20" s="80" t="str" cm="1">
        <f t="array" ref="W20">IFERROR(IF(NOT(ISNUMBER(A20)),"",_xlfn.IFS(E20="",-1,B20&lt;&gt;"First","",COUNTIFS($A$3:$A$53,A20,$E$3:$E$53,"&lt;&gt;",$E$3:$E$53,"&lt;&gt;"&amp;E20)&gt;0,-4,OR(R20="",E20=""),"",TRUE,ROUND(IF(E20="ETP",MIN(-11.965*R20^2+32.28*R20+78.259,100),MIN(-5.8*R20^2+6.9*R20+105,100)),0))),"")</f>
        <v/>
      </c>
      <c r="X20"/>
      <c r="Y20"/>
      <c r="AB20"/>
      <c r="AC20"/>
      <c r="AD20"/>
      <c r="AE20"/>
      <c r="AF20"/>
      <c r="AG20"/>
      <c r="AH20"/>
    </row>
    <row r="21" spans="1:34" ht="9.75" customHeight="1">
      <c r="A21" s="57"/>
      <c r="B21" s="2" t="str">
        <f>IF(COUNTIF($A$3:A21,A21)=1,"First","")</f>
        <v/>
      </c>
      <c r="C21" s="2"/>
      <c r="D21" s="2"/>
      <c r="F21" s="2"/>
      <c r="G21" s="2"/>
      <c r="H21" s="2"/>
      <c r="I21" s="24"/>
      <c r="J21" s="24"/>
      <c r="K21" s="24"/>
      <c r="L21" s="84" t="str">
        <f t="shared" si="0"/>
        <v/>
      </c>
      <c r="M21" s="24"/>
      <c r="N21" s="24"/>
      <c r="O21" s="24"/>
      <c r="P21" s="24"/>
      <c r="Q21" s="87" t="str">
        <f t="shared" si="1"/>
        <v/>
      </c>
      <c r="R21" s="90" t="str">
        <f t="shared" si="2"/>
        <v/>
      </c>
      <c r="S21" s="1" t="str" cm="1">
        <f t="array" ref="S21">IF(W21="","",_xlfn.IFS(W21=-1,"ETP/non-ETP",W21=-4,"Group Error",W21&lt;60,"High",W21&lt;80,"Med",TRUE,"Low"))</f>
        <v/>
      </c>
      <c r="T21" s="13" t="str" cm="1">
        <f t="array" ref="T21">IF(W21="","",_xlfn.IFS(W21=-1,"ETP/non-ETP",W21=-4,"Group Error",W21&lt;60,"SG60 not met",W21&lt;80,"SG60 met",W21&lt;100,"SG80 met",TRUE,"SG100 met"))</f>
        <v/>
      </c>
      <c r="W21" s="80" t="str" cm="1">
        <f t="array" ref="W21">IFERROR(IF(NOT(ISNUMBER(A21)),"",_xlfn.IFS(E21="",-1,B21&lt;&gt;"First","",COUNTIFS($A$3:$A$53,A21,$E$3:$E$53,"&lt;&gt;",$E$3:$E$53,"&lt;&gt;"&amp;E21)&gt;0,-4,OR(R21="",E21=""),"",TRUE,ROUND(IF(E21="ETP",MIN(-11.965*R21^2+32.28*R21+78.259,100),MIN(-5.8*R21^2+6.9*R21+105,100)),0))),"")</f>
        <v/>
      </c>
      <c r="X21"/>
      <c r="Y21"/>
      <c r="AB21"/>
      <c r="AC21"/>
      <c r="AD21"/>
      <c r="AE21"/>
      <c r="AF21"/>
      <c r="AG21"/>
      <c r="AH21"/>
    </row>
    <row r="22" spans="1:34" ht="9.75" customHeight="1">
      <c r="A22" s="57"/>
      <c r="B22" s="2" t="str">
        <f>IF(COUNTIF($A$3:A22,A22)=1,"First","")</f>
        <v/>
      </c>
      <c r="C22" s="2"/>
      <c r="D22" s="2"/>
      <c r="F22" s="2"/>
      <c r="G22" s="2"/>
      <c r="H22" s="2"/>
      <c r="I22" s="24"/>
      <c r="J22" s="24"/>
      <c r="K22" s="24"/>
      <c r="L22" s="84" t="str">
        <f t="shared" si="0"/>
        <v/>
      </c>
      <c r="M22" s="24"/>
      <c r="N22" s="24"/>
      <c r="O22" s="24"/>
      <c r="P22" s="24"/>
      <c r="Q22" s="87" t="str">
        <f t="shared" si="1"/>
        <v/>
      </c>
      <c r="R22" s="90" t="str">
        <f t="shared" si="2"/>
        <v/>
      </c>
      <c r="S22" s="1" t="str" cm="1">
        <f t="array" ref="S22">IF(W22="","",_xlfn.IFS(W22=-1,"ETP/non-ETP",W22=-4,"Group Error",W22&lt;60,"High",W22&lt;80,"Med",TRUE,"Low"))</f>
        <v/>
      </c>
      <c r="T22" s="13" t="str" cm="1">
        <f t="array" ref="T22">IF(W22="","",_xlfn.IFS(W22=-1,"ETP/non-ETP",W22=-4,"Group Error",W22&lt;60,"SG60 not met",W22&lt;80,"SG60 met",W22&lt;100,"SG80 met",TRUE,"SG100 met"))</f>
        <v/>
      </c>
      <c r="W22" s="80" t="str" cm="1">
        <f t="array" ref="W22">IFERROR(IF(NOT(ISNUMBER(A22)),"",_xlfn.IFS(E22="",-1,B22&lt;&gt;"First","",COUNTIFS($A$3:$A$53,A22,$E$3:$E$53,"&lt;&gt;",$E$3:$E$53,"&lt;&gt;"&amp;E22)&gt;0,-4,OR(R22="",E22=""),"",TRUE,ROUND(IF(E22="ETP",MIN(-11.965*R22^2+32.28*R22+78.259,100),MIN(-5.8*R22^2+6.9*R22+105,100)),0))),"")</f>
        <v/>
      </c>
      <c r="X22"/>
      <c r="Y22"/>
      <c r="AB22"/>
      <c r="AC22"/>
      <c r="AD22"/>
      <c r="AE22"/>
      <c r="AF22"/>
      <c r="AG22"/>
      <c r="AH22"/>
    </row>
    <row r="23" spans="1:34" ht="9.75" customHeight="1">
      <c r="A23" s="57"/>
      <c r="B23" s="2" t="str">
        <f>IF(COUNTIF($A$3:A23,A23)=1,"First","")</f>
        <v/>
      </c>
      <c r="C23" s="2"/>
      <c r="D23" s="2"/>
      <c r="F23" s="2"/>
      <c r="G23" s="2"/>
      <c r="H23" s="2"/>
      <c r="I23" s="24"/>
      <c r="J23" s="24"/>
      <c r="K23" s="24"/>
      <c r="L23" s="84" t="str">
        <f t="shared" si="0"/>
        <v/>
      </c>
      <c r="M23" s="24"/>
      <c r="N23" s="24"/>
      <c r="O23" s="24"/>
      <c r="P23" s="24"/>
      <c r="Q23" s="87" t="str">
        <f t="shared" si="1"/>
        <v/>
      </c>
      <c r="R23" s="90" t="str">
        <f t="shared" si="2"/>
        <v/>
      </c>
      <c r="S23" s="1" t="str" cm="1">
        <f t="array" ref="S23">IF(W23="","",_xlfn.IFS(W23=-1,"ETP/non-ETP",W23=-4,"Group Error",W23&lt;60,"High",W23&lt;80,"Med",TRUE,"Low"))</f>
        <v/>
      </c>
      <c r="T23" s="13" t="str" cm="1">
        <f t="array" ref="T23">IF(W23="","",_xlfn.IFS(W23=-1,"ETP/non-ETP",W23=-4,"Group Error",W23&lt;60,"SG60 not met",W23&lt;80,"SG60 met",W23&lt;100,"SG80 met",TRUE,"SG100 met"))</f>
        <v/>
      </c>
      <c r="W23" s="80" t="str" cm="1">
        <f t="array" ref="W23">IFERROR(IF(NOT(ISNUMBER(A23)),"",_xlfn.IFS(E23="",-1,B23&lt;&gt;"First","",COUNTIFS($A$3:$A$53,A23,$E$3:$E$53,"&lt;&gt;",$E$3:$E$53,"&lt;&gt;"&amp;E23)&gt;0,-4,OR(R23="",E23=""),"",TRUE,ROUND(IF(E23="ETP",MIN(-11.965*R23^2+32.28*R23+78.259,100),MIN(-5.8*R23^2+6.9*R23+105,100)),0))),"")</f>
        <v/>
      </c>
      <c r="X23"/>
      <c r="Y23"/>
      <c r="AB23"/>
      <c r="AC23"/>
      <c r="AD23"/>
      <c r="AE23"/>
      <c r="AF23"/>
      <c r="AG23"/>
      <c r="AH23"/>
    </row>
    <row r="24" spans="1:34" ht="9.75" customHeight="1">
      <c r="A24" s="57"/>
      <c r="B24" s="2" t="str">
        <f>IF(COUNTIF($A$3:A24,A24)=1,"First","")</f>
        <v/>
      </c>
      <c r="C24" s="2"/>
      <c r="D24" s="2"/>
      <c r="F24" s="2"/>
      <c r="G24" s="2"/>
      <c r="H24" s="2"/>
      <c r="I24" s="24"/>
      <c r="J24" s="24"/>
      <c r="K24" s="24"/>
      <c r="L24" s="84" t="str">
        <f t="shared" si="0"/>
        <v/>
      </c>
      <c r="M24" s="24"/>
      <c r="N24" s="24"/>
      <c r="O24" s="24"/>
      <c r="P24" s="24"/>
      <c r="Q24" s="87" t="str">
        <f t="shared" si="1"/>
        <v/>
      </c>
      <c r="R24" s="90" t="str">
        <f t="shared" si="2"/>
        <v/>
      </c>
      <c r="S24" s="1" t="str" cm="1">
        <f t="array" ref="S24">IF(W24="","",_xlfn.IFS(W24=-1,"ETP/non-ETP",W24=-4,"Group Error",W24&lt;60,"High",W24&lt;80,"Med",TRUE,"Low"))</f>
        <v/>
      </c>
      <c r="T24" s="13" t="str" cm="1">
        <f t="array" ref="T24">IF(W24="","",_xlfn.IFS(W24=-1,"ETP/non-ETP",W24=-4,"Group Error",W24&lt;60,"SG60 not met",W24&lt;80,"SG60 met",W24&lt;100,"SG80 met",TRUE,"SG100 met"))</f>
        <v/>
      </c>
      <c r="W24" s="80" t="str" cm="1">
        <f t="array" ref="W24">IFERROR(IF(NOT(ISNUMBER(A24)),"",_xlfn.IFS(E24="",-1,B24&lt;&gt;"First","",COUNTIFS($A$3:$A$53,A24,$E$3:$E$53,"&lt;&gt;",$E$3:$E$53,"&lt;&gt;"&amp;E24)&gt;0,-4,OR(R24="",E24=""),"",TRUE,ROUND(IF(E24="ETP",MIN(-11.965*R24^2+32.28*R24+78.259,100),MIN(-5.8*R24^2+6.9*R24+105,100)),0))),"")</f>
        <v/>
      </c>
      <c r="X24"/>
      <c r="Y24"/>
      <c r="AB24"/>
      <c r="AC24"/>
      <c r="AD24"/>
      <c r="AE24"/>
      <c r="AF24"/>
      <c r="AG24"/>
      <c r="AH24"/>
    </row>
    <row r="25" spans="1:34" ht="9.75" customHeight="1">
      <c r="A25" s="57"/>
      <c r="B25" s="2" t="str">
        <f>IF(COUNTIF($A$3:A25,A25)=1,"First","")</f>
        <v/>
      </c>
      <c r="C25" s="2"/>
      <c r="D25" s="2"/>
      <c r="F25" s="2"/>
      <c r="G25" s="2"/>
      <c r="H25" s="2"/>
      <c r="I25" s="24"/>
      <c r="J25" s="24"/>
      <c r="K25" s="24"/>
      <c r="L25" s="84" t="str">
        <f t="shared" si="0"/>
        <v/>
      </c>
      <c r="M25" s="24"/>
      <c r="N25" s="24"/>
      <c r="O25" s="24"/>
      <c r="P25" s="24"/>
      <c r="Q25" s="87" t="str">
        <f t="shared" si="1"/>
        <v/>
      </c>
      <c r="R25" s="90" t="str">
        <f t="shared" si="2"/>
        <v/>
      </c>
      <c r="S25" s="1" t="str" cm="1">
        <f t="array" ref="S25">IF(W25="","",_xlfn.IFS(W25=-1,"ETP/non-ETP",W25=-4,"Group Error",W25&lt;60,"High",W25&lt;80,"Med",TRUE,"Low"))</f>
        <v/>
      </c>
      <c r="T25" s="13" t="str" cm="1">
        <f t="array" ref="T25">IF(W25="","",_xlfn.IFS(W25=-1,"ETP/non-ETP",W25=-4,"Group Error",W25&lt;60,"SG60 not met",W25&lt;80,"SG60 met",W25&lt;100,"SG80 met",TRUE,"SG100 met"))</f>
        <v/>
      </c>
      <c r="W25" s="80" t="str" cm="1">
        <f t="array" ref="W25">IFERROR(IF(NOT(ISNUMBER(A25)),"",_xlfn.IFS(E25="",-1,B25&lt;&gt;"First","",COUNTIFS($A$3:$A$53,A25,$E$3:$E$53,"&lt;&gt;",$E$3:$E$53,"&lt;&gt;"&amp;E25)&gt;0,-4,OR(R25="",E25=""),"",TRUE,ROUND(IF(E25="ETP",MIN(-11.965*R25^2+32.28*R25+78.259,100),MIN(-5.8*R25^2+6.9*R25+105,100)),0))),"")</f>
        <v/>
      </c>
      <c r="X25"/>
      <c r="Y25"/>
      <c r="AB25"/>
      <c r="AC25"/>
      <c r="AD25"/>
      <c r="AE25"/>
      <c r="AF25"/>
      <c r="AG25"/>
      <c r="AH25"/>
    </row>
    <row r="26" spans="1:34" ht="9.75" customHeight="1">
      <c r="A26" s="57"/>
      <c r="B26" s="2" t="str">
        <f>IF(COUNTIF($A$3:A26,A26)=1,"First","")</f>
        <v/>
      </c>
      <c r="C26" s="2"/>
      <c r="D26" s="2"/>
      <c r="F26" s="2"/>
      <c r="G26" s="2"/>
      <c r="H26" s="2"/>
      <c r="I26" s="24"/>
      <c r="J26" s="24"/>
      <c r="K26" s="24"/>
      <c r="L26" s="84" t="str">
        <f t="shared" si="0"/>
        <v/>
      </c>
      <c r="M26" s="24"/>
      <c r="N26" s="24"/>
      <c r="O26" s="24"/>
      <c r="P26" s="24"/>
      <c r="Q26" s="87" t="str">
        <f t="shared" si="1"/>
        <v/>
      </c>
      <c r="R26" s="90" t="str">
        <f t="shared" si="2"/>
        <v/>
      </c>
      <c r="S26" s="1" t="str" cm="1">
        <f t="array" ref="S26">IF(W26="","",_xlfn.IFS(W26=-1,"ETP/non-ETP",W26=-4,"Group Error",W26&lt;60,"High",W26&lt;80,"Med",TRUE,"Low"))</f>
        <v/>
      </c>
      <c r="T26" s="13" t="str" cm="1">
        <f t="array" ref="T26">IF(W26="","",_xlfn.IFS(W26=-1,"ETP/non-ETP",W26=-4,"Group Error",W26&lt;60,"SG60 not met",W26&lt;80,"SG60 met",W26&lt;100,"SG80 met",TRUE,"SG100 met"))</f>
        <v/>
      </c>
      <c r="W26" s="80" t="str" cm="1">
        <f t="array" ref="W26">IFERROR(IF(NOT(ISNUMBER(A26)),"",_xlfn.IFS(E26="",-1,B26&lt;&gt;"First","",COUNTIFS($A$3:$A$53,A26,$E$3:$E$53,"&lt;&gt;",$E$3:$E$53,"&lt;&gt;"&amp;E26)&gt;0,-4,OR(R26="",E26=""),"",TRUE,ROUND(IF(E26="ETP",MIN(-11.965*R26^2+32.28*R26+78.259,100),MIN(-5.8*R26^2+6.9*R26+105,100)),0))),"")</f>
        <v/>
      </c>
      <c r="X26"/>
      <c r="Y26"/>
      <c r="AB26"/>
      <c r="AC26"/>
      <c r="AD26"/>
      <c r="AE26"/>
      <c r="AF26"/>
      <c r="AG26"/>
      <c r="AH26"/>
    </row>
    <row r="27" spans="1:34" ht="9.75" customHeight="1">
      <c r="A27" s="57"/>
      <c r="B27" s="2" t="str">
        <f>IF(COUNTIF($A$3:A27,A27)=1,"First","")</f>
        <v/>
      </c>
      <c r="C27" s="2"/>
      <c r="D27" s="2"/>
      <c r="F27" s="2"/>
      <c r="G27" s="2"/>
      <c r="H27" s="2"/>
      <c r="I27" s="24"/>
      <c r="J27" s="24"/>
      <c r="K27" s="24"/>
      <c r="L27" s="84" t="str">
        <f t="shared" si="0"/>
        <v/>
      </c>
      <c r="M27" s="24"/>
      <c r="N27" s="24"/>
      <c r="O27" s="24"/>
      <c r="P27" s="24"/>
      <c r="Q27" s="87" t="str">
        <f t="shared" si="1"/>
        <v/>
      </c>
      <c r="R27" s="90" t="str">
        <f t="shared" si="2"/>
        <v/>
      </c>
      <c r="S27" s="1" t="str" cm="1">
        <f t="array" ref="S27">IF(W27="","",_xlfn.IFS(W27=-1,"ETP/non-ETP",W27=-4,"Group Error",W27&lt;60,"High",W27&lt;80,"Med",TRUE,"Low"))</f>
        <v/>
      </c>
      <c r="T27" s="13" t="str" cm="1">
        <f t="array" ref="T27">IF(W27="","",_xlfn.IFS(W27=-1,"ETP/non-ETP",W27=-4,"Group Error",W27&lt;60,"SG60 not met",W27&lt;80,"SG60 met",W27&lt;100,"SG80 met",TRUE,"SG100 met"))</f>
        <v/>
      </c>
      <c r="W27" s="80" t="str" cm="1">
        <f t="array" ref="W27">IFERROR(IF(NOT(ISNUMBER(A27)),"",_xlfn.IFS(E27="",-1,B27&lt;&gt;"First","",COUNTIFS($A$3:$A$53,A27,$E$3:$E$53,"&lt;&gt;",$E$3:$E$53,"&lt;&gt;"&amp;E27)&gt;0,-4,OR(R27="",E27=""),"",TRUE,ROUND(IF(E27="ETP",MIN(-11.965*R27^2+32.28*R27+78.259,100),MIN(-5.8*R27^2+6.9*R27+105,100)),0))),"")</f>
        <v/>
      </c>
      <c r="X27"/>
      <c r="Y27"/>
      <c r="AB27"/>
      <c r="AC27"/>
      <c r="AD27"/>
      <c r="AE27"/>
      <c r="AF27"/>
      <c r="AG27"/>
      <c r="AH27"/>
    </row>
    <row r="28" spans="1:34" ht="9.75" customHeight="1">
      <c r="A28" s="57"/>
      <c r="B28" s="2" t="str">
        <f>IF(COUNTIF($A$3:A28,A28)=1,"First","")</f>
        <v/>
      </c>
      <c r="C28" s="2"/>
      <c r="D28" s="2"/>
      <c r="F28" s="2"/>
      <c r="G28" s="2"/>
      <c r="H28" s="2"/>
      <c r="I28" s="24"/>
      <c r="J28" s="24"/>
      <c r="K28" s="24"/>
      <c r="L28" s="84" t="str">
        <f t="shared" si="0"/>
        <v/>
      </c>
      <c r="M28" s="24"/>
      <c r="N28" s="24"/>
      <c r="O28" s="24"/>
      <c r="P28" s="24"/>
      <c r="Q28" s="87" t="str">
        <f t="shared" si="1"/>
        <v/>
      </c>
      <c r="R28" s="90" t="str">
        <f t="shared" si="2"/>
        <v/>
      </c>
      <c r="S28" s="1" t="str" cm="1">
        <f t="array" ref="S28">IF(W28="","",_xlfn.IFS(W28=-1,"ETP/non-ETP",W28=-4,"Group Error",W28&lt;60,"High",W28&lt;80,"Med",TRUE,"Low"))</f>
        <v/>
      </c>
      <c r="T28" s="13" t="str" cm="1">
        <f t="array" ref="T28">IF(W28="","",_xlfn.IFS(W28=-1,"ETP/non-ETP",W28=-4,"Group Error",W28&lt;60,"SG60 not met",W28&lt;80,"SG60 met",W28&lt;100,"SG80 met",TRUE,"SG100 met"))</f>
        <v/>
      </c>
      <c r="W28" s="80" t="str" cm="1">
        <f t="array" ref="W28">IFERROR(IF(NOT(ISNUMBER(A28)),"",_xlfn.IFS(E28="",-1,B28&lt;&gt;"First","",COUNTIFS($A$3:$A$53,A28,$E$3:$E$53,"&lt;&gt;",$E$3:$E$53,"&lt;&gt;"&amp;E28)&gt;0,-4,OR(R28="",E28=""),"",TRUE,ROUND(IF(E28="ETP",MIN(-11.965*R28^2+32.28*R28+78.259,100),MIN(-5.8*R28^2+6.9*R28+105,100)),0))),"")</f>
        <v/>
      </c>
      <c r="X28"/>
      <c r="Y28"/>
      <c r="AB28"/>
      <c r="AC28"/>
      <c r="AD28"/>
      <c r="AE28"/>
      <c r="AF28"/>
      <c r="AG28"/>
      <c r="AH28"/>
    </row>
    <row r="29" spans="1:34" ht="9.75" customHeight="1">
      <c r="A29" s="57"/>
      <c r="B29" s="2" t="str">
        <f>IF(COUNTIF($A$3:A29,A29)=1,"First","")</f>
        <v/>
      </c>
      <c r="C29" s="2"/>
      <c r="D29" s="2"/>
      <c r="F29" s="2"/>
      <c r="G29" s="2"/>
      <c r="H29" s="2"/>
      <c r="I29" s="24"/>
      <c r="J29" s="24"/>
      <c r="K29" s="24"/>
      <c r="L29" s="84" t="str">
        <f t="shared" si="0"/>
        <v/>
      </c>
      <c r="M29" s="24"/>
      <c r="N29" s="24"/>
      <c r="O29" s="24"/>
      <c r="P29" s="24"/>
      <c r="Q29" s="87" t="str">
        <f t="shared" si="1"/>
        <v/>
      </c>
      <c r="R29" s="90" t="str">
        <f t="shared" si="2"/>
        <v/>
      </c>
      <c r="S29" s="1" t="str" cm="1">
        <f t="array" ref="S29">IF(W29="","",_xlfn.IFS(W29=-1,"ETP/non-ETP",W29=-4,"Group Error",W29&lt;60,"High",W29&lt;80,"Med",TRUE,"Low"))</f>
        <v/>
      </c>
      <c r="T29" s="13" t="str" cm="1">
        <f t="array" ref="T29">IF(W29="","",_xlfn.IFS(W29=-1,"ETP/non-ETP",W29=-4,"Group Error",W29&lt;60,"SG60 not met",W29&lt;80,"SG60 met",W29&lt;100,"SG80 met",TRUE,"SG100 met"))</f>
        <v/>
      </c>
      <c r="W29" s="80" t="str" cm="1">
        <f t="array" ref="W29">IFERROR(IF(NOT(ISNUMBER(A29)),"",_xlfn.IFS(E29="",-1,B29&lt;&gt;"First","",COUNTIFS($A$3:$A$53,A29,$E$3:$E$53,"&lt;&gt;",$E$3:$E$53,"&lt;&gt;"&amp;E29)&gt;0,-4,OR(R29="",E29=""),"",TRUE,ROUND(IF(E29="ETP",MIN(-11.965*R29^2+32.28*R29+78.259,100),MIN(-5.8*R29^2+6.9*R29+105,100)),0))),"")</f>
        <v/>
      </c>
      <c r="X29"/>
      <c r="Y29"/>
      <c r="AB29"/>
      <c r="AC29"/>
      <c r="AD29"/>
      <c r="AE29"/>
      <c r="AF29"/>
      <c r="AG29"/>
      <c r="AH29"/>
    </row>
    <row r="30" spans="1:34" ht="9.75" customHeight="1">
      <c r="A30" s="57"/>
      <c r="B30" s="2" t="str">
        <f>IF(COUNTIF($A$3:A30,A30)=1,"First","")</f>
        <v/>
      </c>
      <c r="C30" s="2"/>
      <c r="D30" s="2"/>
      <c r="F30" s="2"/>
      <c r="G30" s="2"/>
      <c r="H30" s="2"/>
      <c r="I30" s="24"/>
      <c r="J30" s="24"/>
      <c r="K30" s="24"/>
      <c r="L30" s="84" t="str">
        <f t="shared" si="0"/>
        <v/>
      </c>
      <c r="M30" s="24"/>
      <c r="N30" s="24"/>
      <c r="O30" s="24"/>
      <c r="P30" s="24"/>
      <c r="Q30" s="87" t="str">
        <f t="shared" si="1"/>
        <v/>
      </c>
      <c r="R30" s="90" t="str">
        <f t="shared" si="2"/>
        <v/>
      </c>
      <c r="S30" s="1" t="str" cm="1">
        <f t="array" ref="S30">IF(W30="","",_xlfn.IFS(W30=-1,"ETP/non-ETP",W30=-4,"Group Error",W30&lt;60,"High",W30&lt;80,"Med",TRUE,"Low"))</f>
        <v/>
      </c>
      <c r="T30" s="13" t="str" cm="1">
        <f t="array" ref="T30">IF(W30="","",_xlfn.IFS(W30=-1,"ETP/non-ETP",W30=-4,"Group Error",W30&lt;60,"SG60 not met",W30&lt;80,"SG60 met",W30&lt;100,"SG80 met",TRUE,"SG100 met"))</f>
        <v/>
      </c>
      <c r="W30" s="80" t="str" cm="1">
        <f t="array" ref="W30">IFERROR(IF(NOT(ISNUMBER(A30)),"",_xlfn.IFS(E30="",-1,B30&lt;&gt;"First","",COUNTIFS($A$3:$A$53,A30,$E$3:$E$53,"&lt;&gt;",$E$3:$E$53,"&lt;&gt;"&amp;E30)&gt;0,-4,OR(R30="",E30=""),"",TRUE,ROUND(IF(E30="ETP",MIN(-11.965*R30^2+32.28*R30+78.259,100),MIN(-5.8*R30^2+6.9*R30+105,100)),0))),"")</f>
        <v/>
      </c>
      <c r="X30"/>
      <c r="Y30"/>
      <c r="AB30"/>
      <c r="AC30"/>
      <c r="AD30"/>
      <c r="AE30"/>
      <c r="AF30"/>
      <c r="AG30"/>
      <c r="AH30"/>
    </row>
    <row r="31" spans="1:34" ht="9.75" customHeight="1">
      <c r="A31" s="57"/>
      <c r="B31" s="2" t="str">
        <f>IF(COUNTIF($A$3:A31,A31)=1,"First","")</f>
        <v/>
      </c>
      <c r="C31" s="2"/>
      <c r="D31" s="2"/>
      <c r="F31" s="2"/>
      <c r="G31" s="2"/>
      <c r="H31" s="2"/>
      <c r="I31" s="24"/>
      <c r="J31" s="24"/>
      <c r="K31" s="24"/>
      <c r="L31" s="84" t="str">
        <f t="shared" si="0"/>
        <v/>
      </c>
      <c r="M31" s="24"/>
      <c r="N31" s="24"/>
      <c r="O31" s="24"/>
      <c r="P31" s="24"/>
      <c r="Q31" s="87" t="str">
        <f t="shared" si="1"/>
        <v/>
      </c>
      <c r="R31" s="90" t="str">
        <f t="shared" si="2"/>
        <v/>
      </c>
      <c r="S31" s="1" t="str" cm="1">
        <f t="array" ref="S31">IF(W31="","",_xlfn.IFS(W31=-1,"ETP/non-ETP",W31=-4,"Group Error",W31&lt;60,"High",W31&lt;80,"Med",TRUE,"Low"))</f>
        <v/>
      </c>
      <c r="T31" s="13" t="str" cm="1">
        <f t="array" ref="T31">IF(W31="","",_xlfn.IFS(W31=-1,"ETP/non-ETP",W31=-4,"Group Error",W31&lt;60,"SG60 not met",W31&lt;80,"SG60 met",W31&lt;100,"SG80 met",TRUE,"SG100 met"))</f>
        <v/>
      </c>
      <c r="W31" s="80" t="str" cm="1">
        <f t="array" ref="W31">IFERROR(IF(NOT(ISNUMBER(A31)),"",_xlfn.IFS(E31="",-1,B31&lt;&gt;"First","",COUNTIFS($A$3:$A$53,A31,$E$3:$E$53,"&lt;&gt;",$E$3:$E$53,"&lt;&gt;"&amp;E31)&gt;0,-4,OR(R31="",E31=""),"",TRUE,ROUND(IF(E31="ETP",MIN(-11.965*R31^2+32.28*R31+78.259,100),MIN(-5.8*R31^2+6.9*R31+105,100)),0))),"")</f>
        <v/>
      </c>
      <c r="X31"/>
      <c r="Y31"/>
      <c r="AB31"/>
      <c r="AC31"/>
      <c r="AD31"/>
      <c r="AE31"/>
      <c r="AF31"/>
      <c r="AG31"/>
      <c r="AH31"/>
    </row>
    <row r="32" spans="1:34" ht="9.75" customHeight="1">
      <c r="A32" s="57"/>
      <c r="B32" s="2" t="str">
        <f>IF(COUNTIF($A$3:A32,A32)=1,"First","")</f>
        <v/>
      </c>
      <c r="C32" s="2"/>
      <c r="D32" s="2"/>
      <c r="F32" s="2"/>
      <c r="G32" s="2"/>
      <c r="H32" s="2"/>
      <c r="I32" s="24"/>
      <c r="J32" s="24"/>
      <c r="K32" s="24"/>
      <c r="L32" s="84" t="str">
        <f t="shared" si="0"/>
        <v/>
      </c>
      <c r="M32" s="24"/>
      <c r="N32" s="24"/>
      <c r="O32" s="24"/>
      <c r="P32" s="24"/>
      <c r="Q32" s="87" t="str">
        <f t="shared" si="1"/>
        <v/>
      </c>
      <c r="R32" s="90" t="str">
        <f t="shared" si="2"/>
        <v/>
      </c>
      <c r="S32" s="1" t="str" cm="1">
        <f t="array" ref="S32">IF(W32="","",_xlfn.IFS(W32=-1,"ETP/non-ETP",W32=-4,"Group Error",W32&lt;60,"High",W32&lt;80,"Med",TRUE,"Low"))</f>
        <v/>
      </c>
      <c r="T32" s="13" t="str" cm="1">
        <f t="array" ref="T32">IF(W32="","",_xlfn.IFS(W32=-1,"ETP/non-ETP",W32=-4,"Group Error",W32&lt;60,"SG60 not met",W32&lt;80,"SG60 met",W32&lt;100,"SG80 met",TRUE,"SG100 met"))</f>
        <v/>
      </c>
      <c r="W32" s="80" t="str" cm="1">
        <f t="array" ref="W32">IFERROR(IF(NOT(ISNUMBER(A32)),"",_xlfn.IFS(E32="",-1,B32&lt;&gt;"First","",COUNTIFS($A$3:$A$53,A32,$E$3:$E$53,"&lt;&gt;",$E$3:$E$53,"&lt;&gt;"&amp;E32)&gt;0,-4,OR(R32="",E32=""),"",TRUE,ROUND(IF(E32="ETP",MIN(-11.965*R32^2+32.28*R32+78.259,100),MIN(-5.8*R32^2+6.9*R32+105,100)),0))),"")</f>
        <v/>
      </c>
      <c r="X32"/>
      <c r="Y32"/>
      <c r="AB32"/>
      <c r="AC32"/>
      <c r="AD32"/>
      <c r="AE32"/>
      <c r="AF32"/>
      <c r="AG32"/>
      <c r="AH32"/>
    </row>
    <row r="33" spans="1:34" ht="9.75" customHeight="1">
      <c r="A33" s="57"/>
      <c r="B33" s="2" t="str">
        <f>IF(COUNTIF($A$3:A33,A33)=1,"First","")</f>
        <v/>
      </c>
      <c r="C33" s="2"/>
      <c r="D33" s="2"/>
      <c r="F33" s="2"/>
      <c r="G33" s="2"/>
      <c r="H33" s="2"/>
      <c r="I33" s="24"/>
      <c r="J33" s="24"/>
      <c r="K33" s="24"/>
      <c r="L33" s="84" t="str">
        <f t="shared" si="0"/>
        <v/>
      </c>
      <c r="M33" s="24"/>
      <c r="N33" s="24"/>
      <c r="O33" s="24"/>
      <c r="P33" s="24"/>
      <c r="Q33" s="87" t="str">
        <f t="shared" si="1"/>
        <v/>
      </c>
      <c r="R33" s="90" t="str">
        <f t="shared" si="2"/>
        <v/>
      </c>
      <c r="S33" s="1" t="str" cm="1">
        <f t="array" ref="S33">IF(W33="","",_xlfn.IFS(W33=-1,"ETP/non-ETP",W33=-4,"Group Error",W33&lt;60,"High",W33&lt;80,"Med",TRUE,"Low"))</f>
        <v/>
      </c>
      <c r="T33" s="13" t="str" cm="1">
        <f t="array" ref="T33">IF(W33="","",_xlfn.IFS(W33=-1,"ETP/non-ETP",W33=-4,"Group Error",W33&lt;60,"SG60 not met",W33&lt;80,"SG60 met",W33&lt;100,"SG80 met",TRUE,"SG100 met"))</f>
        <v/>
      </c>
      <c r="W33" s="80" t="str" cm="1">
        <f t="array" ref="W33">IFERROR(IF(NOT(ISNUMBER(A33)),"",_xlfn.IFS(E33="",-1,B33&lt;&gt;"First","",COUNTIFS($A$3:$A$53,A33,$E$3:$E$53,"&lt;&gt;",$E$3:$E$53,"&lt;&gt;"&amp;E33)&gt;0,-4,OR(R33="",E33=""),"",TRUE,ROUND(IF(E33="ETP",MIN(-11.965*R33^2+32.28*R33+78.259,100),MIN(-5.8*R33^2+6.9*R33+105,100)),0))),"")</f>
        <v/>
      </c>
      <c r="X33"/>
      <c r="Y33"/>
      <c r="AB33"/>
      <c r="AC33"/>
      <c r="AD33"/>
      <c r="AE33"/>
      <c r="AF33"/>
      <c r="AG33"/>
      <c r="AH33"/>
    </row>
    <row r="34" spans="1:34" ht="9.75" customHeight="1">
      <c r="A34" s="57"/>
      <c r="B34" s="2" t="str">
        <f>IF(COUNTIF($A$3:A34,A34)=1,"First","")</f>
        <v/>
      </c>
      <c r="C34" s="2"/>
      <c r="D34" s="2"/>
      <c r="F34" s="2"/>
      <c r="G34" s="2"/>
      <c r="H34" s="2"/>
      <c r="I34" s="24"/>
      <c r="J34" s="24"/>
      <c r="K34" s="24"/>
      <c r="L34" s="84" t="str">
        <f t="shared" si="0"/>
        <v/>
      </c>
      <c r="M34" s="24"/>
      <c r="N34" s="24"/>
      <c r="O34" s="24"/>
      <c r="P34" s="24"/>
      <c r="Q34" s="87" t="str">
        <f t="shared" si="1"/>
        <v/>
      </c>
      <c r="R34" s="90" t="str">
        <f t="shared" si="2"/>
        <v/>
      </c>
      <c r="S34" s="1" t="str" cm="1">
        <f t="array" ref="S34">IF(W34="","",_xlfn.IFS(W34=-1,"ETP/non-ETP",W34=-4,"Group Error",W34&lt;60,"High",W34&lt;80,"Med",TRUE,"Low"))</f>
        <v/>
      </c>
      <c r="T34" s="13" t="str" cm="1">
        <f t="array" ref="T34">IF(W34="","",_xlfn.IFS(W34=-1,"ETP/non-ETP",W34=-4,"Group Error",W34&lt;60,"SG60 not met",W34&lt;80,"SG60 met",W34&lt;100,"SG80 met",TRUE,"SG100 met"))</f>
        <v/>
      </c>
      <c r="W34" s="80" t="str" cm="1">
        <f t="array" ref="W34">IFERROR(IF(NOT(ISNUMBER(A34)),"",_xlfn.IFS(E34="",-1,B34&lt;&gt;"First","",COUNTIFS($A$3:$A$53,A34,$E$3:$E$53,"&lt;&gt;",$E$3:$E$53,"&lt;&gt;"&amp;E34)&gt;0,-4,OR(R34="",E34=""),"",TRUE,ROUND(IF(E34="ETP",MIN(-11.965*R34^2+32.28*R34+78.259,100),MIN(-5.8*R34^2+6.9*R34+105,100)),0))),"")</f>
        <v/>
      </c>
      <c r="X34"/>
      <c r="Y34"/>
      <c r="AB34"/>
      <c r="AC34"/>
      <c r="AD34"/>
      <c r="AE34"/>
      <c r="AF34"/>
      <c r="AG34"/>
      <c r="AH34"/>
    </row>
    <row r="35" spans="1:34" ht="9.75" customHeight="1">
      <c r="A35" s="57"/>
      <c r="B35" s="2" t="str">
        <f>IF(COUNTIF($A$3:A35,A35)=1,"First","")</f>
        <v/>
      </c>
      <c r="C35" s="2"/>
      <c r="D35" s="2"/>
      <c r="F35" s="2"/>
      <c r="G35" s="2"/>
      <c r="H35" s="2"/>
      <c r="I35" s="24"/>
      <c r="J35" s="24"/>
      <c r="K35" s="24"/>
      <c r="L35" s="84" t="str">
        <f t="shared" si="0"/>
        <v/>
      </c>
      <c r="M35" s="24"/>
      <c r="N35" s="24"/>
      <c r="O35" s="24"/>
      <c r="P35" s="24"/>
      <c r="Q35" s="87" t="str">
        <f t="shared" si="1"/>
        <v/>
      </c>
      <c r="R35" s="90" t="str">
        <f t="shared" si="2"/>
        <v/>
      </c>
      <c r="S35" s="1" t="str" cm="1">
        <f t="array" ref="S35">IF(W35="","",_xlfn.IFS(W35=-1,"ETP/non-ETP",W35=-4,"Group Error",W35&lt;60,"High",W35&lt;80,"Med",TRUE,"Low"))</f>
        <v/>
      </c>
      <c r="T35" s="13" t="str" cm="1">
        <f t="array" ref="T35">IF(W35="","",_xlfn.IFS(W35=-1,"ETP/non-ETP",W35=-4,"Group Error",W35&lt;60,"SG60 not met",W35&lt;80,"SG60 met",W35&lt;100,"SG80 met",TRUE,"SG100 met"))</f>
        <v/>
      </c>
      <c r="W35" s="80" t="str" cm="1">
        <f t="array" ref="W35">IFERROR(IF(NOT(ISNUMBER(A35)),"",_xlfn.IFS(E35="",-1,B35&lt;&gt;"First","",COUNTIFS($A$3:$A$53,A35,$E$3:$E$53,"&lt;&gt;",$E$3:$E$53,"&lt;&gt;"&amp;E35)&gt;0,-4,OR(R35="",E35=""),"",TRUE,ROUND(IF(E35="ETP",MIN(-11.965*R35^2+32.28*R35+78.259,100),MIN(-5.8*R35^2+6.9*R35+105,100)),0))),"")</f>
        <v/>
      </c>
      <c r="X35"/>
      <c r="Y35"/>
      <c r="AB35"/>
      <c r="AC35"/>
      <c r="AD35"/>
      <c r="AE35"/>
      <c r="AF35"/>
      <c r="AG35"/>
      <c r="AH35"/>
    </row>
    <row r="36" spans="1:34" ht="9.75" customHeight="1">
      <c r="A36" s="57"/>
      <c r="B36" s="2" t="str">
        <f>IF(COUNTIF($A$3:A36,A36)=1,"First","")</f>
        <v/>
      </c>
      <c r="C36" s="2"/>
      <c r="D36" s="2"/>
      <c r="F36" s="2"/>
      <c r="G36" s="2"/>
      <c r="H36" s="2"/>
      <c r="I36" s="24"/>
      <c r="J36" s="24"/>
      <c r="K36" s="24"/>
      <c r="L36" s="84" t="str">
        <f t="shared" si="0"/>
        <v/>
      </c>
      <c r="M36" s="24"/>
      <c r="N36" s="24"/>
      <c r="O36" s="24"/>
      <c r="P36" s="24"/>
      <c r="Q36" s="87" t="str">
        <f t="shared" si="1"/>
        <v/>
      </c>
      <c r="R36" s="90" t="str">
        <f t="shared" si="2"/>
        <v/>
      </c>
      <c r="S36" s="1" t="str" cm="1">
        <f t="array" ref="S36">IF(W36="","",_xlfn.IFS(W36=-1,"ETP/non-ETP",W36=-4,"Group Error",W36&lt;60,"High",W36&lt;80,"Med",TRUE,"Low"))</f>
        <v/>
      </c>
      <c r="T36" s="13" t="str" cm="1">
        <f t="array" ref="T36">IF(W36="","",_xlfn.IFS(W36=-1,"ETP/non-ETP",W36=-4,"Group Error",W36&lt;60,"SG60 not met",W36&lt;80,"SG60 met",W36&lt;100,"SG80 met",TRUE,"SG100 met"))</f>
        <v/>
      </c>
      <c r="W36" s="80" t="str" cm="1">
        <f t="array" ref="W36">IFERROR(IF(NOT(ISNUMBER(A36)),"",_xlfn.IFS(E36="",-1,B36&lt;&gt;"First","",COUNTIFS($A$3:$A$53,A36,$E$3:$E$53,"&lt;&gt;",$E$3:$E$53,"&lt;&gt;"&amp;E36)&gt;0,-4,OR(R36="",E36=""),"",TRUE,ROUND(IF(E36="ETP",MIN(-11.965*R36^2+32.28*R36+78.259,100),MIN(-5.8*R36^2+6.9*R36+105,100)),0))),"")</f>
        <v/>
      </c>
      <c r="X36"/>
      <c r="Y36"/>
      <c r="AB36"/>
      <c r="AC36"/>
      <c r="AD36"/>
      <c r="AE36"/>
      <c r="AF36"/>
      <c r="AG36"/>
      <c r="AH36"/>
    </row>
    <row r="37" spans="1:34" ht="9.75" customHeight="1">
      <c r="A37" s="57"/>
      <c r="B37" s="2" t="str">
        <f>IF(COUNTIF($A$3:A37,A37)=1,"First","")</f>
        <v/>
      </c>
      <c r="C37" s="2"/>
      <c r="D37" s="2"/>
      <c r="F37" s="2"/>
      <c r="G37" s="2"/>
      <c r="H37" s="2"/>
      <c r="I37" s="24"/>
      <c r="J37" s="24"/>
      <c r="K37" s="24"/>
      <c r="L37" s="84" t="str">
        <f t="shared" si="0"/>
        <v/>
      </c>
      <c r="M37" s="24"/>
      <c r="N37" s="24"/>
      <c r="O37" s="24"/>
      <c r="P37" s="24"/>
      <c r="Q37" s="87" t="str">
        <f t="shared" si="1"/>
        <v/>
      </c>
      <c r="R37" s="90" t="str">
        <f t="shared" si="2"/>
        <v/>
      </c>
      <c r="S37" s="1" t="str" cm="1">
        <f t="array" ref="S37">IF(W37="","",_xlfn.IFS(W37=-1,"ETP/non-ETP",W37=-4,"Group Error",W37&lt;60,"High",W37&lt;80,"Med",TRUE,"Low"))</f>
        <v/>
      </c>
      <c r="T37" s="13" t="str" cm="1">
        <f t="array" ref="T37">IF(W37="","",_xlfn.IFS(W37=-1,"ETP/non-ETP",W37=-4,"Group Error",W37&lt;60,"SG60 not met",W37&lt;80,"SG60 met",W37&lt;100,"SG80 met",TRUE,"SG100 met"))</f>
        <v/>
      </c>
      <c r="W37" s="80" t="str" cm="1">
        <f t="array" ref="W37">IFERROR(IF(NOT(ISNUMBER(A37)),"",_xlfn.IFS(E37="",-1,B37&lt;&gt;"First","",COUNTIFS($A$3:$A$53,A37,$E$3:$E$53,"&lt;&gt;",$E$3:$E$53,"&lt;&gt;"&amp;E37)&gt;0,-4,OR(R37="",E37=""),"",TRUE,ROUND(IF(E37="ETP",MIN(-11.965*R37^2+32.28*R37+78.259,100),MIN(-5.8*R37^2+6.9*R37+105,100)),0))),"")</f>
        <v/>
      </c>
      <c r="X37"/>
      <c r="Y37"/>
      <c r="AB37"/>
      <c r="AC37"/>
      <c r="AD37"/>
      <c r="AE37"/>
      <c r="AF37"/>
      <c r="AG37"/>
      <c r="AH37"/>
    </row>
    <row r="38" spans="1:34" ht="9.75" customHeight="1">
      <c r="A38" s="57"/>
      <c r="B38" s="2" t="str">
        <f>IF(COUNTIF($A$3:A38,A38)=1,"First","")</f>
        <v/>
      </c>
      <c r="C38" s="2"/>
      <c r="D38" s="2"/>
      <c r="F38" s="2"/>
      <c r="G38" s="2"/>
      <c r="H38" s="2"/>
      <c r="I38" s="24"/>
      <c r="J38" s="24"/>
      <c r="K38" s="24"/>
      <c r="L38" s="84" t="str">
        <f t="shared" si="0"/>
        <v/>
      </c>
      <c r="M38" s="24"/>
      <c r="N38" s="24"/>
      <c r="O38" s="24"/>
      <c r="P38" s="24"/>
      <c r="Q38" s="87" t="str">
        <f t="shared" si="1"/>
        <v/>
      </c>
      <c r="R38" s="90" t="str">
        <f t="shared" si="2"/>
        <v/>
      </c>
      <c r="S38" s="1" t="str" cm="1">
        <f t="array" ref="S38">IF(W38="","",_xlfn.IFS(W38=-1,"ETP/non-ETP",W38=-4,"Group Error",W38&lt;60,"High",W38&lt;80,"Med",TRUE,"Low"))</f>
        <v/>
      </c>
      <c r="T38" s="13" t="str" cm="1">
        <f t="array" ref="T38">IF(W38="","",_xlfn.IFS(W38=-1,"ETP/non-ETP",W38=-4,"Group Error",W38&lt;60,"SG60 not met",W38&lt;80,"SG60 met",W38&lt;100,"SG80 met",TRUE,"SG100 met"))</f>
        <v/>
      </c>
      <c r="W38" s="80" t="str" cm="1">
        <f t="array" ref="W38">IFERROR(IF(NOT(ISNUMBER(A38)),"",_xlfn.IFS(E38="",-1,B38&lt;&gt;"First","",COUNTIFS($A$3:$A$53,A38,$E$3:$E$53,"&lt;&gt;",$E$3:$E$53,"&lt;&gt;"&amp;E38)&gt;0,-4,OR(R38="",E38=""),"",TRUE,ROUND(IF(E38="ETP",MIN(-11.965*R38^2+32.28*R38+78.259,100),MIN(-5.8*R38^2+6.9*R38+105,100)),0))),"")</f>
        <v/>
      </c>
      <c r="X38"/>
      <c r="Y38"/>
      <c r="AB38"/>
      <c r="AC38"/>
      <c r="AD38"/>
      <c r="AE38"/>
      <c r="AF38"/>
      <c r="AG38"/>
      <c r="AH38"/>
    </row>
    <row r="39" spans="1:34" ht="9.75" customHeight="1">
      <c r="A39" s="57"/>
      <c r="B39" s="2" t="str">
        <f>IF(COUNTIF($A$3:A39,A39)=1,"First","")</f>
        <v/>
      </c>
      <c r="C39" s="2"/>
      <c r="D39" s="2"/>
      <c r="F39" s="2"/>
      <c r="G39" s="2"/>
      <c r="H39" s="2"/>
      <c r="I39" s="24"/>
      <c r="J39" s="24"/>
      <c r="K39" s="24"/>
      <c r="L39" s="84" t="str">
        <f t="shared" si="0"/>
        <v/>
      </c>
      <c r="M39" s="24"/>
      <c r="N39" s="24"/>
      <c r="O39" s="24"/>
      <c r="P39" s="24"/>
      <c r="Q39" s="87" t="str">
        <f t="shared" si="1"/>
        <v/>
      </c>
      <c r="R39" s="90" t="str">
        <f t="shared" si="2"/>
        <v/>
      </c>
      <c r="S39" s="1" t="str" cm="1">
        <f t="array" ref="S39">IF(W39="","",_xlfn.IFS(W39=-1,"ETP/non-ETP",W39=-4,"Group Error",W39&lt;60,"High",W39&lt;80,"Med",TRUE,"Low"))</f>
        <v/>
      </c>
      <c r="T39" s="13" t="str" cm="1">
        <f t="array" ref="T39">IF(W39="","",_xlfn.IFS(W39=-1,"ETP/non-ETP",W39=-4,"Group Error",W39&lt;60,"SG60 not met",W39&lt;80,"SG60 met",W39&lt;100,"SG80 met",TRUE,"SG100 met"))</f>
        <v/>
      </c>
      <c r="W39" s="80" t="str" cm="1">
        <f t="array" ref="W39">IFERROR(IF(NOT(ISNUMBER(A39)),"",_xlfn.IFS(E39="",-1,B39&lt;&gt;"First","",COUNTIFS($A$3:$A$53,A39,$E$3:$E$53,"&lt;&gt;",$E$3:$E$53,"&lt;&gt;"&amp;E39)&gt;0,-4,OR(R39="",E39=""),"",TRUE,ROUND(IF(E39="ETP",MIN(-11.965*R39^2+32.28*R39+78.259,100),MIN(-5.8*R39^2+6.9*R39+105,100)),0))),"")</f>
        <v/>
      </c>
      <c r="X39"/>
      <c r="Y39"/>
      <c r="AB39"/>
      <c r="AC39"/>
      <c r="AD39"/>
      <c r="AE39"/>
      <c r="AF39"/>
      <c r="AG39"/>
      <c r="AH39"/>
    </row>
    <row r="40" spans="1:34" ht="9.75" customHeight="1">
      <c r="A40" s="57"/>
      <c r="B40" s="2" t="str">
        <f>IF(COUNTIF($A$3:A40,A40)=1,"First","")</f>
        <v/>
      </c>
      <c r="C40" s="2"/>
      <c r="D40" s="2"/>
      <c r="F40" s="2"/>
      <c r="G40" s="2"/>
      <c r="H40" s="2"/>
      <c r="I40" s="24"/>
      <c r="J40" s="24"/>
      <c r="K40" s="24"/>
      <c r="L40" s="84" t="str">
        <f t="shared" si="0"/>
        <v/>
      </c>
      <c r="M40" s="24"/>
      <c r="N40" s="24"/>
      <c r="O40" s="24"/>
      <c r="P40" s="24"/>
      <c r="Q40" s="87" t="str">
        <f t="shared" si="1"/>
        <v/>
      </c>
      <c r="R40" s="90" t="str">
        <f t="shared" si="2"/>
        <v/>
      </c>
      <c r="S40" s="1" t="str" cm="1">
        <f t="array" ref="S40">IF(W40="","",_xlfn.IFS(W40=-1,"ETP/non-ETP",W40=-4,"Group Error",W40&lt;60,"High",W40&lt;80,"Med",TRUE,"Low"))</f>
        <v/>
      </c>
      <c r="T40" s="13" t="str" cm="1">
        <f t="array" ref="T40">IF(W40="","",_xlfn.IFS(W40=-1,"ETP/non-ETP",W40=-4,"Group Error",W40&lt;60,"SG60 not met",W40&lt;80,"SG60 met",W40&lt;100,"SG80 met",TRUE,"SG100 met"))</f>
        <v/>
      </c>
      <c r="W40" s="80" t="str" cm="1">
        <f t="array" ref="W40">IFERROR(IF(NOT(ISNUMBER(A40)),"",_xlfn.IFS(E40="",-1,B40&lt;&gt;"First","",COUNTIFS($A$3:$A$53,A40,$E$3:$E$53,"&lt;&gt;",$E$3:$E$53,"&lt;&gt;"&amp;E40)&gt;0,-4,OR(R40="",E40=""),"",TRUE,ROUND(IF(E40="ETP",MIN(-11.965*R40^2+32.28*R40+78.259,100),MIN(-5.8*R40^2+6.9*R40+105,100)),0))),"")</f>
        <v/>
      </c>
      <c r="X40"/>
      <c r="Y40"/>
      <c r="AB40"/>
      <c r="AC40"/>
      <c r="AD40"/>
      <c r="AE40"/>
      <c r="AF40"/>
      <c r="AG40"/>
      <c r="AH40"/>
    </row>
    <row r="41" spans="1:34" ht="9.75" customHeight="1">
      <c r="A41" s="57"/>
      <c r="B41" s="2" t="str">
        <f>IF(COUNTIF($A$3:A41,A41)=1,"First","")</f>
        <v/>
      </c>
      <c r="C41" s="2"/>
      <c r="D41" s="2"/>
      <c r="F41" s="2"/>
      <c r="G41" s="2"/>
      <c r="H41" s="2"/>
      <c r="I41" s="24"/>
      <c r="J41" s="24"/>
      <c r="K41" s="24"/>
      <c r="L41" s="84" t="str">
        <f t="shared" si="0"/>
        <v/>
      </c>
      <c r="M41" s="24"/>
      <c r="N41" s="24"/>
      <c r="O41" s="24"/>
      <c r="P41" s="24"/>
      <c r="Q41" s="87" t="str">
        <f t="shared" si="1"/>
        <v/>
      </c>
      <c r="R41" s="90" t="str">
        <f t="shared" si="2"/>
        <v/>
      </c>
      <c r="S41" s="1" t="str" cm="1">
        <f t="array" ref="S41">IF(W41="","",_xlfn.IFS(W41=-1,"ETP/non-ETP",W41=-4,"Group Error",W41&lt;60,"High",W41&lt;80,"Med",TRUE,"Low"))</f>
        <v/>
      </c>
      <c r="T41" s="13" t="str" cm="1">
        <f t="array" ref="T41">IF(W41="","",_xlfn.IFS(W41=-1,"ETP/non-ETP",W41=-4,"Group Error",W41&lt;60,"SG60 not met",W41&lt;80,"SG60 met",W41&lt;100,"SG80 met",TRUE,"SG100 met"))</f>
        <v/>
      </c>
      <c r="W41" s="80" t="str" cm="1">
        <f t="array" ref="W41">IFERROR(IF(NOT(ISNUMBER(A41)),"",_xlfn.IFS(E41="",-1,B41&lt;&gt;"First","",COUNTIFS($A$3:$A$53,A41,$E$3:$E$53,"&lt;&gt;",$E$3:$E$53,"&lt;&gt;"&amp;E41)&gt;0,-4,OR(R41="",E41=""),"",TRUE,ROUND(IF(E41="ETP",MIN(-11.965*R41^2+32.28*R41+78.259,100),MIN(-5.8*R41^2+6.9*R41+105,100)),0))),"")</f>
        <v/>
      </c>
      <c r="X41"/>
      <c r="Y41"/>
      <c r="AB41"/>
      <c r="AC41"/>
      <c r="AD41"/>
      <c r="AE41"/>
      <c r="AF41"/>
      <c r="AG41"/>
      <c r="AH41"/>
    </row>
    <row r="42" spans="1:34" ht="9.75" customHeight="1">
      <c r="A42" s="57"/>
      <c r="B42" s="2" t="str">
        <f>IF(COUNTIF($A$3:A42,A42)=1,"First","")</f>
        <v/>
      </c>
      <c r="C42" s="2"/>
      <c r="D42" s="2"/>
      <c r="F42" s="2"/>
      <c r="G42" s="2"/>
      <c r="H42" s="2"/>
      <c r="I42" s="24"/>
      <c r="J42" s="24"/>
      <c r="K42" s="24"/>
      <c r="L42" s="84" t="str">
        <f t="shared" si="0"/>
        <v/>
      </c>
      <c r="M42" s="24"/>
      <c r="N42" s="24"/>
      <c r="O42" s="24"/>
      <c r="P42" s="24"/>
      <c r="Q42" s="87" t="str">
        <f t="shared" si="1"/>
        <v/>
      </c>
      <c r="R42" s="90" t="str">
        <f t="shared" si="2"/>
        <v/>
      </c>
      <c r="S42" s="1" t="str" cm="1">
        <f t="array" ref="S42">IF(W42="","",_xlfn.IFS(W42=-1,"ETP/non-ETP",W42=-4,"Group Error",W42&lt;60,"High",W42&lt;80,"Med",TRUE,"Low"))</f>
        <v/>
      </c>
      <c r="T42" s="13" t="str" cm="1">
        <f t="array" ref="T42">IF(W42="","",_xlfn.IFS(W42=-1,"ETP/non-ETP",W42=-4,"Group Error",W42&lt;60,"SG60 not met",W42&lt;80,"SG60 met",W42&lt;100,"SG80 met",TRUE,"SG100 met"))</f>
        <v/>
      </c>
      <c r="W42" s="80" t="str" cm="1">
        <f t="array" ref="W42">IFERROR(IF(NOT(ISNUMBER(A42)),"",_xlfn.IFS(E42="",-1,B42&lt;&gt;"First","",COUNTIFS($A$3:$A$53,A42,$E$3:$E$53,"&lt;&gt;",$E$3:$E$53,"&lt;&gt;"&amp;E42)&gt;0,-4,OR(R42="",E42=""),"",TRUE,ROUND(IF(E42="ETP",MIN(-11.965*R42^2+32.28*R42+78.259,100),MIN(-5.8*R42^2+6.9*R42+105,100)),0))),"")</f>
        <v/>
      </c>
      <c r="X42"/>
      <c r="Y42"/>
      <c r="AB42"/>
      <c r="AC42"/>
      <c r="AD42"/>
      <c r="AE42"/>
      <c r="AF42"/>
      <c r="AG42"/>
      <c r="AH42"/>
    </row>
    <row r="43" spans="1:34" ht="9.75" customHeight="1">
      <c r="A43" s="57"/>
      <c r="B43" s="2" t="str">
        <f>IF(COUNTIF($A$3:A43,A43)=1,"First","")</f>
        <v/>
      </c>
      <c r="C43" s="2"/>
      <c r="D43" s="2"/>
      <c r="F43" s="2"/>
      <c r="G43" s="2"/>
      <c r="H43" s="2"/>
      <c r="I43" s="24"/>
      <c r="J43" s="24"/>
      <c r="K43" s="24"/>
      <c r="L43" s="84" t="str">
        <f t="shared" si="0"/>
        <v/>
      </c>
      <c r="M43" s="24"/>
      <c r="N43" s="24"/>
      <c r="O43" s="24"/>
      <c r="P43" s="24"/>
      <c r="Q43" s="87" t="str">
        <f t="shared" si="1"/>
        <v/>
      </c>
      <c r="R43" s="90" t="str">
        <f t="shared" si="2"/>
        <v/>
      </c>
      <c r="S43" s="1" t="str" cm="1">
        <f t="array" ref="S43">IF(W43="","",_xlfn.IFS(W43=-1,"ETP/non-ETP",W43=-4,"Group Error",W43&lt;60,"High",W43&lt;80,"Med",TRUE,"Low"))</f>
        <v/>
      </c>
      <c r="T43" s="13" t="str" cm="1">
        <f t="array" ref="T43">IF(W43="","",_xlfn.IFS(W43=-1,"ETP/non-ETP",W43=-4,"Group Error",W43&lt;60,"SG60 not met",W43&lt;80,"SG60 met",W43&lt;100,"SG80 met",TRUE,"SG100 met"))</f>
        <v/>
      </c>
      <c r="W43" s="80" t="str" cm="1">
        <f t="array" ref="W43">IFERROR(IF(NOT(ISNUMBER(A43)),"",_xlfn.IFS(E43="",-1,B43&lt;&gt;"First","",COUNTIFS($A$3:$A$53,A43,$E$3:$E$53,"&lt;&gt;",$E$3:$E$53,"&lt;&gt;"&amp;E43)&gt;0,-4,OR(R43="",E43=""),"",TRUE,ROUND(IF(E43="ETP",MIN(-11.965*R43^2+32.28*R43+78.259,100),MIN(-5.8*R43^2+6.9*R43+105,100)),0))),"")</f>
        <v/>
      </c>
      <c r="X43"/>
      <c r="Y43"/>
      <c r="AB43"/>
      <c r="AC43"/>
      <c r="AD43"/>
      <c r="AE43"/>
      <c r="AF43"/>
      <c r="AG43"/>
      <c r="AH43"/>
    </row>
    <row r="44" spans="1:34" ht="9.75" customHeight="1">
      <c r="A44" s="57"/>
      <c r="B44" s="2" t="str">
        <f>IF(COUNTIF($A$3:A44,A44)=1,"First","")</f>
        <v/>
      </c>
      <c r="C44" s="2"/>
      <c r="D44" s="2"/>
      <c r="F44" s="2"/>
      <c r="G44" s="2"/>
      <c r="H44" s="2"/>
      <c r="I44" s="24"/>
      <c r="J44" s="24"/>
      <c r="K44" s="24"/>
      <c r="L44" s="84" t="str">
        <f t="shared" si="0"/>
        <v/>
      </c>
      <c r="M44" s="24"/>
      <c r="N44" s="24"/>
      <c r="O44" s="24"/>
      <c r="P44" s="24"/>
      <c r="Q44" s="87" t="str">
        <f t="shared" si="1"/>
        <v/>
      </c>
      <c r="R44" s="90" t="str">
        <f t="shared" si="2"/>
        <v/>
      </c>
      <c r="S44" s="1" t="str" cm="1">
        <f t="array" ref="S44">IF(W44="","",_xlfn.IFS(W44=-1,"ETP/non-ETP",W44=-4,"Group Error",W44&lt;60,"High",W44&lt;80,"Med",TRUE,"Low"))</f>
        <v/>
      </c>
      <c r="T44" s="13" t="str" cm="1">
        <f t="array" ref="T44">IF(W44="","",_xlfn.IFS(W44=-1,"ETP/non-ETP",W44=-4,"Group Error",W44&lt;60,"SG60 not met",W44&lt;80,"SG60 met",W44&lt;100,"SG80 met",TRUE,"SG100 met"))</f>
        <v/>
      </c>
      <c r="W44" s="80" t="str" cm="1">
        <f t="array" ref="W44">IFERROR(IF(NOT(ISNUMBER(A44)),"",_xlfn.IFS(E44="",-1,B44&lt;&gt;"First","",COUNTIFS($A$3:$A$53,A44,$E$3:$E$53,"&lt;&gt;",$E$3:$E$53,"&lt;&gt;"&amp;E44)&gt;0,-4,OR(R44="",E44=""),"",TRUE,ROUND(IF(E44="ETP",MIN(-11.965*R44^2+32.28*R44+78.259,100),MIN(-5.8*R44^2+6.9*R44+105,100)),0))),"")</f>
        <v/>
      </c>
      <c r="X44"/>
      <c r="Y44"/>
      <c r="AB44"/>
      <c r="AC44"/>
      <c r="AD44"/>
      <c r="AE44"/>
      <c r="AF44"/>
      <c r="AG44"/>
      <c r="AH44"/>
    </row>
    <row r="45" spans="1:34" s="1" customFormat="1" ht="9.75" customHeight="1">
      <c r="A45" s="57"/>
      <c r="B45" s="2" t="str">
        <f>IF(COUNTIF($A$3:A45,A45)=1,"First","")</f>
        <v/>
      </c>
      <c r="C45" s="2"/>
      <c r="D45" s="2"/>
      <c r="E45" s="2"/>
      <c r="F45" s="2"/>
      <c r="G45" s="2"/>
      <c r="H45" s="2"/>
      <c r="I45" s="24"/>
      <c r="J45" s="24"/>
      <c r="K45" s="24"/>
      <c r="L45" s="84" t="str">
        <f t="shared" si="0"/>
        <v/>
      </c>
      <c r="M45" s="24"/>
      <c r="N45" s="24"/>
      <c r="O45" s="24"/>
      <c r="P45" s="24"/>
      <c r="Q45" s="87" t="str">
        <f t="shared" si="1"/>
        <v/>
      </c>
      <c r="R45" s="90" t="str">
        <f t="shared" si="2"/>
        <v/>
      </c>
      <c r="S45" s="1" t="str" cm="1">
        <f t="array" ref="S45">IF(W45="","",_xlfn.IFS(W45=-1,"ETP/non-ETP",W45=-4,"Group Error",W45&lt;60,"High",W45&lt;80,"Med",TRUE,"Low"))</f>
        <v/>
      </c>
      <c r="T45" s="13" t="str" cm="1">
        <f t="array" ref="T45">IF(W45="","",_xlfn.IFS(W45=-1,"ETP/non-ETP",W45=-4,"Group Error",W45&lt;60,"SG60 not met",W45&lt;80,"SG60 met",W45&lt;100,"SG80 met",TRUE,"SG100 met"))</f>
        <v/>
      </c>
      <c r="U45"/>
      <c r="W45" s="80" t="str" cm="1">
        <f t="array" ref="W45">IFERROR(IF(NOT(ISNUMBER(A45)),"",_xlfn.IFS(E45="",-1,B45&lt;&gt;"First","",COUNTIFS($A$3:$A$53,A45,$E$3:$E$53,"&lt;&gt;",$E$3:$E$53,"&lt;&gt;"&amp;E45)&gt;0,-4,OR(R45="",E45=""),"",TRUE,ROUND(IF(E45="ETP",MIN(-11.965*R45^2+32.28*R45+78.259,100),MIN(-5.8*R45^2+6.9*R45+105,100)),0))),"")</f>
        <v/>
      </c>
      <c r="X45"/>
      <c r="Y45"/>
      <c r="AB45"/>
      <c r="AC45"/>
      <c r="AD45"/>
      <c r="AE45"/>
      <c r="AF45"/>
      <c r="AG45"/>
      <c r="AH45"/>
    </row>
    <row r="46" spans="1:34" s="1" customFormat="1" ht="9.75" customHeight="1">
      <c r="A46" s="57"/>
      <c r="B46" s="2" t="str">
        <f>IF(COUNTIF($A$3:A46,A46)=1,"First","")</f>
        <v/>
      </c>
      <c r="C46" s="2"/>
      <c r="D46" s="2"/>
      <c r="E46" s="2"/>
      <c r="F46" s="2"/>
      <c r="G46" s="2"/>
      <c r="H46" s="2"/>
      <c r="I46" s="24"/>
      <c r="J46" s="24"/>
      <c r="K46" s="24"/>
      <c r="L46" s="84" t="str">
        <f t="shared" si="0"/>
        <v/>
      </c>
      <c r="M46" s="24"/>
      <c r="N46" s="24"/>
      <c r="O46" s="24"/>
      <c r="P46" s="24"/>
      <c r="Q46" s="87" t="str">
        <f t="shared" si="1"/>
        <v/>
      </c>
      <c r="R46" s="90" t="str">
        <f t="shared" si="2"/>
        <v/>
      </c>
      <c r="S46" s="1" t="str" cm="1">
        <f t="array" ref="S46">IF(W46="","",_xlfn.IFS(W46=-1,"ETP/non-ETP",W46=-4,"Group Error",W46&lt;60,"High",W46&lt;80,"Med",TRUE,"Low"))</f>
        <v/>
      </c>
      <c r="T46" s="13" t="str" cm="1">
        <f t="array" ref="T46">IF(W46="","",_xlfn.IFS(W46=-1,"ETP/non-ETP",W46=-4,"Group Error",W46&lt;60,"SG60 not met",W46&lt;80,"SG60 met",W46&lt;100,"SG80 met",TRUE,"SG100 met"))</f>
        <v/>
      </c>
      <c r="U46"/>
      <c r="W46" s="80" t="str" cm="1">
        <f t="array" ref="W46">IFERROR(IF(NOT(ISNUMBER(A46)),"",_xlfn.IFS(E46="",-1,B46&lt;&gt;"First","",COUNTIFS($A$3:$A$53,A46,$E$3:$E$53,"&lt;&gt;",$E$3:$E$53,"&lt;&gt;"&amp;E46)&gt;0,-4,OR(R46="",E46=""),"",TRUE,ROUND(IF(E46="ETP",MIN(-11.965*R46^2+32.28*R46+78.259,100),MIN(-5.8*R46^2+6.9*R46+105,100)),0))),"")</f>
        <v/>
      </c>
      <c r="X46"/>
      <c r="Y46"/>
      <c r="AB46"/>
      <c r="AC46"/>
      <c r="AD46"/>
      <c r="AE46"/>
      <c r="AF46"/>
      <c r="AG46"/>
      <c r="AH46"/>
    </row>
    <row r="47" spans="1:34" s="1" customFormat="1" ht="9.75" customHeight="1">
      <c r="A47" s="57"/>
      <c r="B47" s="2" t="str">
        <f>IF(COUNTIF($A$3:A47,A47)=1,"First","")</f>
        <v/>
      </c>
      <c r="C47" s="2"/>
      <c r="D47" s="2"/>
      <c r="E47" s="2"/>
      <c r="F47" s="2"/>
      <c r="G47" s="2"/>
      <c r="H47" s="2"/>
      <c r="I47" s="24"/>
      <c r="J47" s="24"/>
      <c r="K47" s="24"/>
      <c r="L47" s="84" t="str">
        <f t="shared" si="0"/>
        <v/>
      </c>
      <c r="M47" s="24"/>
      <c r="N47" s="24"/>
      <c r="O47" s="24"/>
      <c r="P47" s="24"/>
      <c r="Q47" s="87" t="str">
        <f t="shared" si="1"/>
        <v/>
      </c>
      <c r="R47" s="90" t="str">
        <f t="shared" si="2"/>
        <v/>
      </c>
      <c r="S47" s="1" t="str" cm="1">
        <f t="array" ref="S47">IF(W47="","",_xlfn.IFS(W47=-1,"ETP/non-ETP",W47=-4,"Group Error",W47&lt;60,"High",W47&lt;80,"Med",TRUE,"Low"))</f>
        <v/>
      </c>
      <c r="T47" s="13" t="str" cm="1">
        <f t="array" ref="T47">IF(W47="","",_xlfn.IFS(W47=-1,"ETP/non-ETP",W47=-4,"Group Error",W47&lt;60,"SG60 not met",W47&lt;80,"SG60 met",W47&lt;100,"SG80 met",TRUE,"SG100 met"))</f>
        <v/>
      </c>
      <c r="U47"/>
      <c r="W47" s="80" t="str" cm="1">
        <f t="array" ref="W47">IFERROR(IF(NOT(ISNUMBER(A47)),"",_xlfn.IFS(E47="",-1,B47&lt;&gt;"First","",COUNTIFS($A$3:$A$53,A47,$E$3:$E$53,"&lt;&gt;",$E$3:$E$53,"&lt;&gt;"&amp;E47)&gt;0,-4,OR(R47="",E47=""),"",TRUE,ROUND(IF(E47="ETP",MIN(-11.965*R47^2+32.28*R47+78.259,100),MIN(-5.8*R47^2+6.9*R47+105,100)),0))),"")</f>
        <v/>
      </c>
      <c r="X47"/>
      <c r="Y47"/>
      <c r="AB47"/>
      <c r="AC47"/>
      <c r="AD47"/>
      <c r="AE47"/>
      <c r="AF47"/>
      <c r="AG47"/>
      <c r="AH47"/>
    </row>
    <row r="48" spans="1:34" s="1" customFormat="1" ht="9.75" customHeight="1">
      <c r="A48" s="57"/>
      <c r="B48" s="2" t="str">
        <f>IF(COUNTIF($A$3:A48,A48)=1,"First","")</f>
        <v/>
      </c>
      <c r="C48" s="2"/>
      <c r="D48" s="2"/>
      <c r="E48" s="2"/>
      <c r="F48" s="2"/>
      <c r="G48" s="2"/>
      <c r="H48" s="2"/>
      <c r="I48" s="24"/>
      <c r="J48" s="24"/>
      <c r="K48" s="24"/>
      <c r="L48" s="84" t="str">
        <f t="shared" si="0"/>
        <v/>
      </c>
      <c r="M48" s="24"/>
      <c r="N48" s="24"/>
      <c r="O48" s="24"/>
      <c r="P48" s="24"/>
      <c r="Q48" s="87" t="str">
        <f t="shared" si="1"/>
        <v/>
      </c>
      <c r="R48" s="90" t="str">
        <f t="shared" si="2"/>
        <v/>
      </c>
      <c r="S48" s="1" t="str" cm="1">
        <f t="array" ref="S48">IF(W48="","",_xlfn.IFS(W48=-1,"ETP/non-ETP",W48=-4,"Group Error",W48&lt;60,"High",W48&lt;80,"Med",TRUE,"Low"))</f>
        <v/>
      </c>
      <c r="T48" s="13" t="str" cm="1">
        <f t="array" ref="T48">IF(W48="","",_xlfn.IFS(W48=-1,"ETP/non-ETP",W48=-4,"Group Error",W48&lt;60,"SG60 not met",W48&lt;80,"SG60 met",W48&lt;100,"SG80 met",TRUE,"SG100 met"))</f>
        <v/>
      </c>
      <c r="U48"/>
      <c r="W48" s="80" t="str" cm="1">
        <f t="array" ref="W48">IFERROR(IF(NOT(ISNUMBER(A48)),"",_xlfn.IFS(E48="",-1,B48&lt;&gt;"First","",COUNTIFS($A$3:$A$53,A48,$E$3:$E$53,"&lt;&gt;",$E$3:$E$53,"&lt;&gt;"&amp;E48)&gt;0,-4,OR(R48="",E48=""),"",TRUE,ROUND(IF(E48="ETP",MIN(-11.965*R48^2+32.28*R48+78.259,100),MIN(-5.8*R48^2+6.9*R48+105,100)),0))),"")</f>
        <v/>
      </c>
      <c r="X48"/>
      <c r="Y48"/>
      <c r="AB48"/>
      <c r="AC48"/>
      <c r="AD48"/>
      <c r="AE48"/>
      <c r="AF48"/>
      <c r="AG48"/>
      <c r="AH48"/>
    </row>
    <row r="49" spans="1:34" s="1" customFormat="1" ht="9.75" customHeight="1">
      <c r="A49" s="57"/>
      <c r="B49" s="2" t="str">
        <f>IF(COUNTIF($A$3:A49,A49)=1,"First","")</f>
        <v/>
      </c>
      <c r="C49" s="2"/>
      <c r="D49" s="2"/>
      <c r="E49" s="2"/>
      <c r="F49" s="2"/>
      <c r="G49" s="2"/>
      <c r="H49" s="2"/>
      <c r="I49" s="24"/>
      <c r="J49" s="24"/>
      <c r="K49" s="24"/>
      <c r="L49" s="84" t="str">
        <f t="shared" si="0"/>
        <v/>
      </c>
      <c r="M49" s="24"/>
      <c r="N49" s="24"/>
      <c r="O49" s="24"/>
      <c r="P49" s="24"/>
      <c r="Q49" s="87" t="str">
        <f t="shared" si="1"/>
        <v/>
      </c>
      <c r="R49" s="90" t="str">
        <f t="shared" si="2"/>
        <v/>
      </c>
      <c r="S49" s="1" t="str" cm="1">
        <f t="array" ref="S49">IF(W49="","",_xlfn.IFS(W49=-1,"ETP/non-ETP",W49=-4,"Group Error",W49&lt;60,"High",W49&lt;80,"Med",TRUE,"Low"))</f>
        <v/>
      </c>
      <c r="T49" s="13" t="str" cm="1">
        <f t="array" ref="T49">IF(W49="","",_xlfn.IFS(W49=-1,"ETP/non-ETP",W49=-4,"Group Error",W49&lt;60,"SG60 not met",W49&lt;80,"SG60 met",W49&lt;100,"SG80 met",TRUE,"SG100 met"))</f>
        <v/>
      </c>
      <c r="U49"/>
      <c r="W49" s="80" t="str" cm="1">
        <f t="array" ref="W49">IFERROR(IF(NOT(ISNUMBER(A49)),"",_xlfn.IFS(E49="",-1,B49&lt;&gt;"First","",COUNTIFS($A$3:$A$53,A49,$E$3:$E$53,"&lt;&gt;",$E$3:$E$53,"&lt;&gt;"&amp;E49)&gt;0,-4,OR(R49="",E49=""),"",TRUE,ROUND(IF(E49="ETP",MIN(-11.965*R49^2+32.28*R49+78.259,100),MIN(-5.8*R49^2+6.9*R49+105,100)),0))),"")</f>
        <v/>
      </c>
      <c r="X49"/>
      <c r="Y49"/>
      <c r="AB49"/>
      <c r="AC49"/>
      <c r="AD49"/>
      <c r="AE49"/>
      <c r="AF49"/>
      <c r="AG49"/>
      <c r="AH49"/>
    </row>
    <row r="50" spans="1:34" s="1" customFormat="1" ht="9.75" customHeight="1">
      <c r="A50" s="57"/>
      <c r="B50" s="2" t="str">
        <f>IF(COUNTIF($A$3:A50,A50)=1,"First","")</f>
        <v/>
      </c>
      <c r="C50" s="2"/>
      <c r="D50" s="2"/>
      <c r="E50" s="2"/>
      <c r="F50" s="2"/>
      <c r="G50" s="2"/>
      <c r="H50" s="2"/>
      <c r="I50" s="24"/>
      <c r="J50" s="24"/>
      <c r="K50" s="24"/>
      <c r="L50" s="84" t="str">
        <f t="shared" si="0"/>
        <v/>
      </c>
      <c r="M50" s="24"/>
      <c r="N50" s="24"/>
      <c r="O50" s="24"/>
      <c r="P50" s="24"/>
      <c r="Q50" s="87" t="str">
        <f t="shared" si="1"/>
        <v/>
      </c>
      <c r="R50" s="90" t="str">
        <f t="shared" si="2"/>
        <v/>
      </c>
      <c r="S50" s="1" t="str" cm="1">
        <f t="array" ref="S50">IF(W50="","",_xlfn.IFS(W50=-1,"ETP/non-ETP",W50=-4,"Group Error",W50&lt;60,"High",W50&lt;80,"Med",TRUE,"Low"))</f>
        <v/>
      </c>
      <c r="T50" s="13" t="str" cm="1">
        <f t="array" ref="T50">IF(W50="","",_xlfn.IFS(W50=-1,"ETP/non-ETP",W50=-4,"Group Error",W50&lt;60,"SG60 not met",W50&lt;80,"SG60 met",W50&lt;100,"SG80 met",TRUE,"SG100 met"))</f>
        <v/>
      </c>
      <c r="U50"/>
      <c r="W50" s="80" t="str" cm="1">
        <f t="array" ref="W50">IFERROR(IF(NOT(ISNUMBER(A50)),"",_xlfn.IFS(E50="",-1,B50&lt;&gt;"First","",COUNTIFS($A$3:$A$53,A50,$E$3:$E$53,"&lt;&gt;",$E$3:$E$53,"&lt;&gt;"&amp;E50)&gt;0,-4,OR(R50="",E50=""),"",TRUE,ROUND(IF(E50="ETP",MIN(-11.965*R50^2+32.28*R50+78.259,100),MIN(-5.8*R50^2+6.9*R50+105,100)),0))),"")</f>
        <v/>
      </c>
      <c r="X50"/>
      <c r="Y50"/>
      <c r="AB50"/>
      <c r="AC50"/>
      <c r="AD50"/>
      <c r="AE50"/>
      <c r="AF50"/>
      <c r="AG50"/>
      <c r="AH50"/>
    </row>
    <row r="51" spans="1:34" s="1" customFormat="1" ht="9.75" customHeight="1">
      <c r="A51" s="57"/>
      <c r="B51" s="2" t="str">
        <f>IF(COUNTIF($A$3:A51,A51)=1,"First","")</f>
        <v/>
      </c>
      <c r="C51" s="2"/>
      <c r="D51" s="2"/>
      <c r="E51" s="2"/>
      <c r="F51" s="2"/>
      <c r="G51" s="2"/>
      <c r="H51" s="2"/>
      <c r="I51" s="24"/>
      <c r="J51" s="24"/>
      <c r="K51" s="24"/>
      <c r="L51" s="84" t="str">
        <f t="shared" si="0"/>
        <v/>
      </c>
      <c r="M51" s="24"/>
      <c r="N51" s="24"/>
      <c r="O51" s="24"/>
      <c r="P51" s="24"/>
      <c r="Q51" s="87" t="str">
        <f t="shared" si="1"/>
        <v/>
      </c>
      <c r="R51" s="90" t="str">
        <f t="shared" si="2"/>
        <v/>
      </c>
      <c r="S51" s="1" t="str" cm="1">
        <f t="array" ref="S51">IF(W51="","",_xlfn.IFS(W51=-1,"ETP/non-ETP",W51=-4,"Group Error",W51&lt;60,"High",W51&lt;80,"Med",TRUE,"Low"))</f>
        <v/>
      </c>
      <c r="T51" s="13" t="str" cm="1">
        <f t="array" ref="T51">IF(W51="","",_xlfn.IFS(W51=-1,"ETP/non-ETP",W51=-4,"Group Error",W51&lt;60,"SG60 not met",W51&lt;80,"SG60 met",W51&lt;100,"SG80 met",TRUE,"SG100 met"))</f>
        <v/>
      </c>
      <c r="U51"/>
      <c r="W51" s="80" t="str" cm="1">
        <f t="array" ref="W51">IFERROR(IF(NOT(ISNUMBER(A51)),"",_xlfn.IFS(E51="",-1,B51&lt;&gt;"First","",COUNTIFS($A$3:$A$53,A51,$E$3:$E$53,"&lt;&gt;",$E$3:$E$53,"&lt;&gt;"&amp;E51)&gt;0,-4,OR(R51="",E51=""),"",TRUE,ROUND(IF(E51="ETP",MIN(-11.965*R51^2+32.28*R51+78.259,100),MIN(-5.8*R51^2+6.9*R51+105,100)),0))),"")</f>
        <v/>
      </c>
      <c r="X51"/>
      <c r="Y51"/>
      <c r="AB51"/>
      <c r="AC51"/>
      <c r="AD51"/>
      <c r="AE51"/>
      <c r="AF51"/>
      <c r="AG51"/>
      <c r="AH51"/>
    </row>
    <row r="52" spans="1:34" s="1" customFormat="1" ht="9.75" customHeight="1">
      <c r="A52" s="57"/>
      <c r="B52" s="2" t="str">
        <f>IF(COUNTIF($A$3:A52,A52)=1,"First","")</f>
        <v/>
      </c>
      <c r="C52" s="2"/>
      <c r="D52" s="2"/>
      <c r="E52" s="2"/>
      <c r="F52" s="2"/>
      <c r="G52" s="2"/>
      <c r="H52" s="2"/>
      <c r="I52" s="24"/>
      <c r="J52" s="24"/>
      <c r="K52" s="24"/>
      <c r="L52" s="84" t="str">
        <f t="shared" si="0"/>
        <v/>
      </c>
      <c r="M52" s="24"/>
      <c r="N52" s="24"/>
      <c r="O52" s="24"/>
      <c r="P52" s="24"/>
      <c r="Q52" s="87" t="str">
        <f t="shared" si="1"/>
        <v/>
      </c>
      <c r="R52" s="90" t="str">
        <f t="shared" si="2"/>
        <v/>
      </c>
      <c r="S52" s="1" t="str" cm="1">
        <f t="array" ref="S52">IF(W52="","",_xlfn.IFS(W52=-1,"ETP/non-ETP",W52=-4,"Group Error",W52&lt;60,"High",W52&lt;80,"Med",TRUE,"Low"))</f>
        <v/>
      </c>
      <c r="T52" s="13" t="str" cm="1">
        <f t="array" ref="T52">IF(W52="","",_xlfn.IFS(W52=-1,"ETP/non-ETP",W52=-4,"Group Error",W52&lt;60,"SG60 not met",W52&lt;80,"SG60 met",W52&lt;100,"SG80 met",TRUE,"SG100 met"))</f>
        <v/>
      </c>
      <c r="U52"/>
      <c r="W52" s="80" t="str" cm="1">
        <f t="array" ref="W52">IFERROR(IF(NOT(ISNUMBER(A52)),"",_xlfn.IFS(E52="",-1,B52&lt;&gt;"First","",COUNTIFS($A$3:$A$53,A52,$E$3:$E$53,"&lt;&gt;",$E$3:$E$53,"&lt;&gt;"&amp;E52)&gt;0,-4,OR(R52="",E52=""),"",TRUE,ROUND(IF(E52="ETP",MIN(-11.965*R52^2+32.28*R52+78.259,100),MIN(-5.8*R52^2+6.9*R52+105,100)),0))),"")</f>
        <v/>
      </c>
      <c r="X52"/>
      <c r="Y52"/>
      <c r="AB52"/>
      <c r="AC52"/>
      <c r="AD52"/>
      <c r="AE52"/>
      <c r="AF52"/>
      <c r="AG52"/>
      <c r="AH52"/>
    </row>
    <row r="53" spans="1:34" s="1" customFormat="1" ht="9.75" customHeight="1" thickBot="1">
      <c r="A53" s="58"/>
      <c r="B53" s="11" t="str">
        <f>IF(COUNTIF($A$3:A53,A53)=1,"First","")</f>
        <v/>
      </c>
      <c r="C53" s="11"/>
      <c r="D53" s="11"/>
      <c r="E53" s="11"/>
      <c r="F53" s="11"/>
      <c r="G53" s="11"/>
      <c r="H53" s="11"/>
      <c r="I53" s="56"/>
      <c r="J53" s="56"/>
      <c r="K53" s="56"/>
      <c r="L53" s="85" t="str">
        <f t="shared" si="0"/>
        <v/>
      </c>
      <c r="M53" s="56"/>
      <c r="N53" s="56"/>
      <c r="O53" s="56"/>
      <c r="P53" s="56"/>
      <c r="Q53" s="88" t="str">
        <f t="shared" si="1"/>
        <v/>
      </c>
      <c r="R53" s="91" t="str">
        <f t="shared" si="2"/>
        <v/>
      </c>
      <c r="S53" s="12" t="str" cm="1">
        <f t="array" ref="S53">IF(W53="","",_xlfn.IFS(W53=-1,"ETP/non-ETP",W53=-4,"Group Error",W53&lt;60,"High",W53&lt;80,"Med",TRUE,"Low"))</f>
        <v/>
      </c>
      <c r="T53" s="14" t="str" cm="1">
        <f t="array" ref="T53">IF(W53="","",_xlfn.IFS(W53=-1,"ETP/non-ETP",W53=-4,"Group Error",W53&lt;60,"SG60 not met",W53&lt;80,"SG60 met",W53&lt;100,"SG80 met",TRUE,"SG100 met"))</f>
        <v/>
      </c>
      <c r="U53"/>
      <c r="W53" s="122" t="str" cm="1">
        <f t="array" ref="W53">IFERROR(IF(NOT(ISNUMBER(A53)),"",_xlfn.IFS(E53="",-1,B53&lt;&gt;"First","",COUNTIFS($A$3:$A$53,A53,$E$3:$E$53,"&lt;&gt;",$E$3:$E$53,"&lt;&gt;"&amp;E53)&gt;0,-4,OR(R53="",E53=""),"",TRUE,ROUND(IF(E53="ETP",MIN(-11.965*R53^2+32.28*R53+78.259,100),MIN(-5.8*R53^2+6.9*R53+105,100)),0))),"")</f>
        <v/>
      </c>
      <c r="X53"/>
      <c r="Y53"/>
      <c r="AB53"/>
      <c r="AC53"/>
      <c r="AD53"/>
      <c r="AE53"/>
      <c r="AF53"/>
      <c r="AG53"/>
      <c r="AH53"/>
    </row>
    <row r="54" spans="1:34" s="1" customFormat="1">
      <c r="A54" s="8"/>
      <c r="B54" s="8"/>
      <c r="C54" s="8"/>
      <c r="D54" s="8"/>
      <c r="E54" s="2"/>
      <c r="F54" s="2"/>
      <c r="G54" s="2"/>
      <c r="H54" s="2"/>
      <c r="I54" s="2"/>
      <c r="J54" s="2"/>
      <c r="K54" s="2"/>
      <c r="L54" s="2"/>
      <c r="S54" s="2"/>
      <c r="T54" s="2"/>
      <c r="U54"/>
      <c r="W54" s="2"/>
    </row>
    <row r="55" spans="1:34" s="1" customFormat="1" hidden="1">
      <c r="A55" s="8"/>
      <c r="B55" s="8"/>
      <c r="C55" s="8"/>
      <c r="D55" s="8"/>
      <c r="E55" s="2"/>
      <c r="F55" s="2"/>
      <c r="G55" s="2"/>
      <c r="H55" s="2"/>
      <c r="I55" s="2"/>
      <c r="J55" s="2"/>
      <c r="K55" s="2"/>
      <c r="L55" s="2"/>
      <c r="S55" s="2"/>
      <c r="T55" s="2"/>
      <c r="U55"/>
      <c r="W55" s="2"/>
    </row>
    <row r="56" spans="1:34" s="1" customFormat="1" hidden="1">
      <c r="A56" s="8"/>
      <c r="B56" s="8"/>
      <c r="C56" s="8"/>
      <c r="D56" s="8"/>
      <c r="E56" s="2"/>
      <c r="F56" s="2"/>
      <c r="G56" s="2"/>
      <c r="H56" s="2"/>
      <c r="I56" s="2"/>
      <c r="J56" s="2"/>
      <c r="K56" s="2"/>
      <c r="L56" s="2"/>
      <c r="S56" s="2"/>
      <c r="T56" s="2"/>
      <c r="U56"/>
      <c r="W56" s="2"/>
    </row>
    <row r="57" spans="1:34" s="1" customFormat="1" hidden="1">
      <c r="A57" s="8"/>
      <c r="B57" s="8"/>
      <c r="C57" s="8"/>
      <c r="D57" s="8"/>
      <c r="E57" s="2"/>
      <c r="F57" s="2"/>
      <c r="G57" s="2"/>
      <c r="H57" s="2"/>
      <c r="I57" s="2"/>
      <c r="J57" s="2"/>
      <c r="K57" s="2"/>
      <c r="L57" s="2"/>
      <c r="U57"/>
      <c r="W57" s="2"/>
    </row>
    <row r="58" spans="1:34" s="1" customFormat="1" hidden="1">
      <c r="A58" s="8"/>
      <c r="B58" s="8"/>
      <c r="C58" s="8"/>
      <c r="D58" s="8"/>
      <c r="E58" s="2"/>
      <c r="F58" s="2"/>
      <c r="G58" s="2"/>
      <c r="H58" s="2"/>
      <c r="I58" s="2"/>
      <c r="J58" s="2"/>
      <c r="K58" s="2"/>
      <c r="L58" s="2"/>
      <c r="S58" s="2"/>
      <c r="T58" s="2"/>
      <c r="U58"/>
      <c r="W58" s="2"/>
    </row>
    <row r="59" spans="1:34" s="1" customFormat="1" hidden="1">
      <c r="A59" s="8"/>
      <c r="B59" s="8"/>
      <c r="C59" s="8"/>
      <c r="D59" s="8"/>
      <c r="E59" s="2"/>
      <c r="F59" s="2"/>
      <c r="G59" s="2"/>
      <c r="H59" s="2"/>
      <c r="I59" s="2"/>
      <c r="J59" s="2"/>
      <c r="K59" s="2"/>
      <c r="L59" s="2"/>
      <c r="S59" s="2"/>
      <c r="T59" s="2"/>
      <c r="U59"/>
      <c r="W59" s="2"/>
    </row>
    <row r="60" spans="1:34" s="1" customFormat="1" hidden="1">
      <c r="A60" s="8"/>
      <c r="B60" s="8"/>
      <c r="C60" s="8"/>
      <c r="D60" s="8"/>
      <c r="E60" s="2"/>
      <c r="F60" s="2"/>
      <c r="G60" s="2"/>
      <c r="H60" s="2"/>
      <c r="I60" s="2"/>
      <c r="J60" s="2"/>
      <c r="K60" s="2"/>
      <c r="L60" s="2"/>
      <c r="S60" s="2"/>
      <c r="T60" s="2"/>
      <c r="U60"/>
      <c r="W60" s="2"/>
    </row>
    <row r="61" spans="1:34" s="1" customFormat="1" hidden="1">
      <c r="A61" s="8"/>
      <c r="B61" s="8"/>
      <c r="C61" s="8"/>
      <c r="D61" s="8"/>
      <c r="E61" s="2"/>
      <c r="F61" s="2"/>
      <c r="G61" s="2"/>
      <c r="H61" s="2"/>
      <c r="I61" s="2"/>
      <c r="J61" s="2"/>
      <c r="K61" s="2"/>
      <c r="L61" s="2"/>
      <c r="S61" s="2"/>
      <c r="T61" s="2"/>
      <c r="U61"/>
      <c r="W61" s="2"/>
    </row>
    <row r="62" spans="1:34" s="1" customFormat="1" hidden="1">
      <c r="A62" s="8"/>
      <c r="B62" s="8"/>
      <c r="C62" s="8"/>
      <c r="D62" s="8"/>
      <c r="E62" s="2"/>
      <c r="F62" s="2"/>
      <c r="G62" s="2"/>
      <c r="H62" s="2"/>
      <c r="I62" s="2"/>
      <c r="J62" s="2"/>
      <c r="K62" s="2"/>
      <c r="L62" s="2"/>
      <c r="S62" s="2"/>
      <c r="T62" s="2"/>
      <c r="U62"/>
      <c r="W62" s="2"/>
    </row>
    <row r="63" spans="1:34" s="1" customFormat="1" hidden="1">
      <c r="A63" s="8"/>
      <c r="B63" s="8"/>
      <c r="C63" s="8"/>
      <c r="D63" s="8"/>
      <c r="E63" s="2"/>
      <c r="F63" s="2"/>
      <c r="G63" s="2"/>
      <c r="H63" s="2"/>
      <c r="I63" s="2"/>
      <c r="J63" s="2"/>
      <c r="K63" s="2"/>
      <c r="L63" s="2"/>
      <c r="S63" s="2"/>
      <c r="T63" s="2"/>
      <c r="U63"/>
      <c r="W63" s="2"/>
    </row>
    <row r="64" spans="1:34" s="1" customFormat="1" hidden="1">
      <c r="A64" s="8"/>
      <c r="B64" s="8"/>
      <c r="C64" s="8"/>
      <c r="D64" s="8"/>
      <c r="E64" s="2"/>
      <c r="F64" s="2"/>
      <c r="G64" s="2"/>
      <c r="H64" s="2"/>
      <c r="I64" s="2"/>
      <c r="J64" s="2"/>
      <c r="K64" s="2"/>
      <c r="L64" s="2"/>
      <c r="S64" s="2"/>
      <c r="T64" s="2"/>
      <c r="U64"/>
      <c r="W64" s="2"/>
    </row>
    <row r="65" spans="1:23" s="1" customFormat="1" hidden="1">
      <c r="A65" s="8"/>
      <c r="B65" s="8"/>
      <c r="C65" s="8"/>
      <c r="D65" s="8"/>
      <c r="E65" s="2"/>
      <c r="F65" s="2"/>
      <c r="G65" s="2"/>
      <c r="H65" s="2"/>
      <c r="I65" s="2"/>
      <c r="J65" s="2"/>
      <c r="K65" s="2"/>
      <c r="L65" s="2"/>
      <c r="S65" s="2"/>
      <c r="T65" s="2"/>
      <c r="U65"/>
      <c r="W65" s="2"/>
    </row>
    <row r="66" spans="1:23" s="1" customFormat="1" hidden="1">
      <c r="A66" s="8"/>
      <c r="B66" s="8"/>
      <c r="C66" s="8"/>
      <c r="D66" s="8"/>
      <c r="E66" s="2"/>
      <c r="F66" s="2"/>
      <c r="G66" s="2"/>
      <c r="H66" s="2"/>
      <c r="I66" s="2"/>
      <c r="J66" s="2"/>
      <c r="K66" s="2"/>
      <c r="L66" s="2"/>
      <c r="S66" s="2"/>
      <c r="T66" s="2"/>
      <c r="U66"/>
      <c r="W66" s="2"/>
    </row>
    <row r="67" spans="1:23" s="1" customFormat="1" hidden="1">
      <c r="A67" s="8"/>
      <c r="B67" s="8"/>
      <c r="C67" s="8"/>
      <c r="D67" s="8"/>
      <c r="E67" s="2"/>
      <c r="F67" s="2"/>
      <c r="G67" s="2"/>
      <c r="H67" s="2"/>
      <c r="I67" s="2"/>
      <c r="J67" s="2"/>
      <c r="K67" s="2"/>
      <c r="L67" s="2"/>
      <c r="S67" s="2"/>
      <c r="T67" s="2"/>
      <c r="U67"/>
      <c r="W67" s="2"/>
    </row>
    <row r="68" spans="1:23" s="1" customFormat="1" hidden="1">
      <c r="A68" s="8"/>
      <c r="B68" s="8"/>
      <c r="C68" s="8"/>
      <c r="D68" s="8"/>
      <c r="E68" s="2"/>
      <c r="F68" s="2"/>
      <c r="G68" s="2"/>
      <c r="H68" s="2"/>
      <c r="I68" s="2"/>
      <c r="J68" s="2"/>
      <c r="K68" s="2"/>
      <c r="L68" s="2"/>
      <c r="S68" s="2"/>
      <c r="T68" s="2"/>
      <c r="U68"/>
      <c r="W68" s="2"/>
    </row>
    <row r="69" spans="1:23" s="1" customFormat="1" hidden="1">
      <c r="A69" s="8"/>
      <c r="B69" s="8"/>
      <c r="C69" s="8"/>
      <c r="D69" s="8"/>
      <c r="E69" s="2"/>
      <c r="F69" s="2"/>
      <c r="G69" s="2"/>
      <c r="H69" s="2"/>
      <c r="I69" s="2"/>
      <c r="J69" s="2"/>
      <c r="K69" s="2"/>
      <c r="L69" s="2"/>
      <c r="S69" s="2"/>
      <c r="T69" s="2"/>
      <c r="U69"/>
      <c r="W69" s="2"/>
    </row>
    <row r="70" spans="1:23" s="1" customFormat="1" hidden="1">
      <c r="A70" s="8"/>
      <c r="B70" s="8"/>
      <c r="C70" s="8"/>
      <c r="D70" s="8"/>
      <c r="E70" s="2"/>
      <c r="F70" s="2"/>
      <c r="G70" s="2"/>
      <c r="H70" s="2"/>
      <c r="I70" s="2"/>
      <c r="J70" s="2"/>
      <c r="K70" s="2"/>
      <c r="L70" s="2"/>
      <c r="S70" s="2"/>
      <c r="T70" s="2"/>
      <c r="U70"/>
      <c r="W70" s="2"/>
    </row>
    <row r="71" spans="1:23" s="1" customFormat="1" hidden="1">
      <c r="A71" s="8"/>
      <c r="B71" s="8"/>
      <c r="C71" s="8"/>
      <c r="D71" s="8"/>
      <c r="E71" s="2"/>
      <c r="F71" s="2"/>
      <c r="G71" s="2"/>
      <c r="H71" s="2"/>
      <c r="I71" s="2"/>
      <c r="J71" s="2"/>
      <c r="K71" s="2"/>
      <c r="L71" s="2"/>
      <c r="S71" s="2"/>
      <c r="T71" s="2"/>
      <c r="U71"/>
      <c r="W71" s="2"/>
    </row>
    <row r="72" spans="1:23" s="1" customFormat="1" hidden="1">
      <c r="A72" s="8"/>
      <c r="B72" s="8"/>
      <c r="C72" s="8"/>
      <c r="D72" s="8"/>
      <c r="E72" s="2"/>
      <c r="F72" s="2"/>
      <c r="G72" s="2"/>
      <c r="H72" s="2"/>
      <c r="I72" s="2"/>
      <c r="J72" s="2"/>
      <c r="K72" s="2"/>
      <c r="L72" s="2"/>
      <c r="S72" s="2"/>
      <c r="T72" s="2"/>
      <c r="U72"/>
      <c r="W72" s="2"/>
    </row>
    <row r="73" spans="1:23" s="1" customFormat="1" hidden="1">
      <c r="A73" s="8"/>
      <c r="B73" s="8"/>
      <c r="C73" s="8"/>
      <c r="D73" s="8"/>
      <c r="E73" s="2"/>
      <c r="F73" s="2"/>
      <c r="G73" s="2"/>
      <c r="H73" s="2"/>
      <c r="I73" s="2"/>
      <c r="J73" s="2"/>
      <c r="K73" s="2"/>
      <c r="L73" s="2"/>
      <c r="S73" s="2"/>
      <c r="T73" s="2"/>
      <c r="U73"/>
      <c r="W73" s="2"/>
    </row>
    <row r="74" spans="1:23" s="1" customFormat="1" hidden="1">
      <c r="A74" s="8"/>
      <c r="B74" s="8"/>
      <c r="C74" s="8"/>
      <c r="D74" s="8"/>
      <c r="E74" s="2"/>
      <c r="F74" s="2"/>
      <c r="G74" s="2"/>
      <c r="H74" s="2"/>
      <c r="I74" s="2"/>
      <c r="J74" s="2"/>
      <c r="K74" s="2"/>
      <c r="L74" s="2"/>
      <c r="S74" s="2"/>
      <c r="T74" s="2"/>
      <c r="U74"/>
      <c r="W74" s="2"/>
    </row>
    <row r="75" spans="1:23" s="1" customFormat="1" hidden="1">
      <c r="A75" s="8"/>
      <c r="B75" s="8"/>
      <c r="C75" s="8"/>
      <c r="D75" s="8"/>
      <c r="E75" s="2"/>
      <c r="F75" s="2"/>
      <c r="G75" s="2"/>
      <c r="H75" s="2"/>
      <c r="I75" s="2"/>
      <c r="J75" s="2"/>
      <c r="K75" s="2"/>
      <c r="L75" s="2"/>
      <c r="S75" s="2"/>
      <c r="T75" s="2"/>
      <c r="U75"/>
      <c r="W75" s="2"/>
    </row>
    <row r="76" spans="1:23" s="1" customFormat="1" hidden="1">
      <c r="A76" s="8"/>
      <c r="B76" s="8"/>
      <c r="C76" s="8"/>
      <c r="D76" s="8"/>
      <c r="E76" s="2"/>
      <c r="F76" s="2"/>
      <c r="G76" s="2"/>
      <c r="H76" s="2"/>
      <c r="I76" s="2"/>
      <c r="J76" s="2"/>
      <c r="K76" s="2"/>
      <c r="L76" s="2"/>
      <c r="S76" s="2"/>
      <c r="T76" s="2"/>
      <c r="U76"/>
      <c r="W76" s="2"/>
    </row>
    <row r="77" spans="1:23" s="1" customFormat="1" hidden="1">
      <c r="A77" s="8"/>
      <c r="B77" s="8"/>
      <c r="C77" s="8"/>
      <c r="D77" s="8"/>
      <c r="E77" s="2"/>
      <c r="F77" s="2"/>
      <c r="G77" s="2"/>
      <c r="H77" s="2"/>
      <c r="I77" s="2"/>
      <c r="J77" s="2"/>
      <c r="K77" s="2"/>
      <c r="L77" s="2"/>
      <c r="S77" s="2"/>
      <c r="T77" s="2"/>
      <c r="U77"/>
      <c r="W77" s="2"/>
    </row>
    <row r="78" spans="1:23" s="1" customFormat="1" hidden="1">
      <c r="A78" s="8"/>
      <c r="B78" s="8"/>
      <c r="C78" s="8"/>
      <c r="D78" s="8"/>
      <c r="E78" s="2"/>
      <c r="F78" s="2"/>
      <c r="G78" s="2"/>
      <c r="H78" s="2"/>
      <c r="I78" s="2"/>
      <c r="J78" s="2"/>
      <c r="K78" s="2"/>
      <c r="L78" s="2"/>
      <c r="S78" s="2"/>
      <c r="T78" s="2"/>
      <c r="U78"/>
      <c r="W78" s="2"/>
    </row>
    <row r="79" spans="1:23" s="1" customFormat="1" hidden="1">
      <c r="A79" s="8"/>
      <c r="B79" s="8"/>
      <c r="C79" s="8"/>
      <c r="D79" s="8"/>
      <c r="E79" s="2"/>
      <c r="F79" s="2"/>
      <c r="G79" s="2"/>
      <c r="H79" s="2"/>
      <c r="I79" s="2"/>
      <c r="J79" s="2"/>
      <c r="K79" s="2"/>
      <c r="L79" s="2"/>
      <c r="S79" s="2"/>
      <c r="T79" s="2"/>
      <c r="U79"/>
      <c r="W79" s="2"/>
    </row>
    <row r="80" spans="1:23" s="1" customFormat="1" hidden="1">
      <c r="A80" s="8"/>
      <c r="B80" s="8"/>
      <c r="C80" s="8"/>
      <c r="D80" s="8"/>
      <c r="E80" s="2"/>
      <c r="F80" s="2"/>
      <c r="G80" s="2"/>
      <c r="H80" s="2"/>
      <c r="I80" s="2"/>
      <c r="J80" s="2"/>
      <c r="K80" s="2"/>
      <c r="L80" s="2"/>
      <c r="S80" s="2"/>
      <c r="T80" s="2"/>
      <c r="U80"/>
      <c r="W80" s="2"/>
    </row>
    <row r="81" spans="1:23" s="1" customFormat="1" hidden="1">
      <c r="A81" s="8"/>
      <c r="B81" s="8"/>
      <c r="C81" s="8"/>
      <c r="D81" s="8"/>
      <c r="E81" s="2"/>
      <c r="F81" s="2"/>
      <c r="G81" s="2"/>
      <c r="H81" s="2"/>
      <c r="I81" s="2"/>
      <c r="J81" s="2"/>
      <c r="K81" s="2"/>
      <c r="L81" s="2"/>
      <c r="S81" s="2"/>
      <c r="T81" s="2"/>
      <c r="U81"/>
      <c r="W81" s="2"/>
    </row>
    <row r="82" spans="1:23" s="1" customFormat="1" hidden="1">
      <c r="A82" s="8"/>
      <c r="B82" s="8"/>
      <c r="C82" s="8"/>
      <c r="D82" s="8"/>
      <c r="E82" s="2"/>
      <c r="F82" s="2"/>
      <c r="G82" s="2"/>
      <c r="H82" s="2"/>
      <c r="I82" s="2"/>
      <c r="J82" s="2"/>
      <c r="K82" s="2"/>
      <c r="L82" s="2"/>
      <c r="S82" s="2"/>
      <c r="T82" s="2"/>
      <c r="U82"/>
      <c r="W82" s="2"/>
    </row>
    <row r="83" spans="1:23" s="1" customFormat="1" hidden="1">
      <c r="A83" s="8"/>
      <c r="B83" s="8"/>
      <c r="C83" s="8"/>
      <c r="D83" s="8"/>
      <c r="E83" s="2"/>
      <c r="F83" s="2"/>
      <c r="G83" s="2"/>
      <c r="H83" s="2"/>
      <c r="I83" s="2"/>
      <c r="J83" s="2"/>
      <c r="K83" s="2"/>
      <c r="L83" s="2"/>
      <c r="S83" s="2"/>
      <c r="T83" s="2"/>
      <c r="U83"/>
      <c r="W83" s="2"/>
    </row>
    <row r="84" spans="1:23" s="1" customFormat="1" hidden="1">
      <c r="A84" s="8"/>
      <c r="B84" s="8"/>
      <c r="C84" s="8"/>
      <c r="D84" s="8"/>
      <c r="E84" s="2"/>
      <c r="F84" s="2"/>
      <c r="G84" s="2"/>
      <c r="H84" s="2"/>
      <c r="I84" s="2"/>
      <c r="J84" s="2"/>
      <c r="K84" s="2"/>
      <c r="L84" s="2"/>
      <c r="S84" s="2"/>
      <c r="T84" s="2"/>
      <c r="U84"/>
      <c r="W84" s="2"/>
    </row>
    <row r="85" spans="1:23" s="1" customFormat="1" hidden="1">
      <c r="A85" s="8"/>
      <c r="B85" s="8"/>
      <c r="C85" s="8"/>
      <c r="D85" s="8"/>
      <c r="E85" s="2"/>
      <c r="F85" s="2"/>
      <c r="G85" s="2"/>
      <c r="H85" s="2"/>
      <c r="I85" s="2"/>
      <c r="J85" s="2"/>
      <c r="K85" s="2"/>
      <c r="L85" s="2"/>
      <c r="S85" s="2"/>
      <c r="T85" s="2"/>
      <c r="U85"/>
      <c r="W85" s="2"/>
    </row>
    <row r="86" spans="1:23" s="1" customFormat="1" hidden="1">
      <c r="A86" s="8"/>
      <c r="B86" s="8"/>
      <c r="C86" s="8"/>
      <c r="D86" s="8"/>
      <c r="E86" s="2"/>
      <c r="F86" s="2"/>
      <c r="G86" s="2"/>
      <c r="H86" s="2"/>
      <c r="I86" s="2"/>
      <c r="J86" s="2"/>
      <c r="K86" s="2"/>
      <c r="L86" s="2"/>
      <c r="S86" s="2"/>
      <c r="T86" s="2"/>
      <c r="U86"/>
      <c r="W86" s="2"/>
    </row>
    <row r="87" spans="1:23" s="1" customFormat="1" hidden="1">
      <c r="A87" s="8"/>
      <c r="B87" s="8"/>
      <c r="C87" s="8"/>
      <c r="D87" s="8"/>
      <c r="E87" s="2"/>
      <c r="F87" s="2"/>
      <c r="G87" s="2"/>
      <c r="H87" s="2"/>
      <c r="I87" s="2"/>
      <c r="J87" s="2"/>
      <c r="K87" s="2"/>
      <c r="L87" s="2"/>
      <c r="S87" s="2"/>
      <c r="T87" s="2"/>
      <c r="U87"/>
      <c r="W87" s="2"/>
    </row>
    <row r="88" spans="1:23" s="1" customFormat="1" hidden="1">
      <c r="A88" s="8"/>
      <c r="B88" s="8"/>
      <c r="C88" s="8"/>
      <c r="D88" s="8"/>
      <c r="E88" s="2"/>
      <c r="F88" s="2"/>
      <c r="G88" s="2"/>
      <c r="H88" s="2"/>
      <c r="I88" s="2"/>
      <c r="J88" s="2"/>
      <c r="K88" s="2"/>
      <c r="L88" s="2"/>
      <c r="S88" s="2"/>
      <c r="T88" s="2"/>
      <c r="U88"/>
      <c r="W88" s="2"/>
    </row>
    <row r="89" spans="1:23" s="1" customFormat="1" hidden="1">
      <c r="A89" s="8"/>
      <c r="B89" s="8"/>
      <c r="C89" s="8"/>
      <c r="D89" s="8"/>
      <c r="E89" s="2"/>
      <c r="F89" s="2"/>
      <c r="G89" s="2"/>
      <c r="H89" s="2"/>
      <c r="I89" s="2"/>
      <c r="J89" s="2"/>
      <c r="K89" s="2"/>
      <c r="L89" s="2"/>
      <c r="S89" s="2"/>
      <c r="T89" s="2"/>
      <c r="U89"/>
      <c r="W89" s="2"/>
    </row>
    <row r="90" spans="1:23" s="1" customFormat="1" hidden="1">
      <c r="A90" s="8"/>
      <c r="B90" s="8"/>
      <c r="C90" s="8"/>
      <c r="D90" s="8"/>
      <c r="E90" s="2"/>
      <c r="F90" s="2"/>
      <c r="G90" s="2"/>
      <c r="H90" s="2"/>
      <c r="I90" s="2"/>
      <c r="J90" s="2"/>
      <c r="K90" s="2"/>
      <c r="L90" s="2"/>
      <c r="S90" s="2"/>
      <c r="T90" s="2"/>
      <c r="U90"/>
      <c r="W90" s="2"/>
    </row>
    <row r="91" spans="1:23" s="1" customFormat="1" hidden="1">
      <c r="A91" s="8"/>
      <c r="B91" s="8"/>
      <c r="C91" s="8"/>
      <c r="D91" s="8"/>
      <c r="E91" s="2"/>
      <c r="F91" s="2"/>
      <c r="G91" s="2"/>
      <c r="H91" s="2"/>
      <c r="I91" s="2"/>
      <c r="J91" s="2"/>
      <c r="K91" s="2"/>
      <c r="L91" s="2"/>
      <c r="S91" s="2"/>
      <c r="T91" s="2"/>
      <c r="U91"/>
      <c r="W91" s="2"/>
    </row>
    <row r="92" spans="1:23" s="1" customFormat="1" hidden="1">
      <c r="A92" s="8"/>
      <c r="B92" s="8"/>
      <c r="C92" s="8"/>
      <c r="D92" s="8"/>
      <c r="E92" s="2"/>
      <c r="F92" s="2"/>
      <c r="G92" s="2"/>
      <c r="H92" s="2"/>
      <c r="I92" s="2"/>
      <c r="J92" s="2"/>
      <c r="K92" s="2"/>
      <c r="L92" s="2"/>
      <c r="S92" s="2"/>
      <c r="T92" s="2"/>
      <c r="U92"/>
      <c r="W92" s="2"/>
    </row>
    <row r="93" spans="1:23" s="1" customFormat="1" hidden="1">
      <c r="A93" s="8"/>
      <c r="B93" s="8"/>
      <c r="C93" s="8"/>
      <c r="D93" s="8"/>
      <c r="E93" s="2"/>
      <c r="F93" s="2"/>
      <c r="G93" s="2"/>
      <c r="H93" s="2"/>
      <c r="I93" s="2"/>
      <c r="J93" s="2"/>
      <c r="K93" s="2"/>
      <c r="L93" s="2"/>
      <c r="S93" s="2"/>
      <c r="T93" s="2"/>
      <c r="U93"/>
      <c r="W93" s="2"/>
    </row>
    <row r="94" spans="1:23" s="1" customFormat="1" hidden="1">
      <c r="A94" s="8"/>
      <c r="B94" s="8"/>
      <c r="C94" s="8"/>
      <c r="D94" s="8"/>
      <c r="E94" s="2"/>
      <c r="F94" s="2"/>
      <c r="G94" s="2"/>
      <c r="H94" s="2"/>
      <c r="I94" s="2"/>
      <c r="J94" s="2"/>
      <c r="K94" s="2"/>
      <c r="L94" s="2"/>
      <c r="S94" s="2"/>
      <c r="T94" s="2"/>
      <c r="U94"/>
      <c r="W94" s="2"/>
    </row>
    <row r="95" spans="1:23" s="1" customFormat="1" hidden="1">
      <c r="A95" s="8"/>
      <c r="B95" s="8"/>
      <c r="C95" s="8"/>
      <c r="D95" s="8"/>
      <c r="E95" s="2"/>
      <c r="F95" s="2"/>
      <c r="G95" s="2"/>
      <c r="H95" s="2"/>
      <c r="I95" s="2"/>
      <c r="J95" s="2"/>
      <c r="K95" s="2"/>
      <c r="L95" s="2"/>
      <c r="S95" s="2"/>
      <c r="T95" s="2"/>
      <c r="U95"/>
      <c r="W95" s="2"/>
    </row>
    <row r="96" spans="1:23" s="1" customFormat="1" hidden="1">
      <c r="A96" s="8"/>
      <c r="B96" s="8"/>
      <c r="C96" s="8"/>
      <c r="D96" s="8"/>
      <c r="E96" s="2"/>
      <c r="F96" s="2"/>
      <c r="G96" s="2"/>
      <c r="H96" s="2"/>
      <c r="I96" s="2"/>
      <c r="J96" s="2"/>
      <c r="K96" s="2"/>
      <c r="L96" s="2"/>
      <c r="S96" s="2"/>
      <c r="T96" s="2"/>
      <c r="U96"/>
      <c r="W96" s="2"/>
    </row>
    <row r="97" spans="1:23" s="1" customFormat="1" hidden="1">
      <c r="A97" s="8"/>
      <c r="B97" s="8"/>
      <c r="C97" s="8"/>
      <c r="D97" s="8"/>
      <c r="E97" s="2"/>
      <c r="F97" s="2"/>
      <c r="G97" s="2"/>
      <c r="H97" s="2"/>
      <c r="I97" s="2"/>
      <c r="J97" s="2"/>
      <c r="K97" s="2"/>
      <c r="L97" s="2"/>
      <c r="S97" s="2"/>
      <c r="T97" s="2"/>
      <c r="U97"/>
      <c r="W97" s="2"/>
    </row>
    <row r="98" spans="1:23" s="1" customFormat="1" hidden="1">
      <c r="A98" s="8"/>
      <c r="B98" s="8"/>
      <c r="C98" s="8"/>
      <c r="D98" s="8"/>
      <c r="E98" s="2"/>
      <c r="F98" s="2"/>
      <c r="G98" s="2"/>
      <c r="H98" s="2"/>
      <c r="I98" s="2"/>
      <c r="J98" s="2"/>
      <c r="K98" s="2"/>
      <c r="L98" s="2"/>
      <c r="S98" s="2"/>
      <c r="T98" s="2"/>
      <c r="U98"/>
      <c r="W98" s="2"/>
    </row>
    <row r="99" spans="1:23" s="1" customFormat="1" hidden="1">
      <c r="A99" s="8"/>
      <c r="B99" s="8"/>
      <c r="C99" s="8"/>
      <c r="D99" s="8"/>
      <c r="E99" s="2"/>
      <c r="F99" s="2"/>
      <c r="G99" s="2"/>
      <c r="H99" s="2"/>
      <c r="I99" s="2"/>
      <c r="J99" s="2"/>
      <c r="K99" s="2"/>
      <c r="L99" s="2"/>
      <c r="S99" s="2"/>
      <c r="T99" s="2"/>
      <c r="U99"/>
      <c r="W99" s="2"/>
    </row>
    <row r="100" spans="1:23" s="1" customFormat="1" hidden="1">
      <c r="A100" s="8"/>
      <c r="B100" s="8"/>
      <c r="C100" s="8"/>
      <c r="D100" s="8"/>
      <c r="E100" s="2"/>
      <c r="F100" s="2"/>
      <c r="G100" s="2"/>
      <c r="H100" s="2"/>
      <c r="I100" s="2"/>
      <c r="J100" s="2"/>
      <c r="K100" s="2"/>
      <c r="L100" s="2"/>
      <c r="S100" s="2"/>
      <c r="T100" s="2"/>
      <c r="U100"/>
      <c r="W100" s="2"/>
    </row>
    <row r="101" spans="1:23" s="1" customFormat="1" hidden="1">
      <c r="A101" s="8"/>
      <c r="B101" s="8"/>
      <c r="C101" s="8"/>
      <c r="D101" s="8"/>
      <c r="E101" s="2"/>
      <c r="F101" s="2"/>
      <c r="G101" s="2"/>
      <c r="H101" s="2"/>
      <c r="I101" s="2"/>
      <c r="J101" s="2"/>
      <c r="K101" s="2"/>
      <c r="L101" s="2"/>
      <c r="S101" s="2"/>
      <c r="T101" s="2"/>
      <c r="U101"/>
      <c r="W101" s="2"/>
    </row>
    <row r="102" spans="1:23" s="1" customFormat="1" hidden="1">
      <c r="A102" s="8"/>
      <c r="B102" s="8"/>
      <c r="C102" s="8"/>
      <c r="D102" s="8"/>
      <c r="E102" s="2"/>
      <c r="F102" s="2"/>
      <c r="G102" s="2"/>
      <c r="H102" s="2"/>
      <c r="I102" s="2"/>
      <c r="J102" s="2"/>
      <c r="K102" s="2"/>
      <c r="L102" s="2"/>
      <c r="S102" s="2"/>
      <c r="T102" s="2"/>
      <c r="U102"/>
      <c r="W102" s="2"/>
    </row>
    <row r="103" spans="1:23" s="1" customFormat="1" hidden="1">
      <c r="A103" s="8"/>
      <c r="B103" s="8"/>
      <c r="C103" s="8"/>
      <c r="D103" s="8"/>
      <c r="E103" s="2"/>
      <c r="F103" s="2"/>
      <c r="G103" s="2"/>
      <c r="H103" s="2"/>
      <c r="I103" s="2"/>
      <c r="J103" s="2"/>
      <c r="K103" s="2"/>
      <c r="L103" s="2"/>
      <c r="S103" s="2"/>
      <c r="T103" s="2"/>
      <c r="U103"/>
      <c r="W103" s="2"/>
    </row>
    <row r="104" spans="1:23" s="1" customFormat="1" hidden="1">
      <c r="A104" s="8"/>
      <c r="B104" s="8"/>
      <c r="C104" s="8"/>
      <c r="D104" s="8"/>
      <c r="E104" s="2"/>
      <c r="F104" s="2"/>
      <c r="G104" s="2"/>
      <c r="H104" s="2"/>
      <c r="I104" s="2"/>
      <c r="J104" s="2"/>
      <c r="K104" s="2"/>
      <c r="L104" s="2"/>
      <c r="S104" s="2"/>
      <c r="T104" s="2"/>
      <c r="U104"/>
      <c r="W104" s="2"/>
    </row>
    <row r="105" spans="1:23" s="1" customFormat="1" hidden="1">
      <c r="A105" s="8"/>
      <c r="B105" s="8"/>
      <c r="C105" s="8"/>
      <c r="D105" s="8"/>
      <c r="E105" s="2"/>
      <c r="F105" s="2"/>
      <c r="G105" s="2"/>
      <c r="H105" s="2"/>
      <c r="I105" s="2"/>
      <c r="J105" s="2"/>
      <c r="K105" s="2"/>
      <c r="L105" s="2"/>
      <c r="S105" s="2"/>
      <c r="T105" s="2"/>
      <c r="U105"/>
      <c r="W105" s="2"/>
    </row>
    <row r="106" spans="1:23" s="1" customFormat="1" hidden="1">
      <c r="A106" s="8"/>
      <c r="B106" s="8"/>
      <c r="C106" s="8"/>
      <c r="D106" s="8"/>
      <c r="E106" s="2"/>
      <c r="F106" s="2"/>
      <c r="G106" s="2"/>
      <c r="H106" s="2"/>
      <c r="I106" s="2"/>
      <c r="J106" s="2"/>
      <c r="K106" s="2"/>
      <c r="L106" s="2"/>
      <c r="S106" s="2"/>
      <c r="T106" s="2"/>
      <c r="U106"/>
      <c r="W106" s="2"/>
    </row>
    <row r="107" spans="1:23" s="1" customFormat="1" hidden="1">
      <c r="A107" s="8"/>
      <c r="B107" s="8"/>
      <c r="C107" s="8"/>
      <c r="D107" s="8"/>
      <c r="E107" s="2"/>
      <c r="F107" s="2"/>
      <c r="G107" s="2"/>
      <c r="H107" s="2"/>
      <c r="I107" s="2"/>
      <c r="J107" s="2"/>
      <c r="K107" s="2"/>
      <c r="L107" s="2"/>
      <c r="S107" s="2"/>
      <c r="T107" s="2"/>
      <c r="U107"/>
      <c r="W107" s="2"/>
    </row>
    <row r="108" spans="1:23" s="1" customFormat="1" hidden="1">
      <c r="A108" s="8"/>
      <c r="B108" s="8"/>
      <c r="C108" s="8"/>
      <c r="D108" s="8"/>
      <c r="E108" s="2"/>
      <c r="F108" s="2"/>
      <c r="G108" s="2"/>
      <c r="H108" s="2"/>
      <c r="I108" s="2"/>
      <c r="J108" s="2"/>
      <c r="K108" s="2"/>
      <c r="L108" s="2"/>
      <c r="S108" s="2"/>
      <c r="T108" s="2"/>
      <c r="U108"/>
      <c r="W108" s="2"/>
    </row>
    <row r="109" spans="1:23" s="1" customFormat="1" hidden="1">
      <c r="A109" s="8"/>
      <c r="B109" s="8"/>
      <c r="C109" s="8"/>
      <c r="D109" s="8"/>
      <c r="E109" s="2"/>
      <c r="F109" s="2"/>
      <c r="G109" s="2"/>
      <c r="H109" s="2"/>
      <c r="I109" s="2"/>
      <c r="J109" s="2"/>
      <c r="K109" s="2"/>
      <c r="L109" s="2"/>
      <c r="S109" s="2"/>
      <c r="T109" s="2"/>
      <c r="U109"/>
      <c r="W109" s="2"/>
    </row>
    <row r="110" spans="1:23" s="1" customFormat="1" hidden="1">
      <c r="A110" s="8"/>
      <c r="B110" s="8"/>
      <c r="C110" s="8"/>
      <c r="D110" s="8"/>
      <c r="E110" s="2"/>
      <c r="F110" s="6"/>
      <c r="G110" s="6"/>
      <c r="H110" s="6"/>
      <c r="S110" s="2"/>
      <c r="T110" s="2"/>
      <c r="U110"/>
      <c r="W110" s="2"/>
    </row>
    <row r="111" spans="1:23" s="1" customFormat="1" hidden="1">
      <c r="A111" s="8"/>
      <c r="B111" s="8"/>
      <c r="C111" s="8"/>
      <c r="D111" s="8"/>
      <c r="E111" s="2"/>
      <c r="F111" s="6"/>
      <c r="G111" s="6"/>
      <c r="H111" s="6"/>
      <c r="S111" s="2"/>
      <c r="T111" s="2"/>
      <c r="U111"/>
      <c r="W111" s="2"/>
    </row>
    <row r="112" spans="1:23" s="1" customFormat="1" hidden="1">
      <c r="A112" s="8"/>
      <c r="B112" s="8"/>
      <c r="C112" s="8"/>
      <c r="D112" s="8"/>
      <c r="E112" s="2"/>
      <c r="F112" s="6"/>
      <c r="G112" s="6"/>
      <c r="H112" s="6"/>
      <c r="S112" s="2"/>
      <c r="T112" s="2"/>
      <c r="U112"/>
      <c r="W112" s="2"/>
    </row>
    <row r="113" spans="1:23" s="1" customFormat="1" hidden="1">
      <c r="A113" s="8"/>
      <c r="B113" s="8"/>
      <c r="C113" s="8"/>
      <c r="D113" s="8"/>
      <c r="E113" s="2"/>
      <c r="F113" s="6"/>
      <c r="G113" s="6"/>
      <c r="H113" s="6"/>
      <c r="S113" s="2"/>
      <c r="T113" s="2"/>
      <c r="U113"/>
      <c r="W113" s="2"/>
    </row>
    <row r="114" spans="1:23" s="1" customFormat="1" hidden="1">
      <c r="A114" s="8"/>
      <c r="B114" s="8"/>
      <c r="C114" s="8"/>
      <c r="D114" s="8"/>
      <c r="E114" s="2"/>
      <c r="F114" s="6"/>
      <c r="G114" s="6"/>
      <c r="H114" s="6"/>
      <c r="S114" s="2"/>
      <c r="T114" s="2"/>
      <c r="U114"/>
      <c r="W114" s="2"/>
    </row>
    <row r="115" spans="1:23" s="1" customFormat="1" hidden="1">
      <c r="A115" s="8"/>
      <c r="B115" s="8"/>
      <c r="C115" s="8"/>
      <c r="D115" s="8"/>
      <c r="E115" s="2"/>
      <c r="F115" s="6"/>
      <c r="G115" s="6"/>
      <c r="H115" s="6"/>
      <c r="S115" s="2"/>
      <c r="T115" s="2"/>
      <c r="U115"/>
      <c r="W115" s="2"/>
    </row>
    <row r="116" spans="1:23" s="1" customFormat="1" hidden="1">
      <c r="A116" s="8"/>
      <c r="B116" s="8"/>
      <c r="C116" s="8"/>
      <c r="D116" s="8"/>
      <c r="E116" s="2"/>
      <c r="F116" s="6"/>
      <c r="G116" s="6"/>
      <c r="H116" s="6"/>
      <c r="S116" s="2"/>
      <c r="T116" s="2"/>
      <c r="U116"/>
      <c r="W116" s="2"/>
    </row>
    <row r="117" spans="1:23" s="1" customFormat="1" hidden="1">
      <c r="A117" s="8"/>
      <c r="B117" s="8"/>
      <c r="C117" s="8"/>
      <c r="D117" s="8"/>
      <c r="E117" s="2"/>
      <c r="F117" s="6"/>
      <c r="G117" s="6"/>
      <c r="H117" s="6"/>
      <c r="S117" s="2"/>
      <c r="T117" s="2"/>
      <c r="U117"/>
      <c r="W117" s="2"/>
    </row>
    <row r="118" spans="1:23" s="1" customFormat="1" hidden="1">
      <c r="A118" s="8"/>
      <c r="B118" s="8"/>
      <c r="C118" s="8"/>
      <c r="D118" s="8"/>
      <c r="E118" s="2"/>
      <c r="F118" s="6"/>
      <c r="G118" s="6"/>
      <c r="H118" s="6"/>
      <c r="S118" s="2"/>
      <c r="T118" s="2"/>
      <c r="U118"/>
      <c r="W118" s="2"/>
    </row>
    <row r="119" spans="1:23" s="1" customFormat="1" hidden="1">
      <c r="A119" s="8"/>
      <c r="B119" s="8"/>
      <c r="C119" s="8"/>
      <c r="D119" s="8"/>
      <c r="E119" s="2"/>
      <c r="F119" s="6"/>
      <c r="G119" s="6"/>
      <c r="H119" s="6"/>
      <c r="S119" s="2"/>
      <c r="T119" s="2"/>
      <c r="U119"/>
      <c r="W119" s="2"/>
    </row>
    <row r="120" spans="1:23" s="1" customFormat="1" hidden="1">
      <c r="A120" s="8"/>
      <c r="B120" s="8"/>
      <c r="C120" s="8"/>
      <c r="D120" s="8"/>
      <c r="E120" s="2"/>
      <c r="F120" s="6"/>
      <c r="G120" s="6"/>
      <c r="H120" s="6"/>
      <c r="S120" s="2"/>
      <c r="T120" s="2"/>
      <c r="U120"/>
      <c r="W120" s="2"/>
    </row>
    <row r="121" spans="1:23" s="1" customFormat="1" hidden="1">
      <c r="A121" s="8"/>
      <c r="B121" s="8"/>
      <c r="C121" s="8"/>
      <c r="D121" s="8"/>
      <c r="E121" s="2"/>
      <c r="F121" s="6"/>
      <c r="G121" s="6"/>
      <c r="H121" s="6"/>
      <c r="S121" s="2"/>
      <c r="T121" s="2"/>
      <c r="U121"/>
      <c r="W121" s="2"/>
    </row>
    <row r="122" spans="1:23" s="1" customFormat="1" hidden="1">
      <c r="A122" s="8"/>
      <c r="B122" s="8"/>
      <c r="C122" s="8"/>
      <c r="D122" s="8"/>
      <c r="E122" s="2"/>
      <c r="F122" s="6"/>
      <c r="G122" s="6"/>
      <c r="H122" s="6"/>
      <c r="S122" s="2"/>
      <c r="T122" s="2"/>
      <c r="U122"/>
      <c r="W122" s="2"/>
    </row>
    <row r="123" spans="1:23" s="1" customFormat="1" hidden="1">
      <c r="A123" s="8"/>
      <c r="B123" s="8"/>
      <c r="C123" s="8"/>
      <c r="D123" s="8"/>
      <c r="E123" s="2"/>
      <c r="F123" s="6"/>
      <c r="G123" s="6"/>
      <c r="H123" s="6"/>
      <c r="S123" s="2"/>
      <c r="T123" s="2"/>
      <c r="U123"/>
      <c r="W123" s="2"/>
    </row>
    <row r="124" spans="1:23" s="1" customFormat="1" hidden="1">
      <c r="A124" s="8"/>
      <c r="B124" s="8"/>
      <c r="C124" s="8"/>
      <c r="D124" s="8"/>
      <c r="E124" s="2"/>
      <c r="F124" s="6"/>
      <c r="G124" s="6"/>
      <c r="H124" s="6"/>
      <c r="S124" s="2"/>
      <c r="T124" s="2"/>
      <c r="U124"/>
      <c r="W124" s="2"/>
    </row>
    <row r="125" spans="1:23" s="1" customFormat="1" hidden="1">
      <c r="A125" s="8"/>
      <c r="B125" s="8"/>
      <c r="C125" s="8"/>
      <c r="D125" s="8"/>
      <c r="E125" s="2"/>
      <c r="F125" s="6"/>
      <c r="G125" s="6"/>
      <c r="H125" s="6"/>
      <c r="S125" s="2"/>
      <c r="T125" s="2"/>
      <c r="U125"/>
      <c r="W125" s="2"/>
    </row>
    <row r="126" spans="1:23" s="1" customFormat="1" hidden="1">
      <c r="A126" s="8"/>
      <c r="B126" s="8"/>
      <c r="C126" s="8"/>
      <c r="D126" s="8"/>
      <c r="E126" s="2"/>
      <c r="F126" s="6"/>
      <c r="G126" s="6"/>
      <c r="H126" s="6"/>
      <c r="S126" s="2"/>
      <c r="T126" s="2"/>
      <c r="U126"/>
      <c r="W126" s="2"/>
    </row>
    <row r="127" spans="1:23" s="1" customFormat="1" hidden="1">
      <c r="A127" s="8"/>
      <c r="B127" s="8"/>
      <c r="C127" s="8"/>
      <c r="D127" s="8"/>
      <c r="E127" s="2"/>
      <c r="F127" s="6"/>
      <c r="G127" s="6"/>
      <c r="H127" s="6"/>
      <c r="S127" s="2"/>
      <c r="T127" s="2"/>
      <c r="U127"/>
      <c r="W127" s="2"/>
    </row>
    <row r="128" spans="1:23" s="1" customFormat="1" hidden="1">
      <c r="A128" s="8"/>
      <c r="B128" s="8"/>
      <c r="C128" s="8"/>
      <c r="D128" s="8"/>
      <c r="E128" s="2"/>
      <c r="F128" s="6"/>
      <c r="G128" s="6"/>
      <c r="H128" s="6"/>
      <c r="S128" s="2"/>
      <c r="T128" s="2"/>
      <c r="U128"/>
      <c r="W128" s="2"/>
    </row>
    <row r="129" spans="1:23" s="1" customFormat="1" hidden="1">
      <c r="A129" s="8"/>
      <c r="B129" s="8"/>
      <c r="C129" s="8"/>
      <c r="D129" s="8"/>
      <c r="E129" s="2"/>
      <c r="F129" s="6"/>
      <c r="G129" s="6"/>
      <c r="H129" s="6"/>
      <c r="S129" s="2"/>
      <c r="T129" s="2"/>
      <c r="U129"/>
      <c r="W129" s="2"/>
    </row>
    <row r="130" spans="1:23" s="1" customFormat="1" hidden="1">
      <c r="A130" s="8"/>
      <c r="B130" s="8"/>
      <c r="C130" s="8"/>
      <c r="D130" s="8"/>
      <c r="E130" s="2"/>
      <c r="F130" s="6"/>
      <c r="G130" s="6"/>
      <c r="H130" s="6"/>
      <c r="S130" s="2"/>
      <c r="T130" s="2"/>
      <c r="U130"/>
      <c r="W130" s="2"/>
    </row>
    <row r="131" spans="1:23" s="1" customFormat="1" hidden="1">
      <c r="A131" s="8"/>
      <c r="B131" s="8"/>
      <c r="C131" s="8"/>
      <c r="D131" s="8"/>
      <c r="E131" s="2"/>
      <c r="F131" s="6"/>
      <c r="G131" s="6"/>
      <c r="H131" s="6"/>
      <c r="S131" s="2"/>
      <c r="T131" s="2"/>
      <c r="U131"/>
      <c r="W131" s="2"/>
    </row>
    <row r="132" spans="1:23" s="1" customFormat="1" hidden="1">
      <c r="A132" s="8"/>
      <c r="B132" s="8"/>
      <c r="C132" s="8"/>
      <c r="D132" s="8"/>
      <c r="E132" s="2"/>
      <c r="F132" s="6"/>
      <c r="G132" s="6"/>
      <c r="H132" s="6"/>
      <c r="S132" s="2"/>
      <c r="T132" s="2"/>
      <c r="U132"/>
      <c r="W132" s="2"/>
    </row>
    <row r="133" spans="1:23" s="1" customFormat="1" hidden="1">
      <c r="A133" s="8"/>
      <c r="B133" s="8"/>
      <c r="C133" s="8"/>
      <c r="D133" s="8"/>
      <c r="E133" s="2"/>
      <c r="F133" s="6"/>
      <c r="G133" s="6"/>
      <c r="H133" s="6"/>
      <c r="S133" s="2"/>
      <c r="T133" s="2"/>
      <c r="U133"/>
      <c r="W133" s="2"/>
    </row>
    <row r="134" spans="1:23" s="1" customFormat="1" hidden="1">
      <c r="A134" s="8"/>
      <c r="B134" s="8"/>
      <c r="C134" s="8"/>
      <c r="D134" s="8"/>
      <c r="E134" s="2"/>
      <c r="F134" s="6"/>
      <c r="G134" s="6"/>
      <c r="H134" s="6"/>
      <c r="S134" s="2"/>
      <c r="T134" s="2"/>
      <c r="U134"/>
      <c r="W134" s="2"/>
    </row>
    <row r="135" spans="1:23" s="1" customFormat="1" hidden="1">
      <c r="A135" s="8"/>
      <c r="B135" s="8"/>
      <c r="C135" s="8"/>
      <c r="D135" s="8"/>
      <c r="E135" s="2"/>
      <c r="F135" s="6"/>
      <c r="G135" s="6"/>
      <c r="H135" s="6"/>
      <c r="S135" s="2"/>
      <c r="T135" s="2"/>
      <c r="U135"/>
      <c r="W135" s="2"/>
    </row>
    <row r="136" spans="1:23" s="1" customFormat="1" hidden="1">
      <c r="A136" s="8"/>
      <c r="B136" s="8"/>
      <c r="C136" s="8"/>
      <c r="D136" s="8"/>
      <c r="E136" s="2"/>
      <c r="F136" s="6"/>
      <c r="G136" s="6"/>
      <c r="H136" s="6"/>
      <c r="S136" s="2"/>
      <c r="T136" s="2"/>
      <c r="U136"/>
      <c r="W136" s="2"/>
    </row>
    <row r="137" spans="1:23" s="1" customFormat="1" hidden="1">
      <c r="A137" s="8"/>
      <c r="B137" s="8"/>
      <c r="C137" s="8"/>
      <c r="D137" s="8"/>
      <c r="E137" s="2"/>
      <c r="F137" s="6"/>
      <c r="G137" s="6"/>
      <c r="H137" s="6"/>
      <c r="S137" s="2"/>
      <c r="T137" s="2"/>
      <c r="U137"/>
      <c r="W137" s="2"/>
    </row>
    <row r="138" spans="1:23" s="1" customFormat="1" hidden="1">
      <c r="A138" s="8"/>
      <c r="B138" s="8"/>
      <c r="C138" s="8"/>
      <c r="D138" s="8"/>
      <c r="E138" s="2"/>
      <c r="F138" s="6"/>
      <c r="G138" s="6"/>
      <c r="H138" s="6"/>
      <c r="S138" s="2"/>
      <c r="T138" s="2"/>
      <c r="U138"/>
      <c r="W138" s="2"/>
    </row>
    <row r="139" spans="1:23" s="1" customFormat="1" hidden="1">
      <c r="A139" s="8"/>
      <c r="B139" s="8"/>
      <c r="C139" s="8"/>
      <c r="D139" s="8"/>
      <c r="E139" s="2"/>
      <c r="F139" s="6"/>
      <c r="G139" s="6"/>
      <c r="H139" s="6"/>
      <c r="S139" s="2"/>
      <c r="T139" s="2"/>
      <c r="U139"/>
      <c r="W139" s="2"/>
    </row>
    <row r="140" spans="1:23" s="1" customFormat="1" hidden="1">
      <c r="A140" s="8"/>
      <c r="B140" s="8"/>
      <c r="C140" s="8"/>
      <c r="D140" s="8"/>
      <c r="E140" s="2"/>
      <c r="F140" s="6"/>
      <c r="G140" s="6"/>
      <c r="H140" s="6"/>
      <c r="S140" s="2"/>
      <c r="T140" s="2"/>
      <c r="U140"/>
      <c r="W140" s="2"/>
    </row>
    <row r="141" spans="1:23" s="1" customFormat="1" hidden="1">
      <c r="A141" s="8"/>
      <c r="B141" s="8"/>
      <c r="C141" s="8"/>
      <c r="D141" s="8"/>
      <c r="E141" s="2"/>
      <c r="F141" s="6"/>
      <c r="G141" s="6"/>
      <c r="H141" s="6"/>
      <c r="S141" s="2"/>
      <c r="T141" s="2"/>
      <c r="U141"/>
      <c r="W141" s="2"/>
    </row>
    <row r="142" spans="1:23" s="1" customFormat="1" hidden="1">
      <c r="A142" s="8"/>
      <c r="B142" s="8"/>
      <c r="C142" s="8"/>
      <c r="D142" s="8"/>
      <c r="E142" s="2"/>
      <c r="F142" s="6"/>
      <c r="G142" s="6"/>
      <c r="H142" s="6"/>
      <c r="S142" s="2"/>
      <c r="T142" s="2"/>
      <c r="U142"/>
      <c r="W142" s="2"/>
    </row>
    <row r="143" spans="1:23" s="1" customFormat="1" hidden="1">
      <c r="A143" s="8"/>
      <c r="B143" s="8"/>
      <c r="C143" s="8"/>
      <c r="D143" s="8"/>
      <c r="E143" s="2"/>
      <c r="F143" s="6"/>
      <c r="G143" s="6"/>
      <c r="H143" s="6"/>
      <c r="S143" s="2"/>
      <c r="T143" s="2"/>
      <c r="U143"/>
      <c r="W143" s="2"/>
    </row>
    <row r="144" spans="1:23" s="1" customFormat="1" hidden="1">
      <c r="A144" s="8"/>
      <c r="B144" s="8"/>
      <c r="C144" s="8"/>
      <c r="D144" s="8"/>
      <c r="E144" s="2"/>
      <c r="F144" s="6"/>
      <c r="G144" s="6"/>
      <c r="H144" s="6"/>
      <c r="S144" s="2"/>
      <c r="T144" s="2"/>
      <c r="U144"/>
      <c r="W144" s="2"/>
    </row>
    <row r="145" spans="1:23" s="1" customFormat="1" hidden="1">
      <c r="A145" s="8"/>
      <c r="B145" s="8"/>
      <c r="C145" s="8"/>
      <c r="D145" s="8"/>
      <c r="E145" s="2"/>
      <c r="F145" s="6"/>
      <c r="G145" s="6"/>
      <c r="H145" s="6"/>
      <c r="S145" s="2"/>
      <c r="T145" s="2"/>
      <c r="U145"/>
      <c r="W145" s="2"/>
    </row>
    <row r="146" spans="1:23" s="1" customFormat="1" hidden="1">
      <c r="A146" s="8"/>
      <c r="B146" s="8"/>
      <c r="C146" s="8"/>
      <c r="D146" s="8"/>
      <c r="E146" s="2"/>
      <c r="F146" s="6"/>
      <c r="G146" s="6"/>
      <c r="H146" s="6"/>
      <c r="S146" s="2"/>
      <c r="T146" s="2"/>
      <c r="U146"/>
      <c r="W146" s="2"/>
    </row>
    <row r="147" spans="1:23" s="1" customFormat="1" hidden="1">
      <c r="A147" s="8"/>
      <c r="B147" s="8"/>
      <c r="C147" s="8"/>
      <c r="D147" s="8"/>
      <c r="E147" s="2"/>
      <c r="F147" s="6"/>
      <c r="G147" s="6"/>
      <c r="H147" s="6"/>
      <c r="S147" s="2"/>
      <c r="T147" s="2"/>
      <c r="U147"/>
      <c r="W147" s="2"/>
    </row>
    <row r="148" spans="1:23" s="1" customFormat="1" hidden="1">
      <c r="A148" s="8"/>
      <c r="B148" s="8"/>
      <c r="C148" s="8"/>
      <c r="D148" s="8"/>
      <c r="E148" s="2"/>
      <c r="F148" s="6"/>
      <c r="G148" s="6"/>
      <c r="H148" s="6"/>
      <c r="S148" s="2"/>
      <c r="T148" s="2"/>
      <c r="U148"/>
      <c r="W148" s="2"/>
    </row>
    <row r="149" spans="1:23" s="1" customFormat="1" hidden="1">
      <c r="A149" s="8"/>
      <c r="B149" s="8"/>
      <c r="C149" s="8"/>
      <c r="D149" s="8"/>
      <c r="E149" s="2"/>
      <c r="F149" s="6"/>
      <c r="G149" s="6"/>
      <c r="H149" s="6"/>
      <c r="S149" s="2"/>
      <c r="T149" s="2"/>
      <c r="U149"/>
      <c r="W149" s="2"/>
    </row>
    <row r="150" spans="1:23" s="1" customFormat="1" hidden="1">
      <c r="A150" s="8"/>
      <c r="B150" s="8"/>
      <c r="C150" s="8"/>
      <c r="D150" s="8"/>
      <c r="E150" s="2"/>
      <c r="F150" s="6"/>
      <c r="G150" s="6"/>
      <c r="H150" s="6"/>
      <c r="S150" s="2"/>
      <c r="T150" s="2"/>
      <c r="U150"/>
      <c r="W150" s="2"/>
    </row>
    <row r="151" spans="1:23" s="1" customFormat="1" hidden="1">
      <c r="A151" s="8"/>
      <c r="B151" s="8"/>
      <c r="C151" s="8"/>
      <c r="D151" s="8"/>
      <c r="E151" s="2"/>
      <c r="F151" s="6"/>
      <c r="G151" s="6"/>
      <c r="H151" s="6"/>
      <c r="S151" s="2"/>
      <c r="T151" s="2"/>
      <c r="U151"/>
      <c r="W151" s="2"/>
    </row>
    <row r="152" spans="1:23" s="1" customFormat="1" hidden="1">
      <c r="A152" s="8"/>
      <c r="B152" s="8"/>
      <c r="C152" s="8"/>
      <c r="D152" s="8"/>
      <c r="E152" s="2"/>
      <c r="F152" s="6"/>
      <c r="G152" s="6"/>
      <c r="H152" s="6"/>
      <c r="S152" s="2"/>
      <c r="T152" s="2"/>
      <c r="U152"/>
      <c r="W152" s="2"/>
    </row>
    <row r="153" spans="1:23" s="1" customFormat="1" hidden="1">
      <c r="A153" s="8"/>
      <c r="B153" s="8"/>
      <c r="C153" s="8"/>
      <c r="D153" s="8"/>
      <c r="E153" s="2"/>
      <c r="F153" s="6"/>
      <c r="G153" s="6"/>
      <c r="H153" s="6"/>
      <c r="S153" s="2"/>
      <c r="T153" s="2"/>
      <c r="U153"/>
      <c r="W153" s="2"/>
    </row>
    <row r="154" spans="1:23" s="1" customFormat="1" hidden="1">
      <c r="A154" s="8"/>
      <c r="B154" s="8"/>
      <c r="C154" s="8"/>
      <c r="D154" s="8"/>
      <c r="E154" s="2"/>
      <c r="F154" s="6"/>
      <c r="G154" s="6"/>
      <c r="H154" s="6"/>
      <c r="S154" s="2"/>
      <c r="T154" s="2"/>
      <c r="U154"/>
      <c r="W154" s="2"/>
    </row>
    <row r="155" spans="1:23" s="1" customFormat="1" hidden="1">
      <c r="A155" s="8"/>
      <c r="B155" s="8"/>
      <c r="C155" s="8"/>
      <c r="D155" s="8"/>
      <c r="E155" s="2"/>
      <c r="F155" s="6"/>
      <c r="G155" s="6"/>
      <c r="H155" s="6"/>
      <c r="S155" s="2"/>
      <c r="T155" s="2"/>
      <c r="U155"/>
      <c r="W155" s="2"/>
    </row>
    <row r="156" spans="1:23" s="1" customFormat="1" hidden="1">
      <c r="A156" s="8"/>
      <c r="B156" s="8"/>
      <c r="C156" s="8"/>
      <c r="D156" s="8"/>
      <c r="E156" s="2"/>
      <c r="F156" s="6"/>
      <c r="G156" s="6"/>
      <c r="H156" s="6"/>
      <c r="S156" s="2"/>
      <c r="T156" s="2"/>
      <c r="U156"/>
      <c r="W156" s="2"/>
    </row>
    <row r="157" spans="1:23" s="1" customFormat="1" hidden="1">
      <c r="A157" s="8"/>
      <c r="B157" s="8"/>
      <c r="C157" s="8"/>
      <c r="D157" s="8"/>
      <c r="E157" s="2"/>
      <c r="F157" s="6"/>
      <c r="G157" s="6"/>
      <c r="H157" s="6"/>
      <c r="S157" s="2"/>
      <c r="T157" s="2"/>
      <c r="U157"/>
      <c r="W157" s="2"/>
    </row>
    <row r="158" spans="1:23" s="1" customFormat="1" hidden="1">
      <c r="A158" s="8"/>
      <c r="B158" s="8"/>
      <c r="C158" s="8"/>
      <c r="D158" s="8"/>
      <c r="E158" s="2"/>
      <c r="F158" s="6"/>
      <c r="G158" s="6"/>
      <c r="H158" s="6"/>
      <c r="S158" s="2"/>
      <c r="T158" s="2"/>
      <c r="U158"/>
      <c r="W158" s="2"/>
    </row>
    <row r="159" spans="1:23" s="1" customFormat="1" hidden="1">
      <c r="A159" s="8"/>
      <c r="B159" s="8"/>
      <c r="C159" s="8"/>
      <c r="D159" s="8"/>
      <c r="E159" s="2"/>
      <c r="F159" s="6"/>
      <c r="G159" s="6"/>
      <c r="H159" s="6"/>
      <c r="S159" s="2"/>
      <c r="T159" s="2"/>
      <c r="U159"/>
      <c r="W159" s="2"/>
    </row>
    <row r="160" spans="1:23" s="1" customFormat="1" hidden="1">
      <c r="A160" s="8"/>
      <c r="B160" s="8"/>
      <c r="C160" s="8"/>
      <c r="D160" s="8"/>
      <c r="E160" s="2"/>
      <c r="F160" s="6"/>
      <c r="G160" s="6"/>
      <c r="H160" s="6"/>
      <c r="S160" s="2"/>
      <c r="T160" s="2"/>
      <c r="U160"/>
      <c r="W160" s="2"/>
    </row>
    <row r="161" spans="1:23" s="1" customFormat="1" hidden="1">
      <c r="A161" s="8"/>
      <c r="B161" s="8"/>
      <c r="C161" s="8"/>
      <c r="D161" s="8"/>
      <c r="E161" s="2"/>
      <c r="F161" s="6"/>
      <c r="G161" s="6"/>
      <c r="H161" s="6"/>
      <c r="S161" s="2"/>
      <c r="T161" s="2"/>
      <c r="U161"/>
      <c r="W161" s="2"/>
    </row>
    <row r="162" spans="1:23" s="1" customFormat="1" hidden="1">
      <c r="A162" s="8"/>
      <c r="B162" s="8"/>
      <c r="C162" s="8"/>
      <c r="D162" s="8"/>
      <c r="E162" s="2"/>
      <c r="F162" s="6"/>
      <c r="G162" s="6"/>
      <c r="H162" s="6"/>
      <c r="S162" s="2"/>
      <c r="T162" s="2"/>
      <c r="U162"/>
      <c r="W162" s="2"/>
    </row>
    <row r="163" spans="1:23" s="1" customFormat="1" hidden="1">
      <c r="A163" s="8"/>
      <c r="B163" s="8"/>
      <c r="C163" s="8"/>
      <c r="D163" s="8"/>
      <c r="E163" s="2"/>
      <c r="F163" s="6"/>
      <c r="G163" s="6"/>
      <c r="H163" s="6"/>
      <c r="S163" s="2"/>
      <c r="T163" s="2"/>
      <c r="U163"/>
      <c r="W163" s="2"/>
    </row>
    <row r="164" spans="1:23" s="1" customFormat="1" hidden="1">
      <c r="A164" s="8"/>
      <c r="B164" s="8"/>
      <c r="C164" s="8"/>
      <c r="D164" s="8"/>
      <c r="E164" s="2"/>
      <c r="F164" s="6"/>
      <c r="G164" s="6"/>
      <c r="H164" s="6"/>
      <c r="S164" s="2"/>
      <c r="T164" s="2"/>
      <c r="U164"/>
      <c r="W164" s="2"/>
    </row>
    <row r="165" spans="1:23" s="1" customFormat="1" hidden="1">
      <c r="A165" s="8"/>
      <c r="B165" s="8"/>
      <c r="C165" s="8"/>
      <c r="D165" s="8"/>
      <c r="E165" s="2"/>
      <c r="F165" s="6"/>
      <c r="G165" s="6"/>
      <c r="H165" s="6"/>
      <c r="S165" s="2"/>
      <c r="T165" s="2"/>
      <c r="U165"/>
      <c r="W165" s="2"/>
    </row>
    <row r="166" spans="1:23" s="1" customFormat="1" hidden="1">
      <c r="A166" s="8"/>
      <c r="B166" s="8"/>
      <c r="C166" s="8"/>
      <c r="D166" s="8"/>
      <c r="E166" s="2"/>
      <c r="F166" s="6"/>
      <c r="G166" s="6"/>
      <c r="H166" s="6"/>
      <c r="S166" s="2"/>
      <c r="T166" s="2"/>
      <c r="U166"/>
      <c r="W166" s="2"/>
    </row>
    <row r="167" spans="1:23" s="1" customFormat="1" hidden="1">
      <c r="A167" s="8"/>
      <c r="B167" s="8"/>
      <c r="C167" s="8"/>
      <c r="D167" s="8"/>
      <c r="E167" s="2"/>
      <c r="F167" s="6"/>
      <c r="G167" s="6"/>
      <c r="H167" s="6"/>
      <c r="S167" s="2"/>
      <c r="T167" s="2"/>
      <c r="U167"/>
      <c r="W167" s="2"/>
    </row>
    <row r="168" spans="1:23" s="1" customFormat="1" hidden="1">
      <c r="A168" s="8"/>
      <c r="B168" s="8"/>
      <c r="C168" s="8"/>
      <c r="D168" s="8"/>
      <c r="E168" s="2"/>
      <c r="F168" s="6"/>
      <c r="G168" s="6"/>
      <c r="H168" s="6"/>
      <c r="S168" s="2"/>
      <c r="T168" s="2"/>
      <c r="U168"/>
      <c r="W168" s="2"/>
    </row>
    <row r="169" spans="1:23" s="1" customFormat="1" hidden="1">
      <c r="A169" s="8"/>
      <c r="B169" s="8"/>
      <c r="C169" s="8"/>
      <c r="D169" s="8"/>
      <c r="E169" s="2"/>
      <c r="F169" s="6"/>
      <c r="G169" s="6"/>
      <c r="H169" s="6"/>
      <c r="S169" s="2"/>
      <c r="T169" s="2"/>
      <c r="U169"/>
      <c r="W169" s="2"/>
    </row>
    <row r="170" spans="1:23" s="1" customFormat="1" hidden="1">
      <c r="A170" s="8"/>
      <c r="B170" s="8"/>
      <c r="C170" s="8"/>
      <c r="D170" s="8"/>
      <c r="E170" s="2"/>
      <c r="F170" s="6"/>
      <c r="G170" s="6"/>
      <c r="H170" s="6"/>
      <c r="S170" s="2"/>
      <c r="T170" s="2"/>
      <c r="U170"/>
      <c r="W170" s="2"/>
    </row>
    <row r="171" spans="1:23" s="1" customFormat="1" hidden="1">
      <c r="A171" s="8"/>
      <c r="B171" s="8"/>
      <c r="C171" s="8"/>
      <c r="D171" s="8"/>
      <c r="E171" s="2"/>
      <c r="F171" s="6"/>
      <c r="G171" s="6"/>
      <c r="H171" s="6"/>
      <c r="S171" s="2"/>
      <c r="T171" s="2"/>
      <c r="U171"/>
      <c r="W171" s="2"/>
    </row>
    <row r="172" spans="1:23" s="1" customFormat="1" hidden="1">
      <c r="A172" s="8"/>
      <c r="B172" s="8"/>
      <c r="C172" s="8"/>
      <c r="D172" s="8"/>
      <c r="E172" s="2"/>
      <c r="F172" s="6"/>
      <c r="G172" s="6"/>
      <c r="H172" s="6"/>
      <c r="S172" s="2"/>
      <c r="T172" s="2"/>
      <c r="U172"/>
      <c r="W172" s="2"/>
    </row>
    <row r="173" spans="1:23" s="1" customFormat="1" hidden="1">
      <c r="A173" s="8"/>
      <c r="B173" s="8"/>
      <c r="C173" s="8"/>
      <c r="D173" s="8"/>
      <c r="E173" s="2"/>
      <c r="F173" s="6"/>
      <c r="G173" s="6"/>
      <c r="H173" s="6"/>
      <c r="S173" s="2"/>
      <c r="T173" s="2"/>
      <c r="U173"/>
      <c r="W173" s="2"/>
    </row>
    <row r="174" spans="1:23" s="1" customFormat="1" hidden="1">
      <c r="A174" s="8"/>
      <c r="B174" s="8"/>
      <c r="C174" s="8"/>
      <c r="D174" s="8"/>
      <c r="E174" s="2"/>
      <c r="F174" s="6"/>
      <c r="G174" s="6"/>
      <c r="H174" s="6"/>
      <c r="S174" s="2"/>
      <c r="T174" s="2"/>
      <c r="U174"/>
      <c r="W174" s="2"/>
    </row>
    <row r="175" spans="1:23" s="1" customFormat="1" hidden="1">
      <c r="A175" s="8"/>
      <c r="B175" s="8"/>
      <c r="C175" s="8"/>
      <c r="D175" s="8"/>
      <c r="E175" s="2"/>
      <c r="F175" s="6"/>
      <c r="G175" s="6"/>
      <c r="H175" s="6"/>
      <c r="S175" s="2"/>
      <c r="T175" s="2"/>
      <c r="U175"/>
      <c r="W175" s="2"/>
    </row>
    <row r="176" spans="1:23" s="1" customFormat="1" hidden="1">
      <c r="A176" s="8"/>
      <c r="B176" s="8"/>
      <c r="C176" s="8"/>
      <c r="D176" s="8"/>
      <c r="E176" s="2"/>
      <c r="F176" s="6"/>
      <c r="G176" s="6"/>
      <c r="H176" s="6"/>
      <c r="S176" s="2"/>
      <c r="T176" s="2"/>
      <c r="U176"/>
      <c r="W176" s="2"/>
    </row>
    <row r="177" spans="1:23" s="1" customFormat="1" hidden="1">
      <c r="A177" s="8"/>
      <c r="B177" s="8"/>
      <c r="C177" s="8"/>
      <c r="D177" s="8"/>
      <c r="E177" s="2"/>
      <c r="F177" s="6"/>
      <c r="G177" s="6"/>
      <c r="H177" s="6"/>
      <c r="S177" s="2"/>
      <c r="T177" s="2"/>
      <c r="U177"/>
      <c r="W177" s="2"/>
    </row>
    <row r="178" spans="1:23" s="1" customFormat="1" hidden="1">
      <c r="A178" s="8"/>
      <c r="B178" s="8"/>
      <c r="C178" s="8"/>
      <c r="D178" s="8"/>
      <c r="E178" s="2"/>
      <c r="F178" s="6"/>
      <c r="G178" s="6"/>
      <c r="H178" s="6"/>
      <c r="S178" s="2"/>
      <c r="T178" s="2"/>
      <c r="U178"/>
      <c r="W178" s="2"/>
    </row>
    <row r="179" spans="1:23" s="1" customFormat="1" hidden="1">
      <c r="A179" s="8"/>
      <c r="B179" s="8"/>
      <c r="C179" s="8"/>
      <c r="D179" s="8"/>
      <c r="E179" s="2"/>
      <c r="F179" s="6"/>
      <c r="G179" s="6"/>
      <c r="H179" s="6"/>
      <c r="S179" s="2"/>
      <c r="T179" s="2"/>
      <c r="U179"/>
      <c r="W179" s="2"/>
    </row>
    <row r="180" spans="1:23" s="1" customFormat="1" hidden="1">
      <c r="A180" s="8"/>
      <c r="B180" s="8"/>
      <c r="C180" s="8"/>
      <c r="D180" s="8"/>
      <c r="E180" s="2"/>
      <c r="F180" s="6"/>
      <c r="G180" s="6"/>
      <c r="H180" s="6"/>
      <c r="S180" s="2"/>
      <c r="T180" s="2"/>
      <c r="U180"/>
      <c r="W180" s="2"/>
    </row>
    <row r="181" spans="1:23" s="1" customFormat="1" hidden="1">
      <c r="A181" s="8"/>
      <c r="B181" s="8"/>
      <c r="C181" s="8"/>
      <c r="D181" s="8"/>
      <c r="E181" s="2"/>
      <c r="F181" s="6"/>
      <c r="G181" s="6"/>
      <c r="H181" s="6"/>
      <c r="S181" s="2"/>
      <c r="T181" s="2"/>
      <c r="U181"/>
      <c r="W181" s="2"/>
    </row>
    <row r="182" spans="1:23" s="1" customFormat="1" hidden="1">
      <c r="A182" s="8"/>
      <c r="B182" s="8"/>
      <c r="C182" s="8"/>
      <c r="D182" s="8"/>
      <c r="E182" s="2"/>
      <c r="F182" s="6"/>
      <c r="G182" s="6"/>
      <c r="H182" s="6"/>
      <c r="S182" s="2"/>
      <c r="T182" s="2"/>
      <c r="U182"/>
      <c r="W182" s="2"/>
    </row>
    <row r="183" spans="1:23" s="1" customFormat="1" hidden="1">
      <c r="A183" s="8"/>
      <c r="B183" s="8"/>
      <c r="C183" s="8"/>
      <c r="D183" s="8"/>
      <c r="E183" s="2"/>
      <c r="F183" s="6"/>
      <c r="G183" s="6"/>
      <c r="H183" s="6"/>
      <c r="S183" s="2"/>
      <c r="T183" s="2"/>
      <c r="U183"/>
      <c r="W183" s="2"/>
    </row>
    <row r="184" spans="1:23" s="1" customFormat="1" hidden="1">
      <c r="A184" s="8"/>
      <c r="B184" s="8"/>
      <c r="C184" s="8"/>
      <c r="D184" s="8"/>
      <c r="E184" s="2"/>
      <c r="F184" s="6"/>
      <c r="G184" s="6"/>
      <c r="H184" s="6"/>
      <c r="S184" s="2"/>
      <c r="T184" s="2"/>
      <c r="U184"/>
      <c r="W184" s="2"/>
    </row>
    <row r="185" spans="1:23" s="1" customFormat="1" hidden="1">
      <c r="A185" s="8"/>
      <c r="B185" s="8"/>
      <c r="C185" s="8"/>
      <c r="D185" s="8"/>
      <c r="E185" s="2"/>
      <c r="F185" s="6"/>
      <c r="G185" s="6"/>
      <c r="H185" s="6"/>
      <c r="S185" s="2"/>
      <c r="T185" s="2"/>
      <c r="U185"/>
      <c r="W185" s="2"/>
    </row>
    <row r="186" spans="1:23" s="1" customFormat="1" hidden="1">
      <c r="A186" s="8"/>
      <c r="B186" s="8"/>
      <c r="C186" s="8"/>
      <c r="D186" s="8"/>
      <c r="E186" s="2"/>
      <c r="F186" s="6"/>
      <c r="G186" s="6"/>
      <c r="H186" s="6"/>
      <c r="S186" s="2"/>
      <c r="T186" s="2"/>
      <c r="U186"/>
      <c r="W186" s="2"/>
    </row>
    <row r="187" spans="1:23" s="1" customFormat="1" hidden="1">
      <c r="A187" s="8"/>
      <c r="B187" s="8"/>
      <c r="C187" s="8"/>
      <c r="D187" s="8"/>
      <c r="E187" s="2"/>
      <c r="F187" s="6"/>
      <c r="G187" s="6"/>
      <c r="H187" s="6"/>
      <c r="S187" s="2"/>
      <c r="T187" s="2"/>
      <c r="U187"/>
      <c r="W187" s="2"/>
    </row>
    <row r="188" spans="1:23" s="1" customFormat="1" hidden="1">
      <c r="A188" s="8"/>
      <c r="B188" s="8"/>
      <c r="C188" s="8"/>
      <c r="D188" s="8"/>
      <c r="E188" s="2"/>
      <c r="F188" s="6"/>
      <c r="G188" s="6"/>
      <c r="H188" s="6"/>
      <c r="S188" s="2"/>
      <c r="T188" s="2"/>
      <c r="U188"/>
      <c r="W188" s="2"/>
    </row>
    <row r="189" spans="1:23" s="1" customFormat="1" hidden="1">
      <c r="A189" s="8"/>
      <c r="B189" s="8"/>
      <c r="C189" s="8"/>
      <c r="D189" s="8"/>
      <c r="E189" s="2"/>
      <c r="F189" s="6"/>
      <c r="G189" s="6"/>
      <c r="H189" s="6"/>
      <c r="S189" s="2"/>
      <c r="T189" s="2"/>
      <c r="U189"/>
      <c r="W189" s="2"/>
    </row>
    <row r="190" spans="1:23" s="1" customFormat="1" hidden="1">
      <c r="A190" s="8"/>
      <c r="B190" s="8"/>
      <c r="C190" s="8"/>
      <c r="D190" s="8"/>
      <c r="E190" s="2"/>
      <c r="F190" s="6"/>
      <c r="G190" s="6"/>
      <c r="H190" s="6"/>
      <c r="S190" s="2"/>
      <c r="T190" s="2"/>
      <c r="U190"/>
      <c r="W190" s="2"/>
    </row>
    <row r="191" spans="1:23" s="1" customFormat="1" hidden="1">
      <c r="A191" s="8"/>
      <c r="B191" s="8"/>
      <c r="C191" s="8"/>
      <c r="D191" s="8"/>
      <c r="E191" s="2"/>
      <c r="F191" s="6"/>
      <c r="G191" s="6"/>
      <c r="H191" s="6"/>
      <c r="S191" s="2"/>
      <c r="T191" s="2"/>
      <c r="U191"/>
      <c r="W191" s="2"/>
    </row>
    <row r="192" spans="1:23" s="1" customFormat="1" hidden="1">
      <c r="A192" s="8"/>
      <c r="B192" s="8"/>
      <c r="C192" s="8"/>
      <c r="D192" s="8"/>
      <c r="E192" s="2"/>
      <c r="F192" s="6"/>
      <c r="G192" s="6"/>
      <c r="H192" s="6"/>
      <c r="S192" s="2"/>
      <c r="T192" s="2"/>
      <c r="U192"/>
      <c r="W192" s="2"/>
    </row>
    <row r="193" spans="1:23" s="1" customFormat="1" hidden="1">
      <c r="A193" s="8"/>
      <c r="B193" s="8"/>
      <c r="C193" s="8"/>
      <c r="D193" s="8"/>
      <c r="E193" s="2"/>
      <c r="F193" s="6"/>
      <c r="G193" s="6"/>
      <c r="H193" s="6"/>
      <c r="S193" s="2"/>
      <c r="T193" s="2"/>
      <c r="U193"/>
      <c r="W193" s="2"/>
    </row>
    <row r="194" spans="1:23" s="1" customFormat="1" hidden="1">
      <c r="A194" s="8"/>
      <c r="B194" s="8"/>
      <c r="C194" s="8"/>
      <c r="D194" s="8"/>
      <c r="E194" s="2"/>
      <c r="F194" s="6"/>
      <c r="G194" s="6"/>
      <c r="H194" s="6"/>
      <c r="S194" s="2"/>
      <c r="T194" s="2"/>
      <c r="U194"/>
      <c r="W194" s="2"/>
    </row>
    <row r="195" spans="1:23" s="1" customFormat="1" hidden="1">
      <c r="A195" s="8"/>
      <c r="B195" s="8"/>
      <c r="C195" s="8"/>
      <c r="D195" s="8"/>
      <c r="E195" s="2"/>
      <c r="F195" s="6"/>
      <c r="G195" s="6"/>
      <c r="H195" s="6"/>
      <c r="S195" s="2"/>
      <c r="T195" s="2"/>
      <c r="U195"/>
      <c r="W195" s="2"/>
    </row>
    <row r="196" spans="1:23" s="1" customFormat="1" hidden="1">
      <c r="A196" s="8"/>
      <c r="B196" s="8"/>
      <c r="C196" s="8"/>
      <c r="D196" s="8"/>
      <c r="E196" s="2"/>
      <c r="F196" s="6"/>
      <c r="G196" s="6"/>
      <c r="H196" s="6"/>
      <c r="S196" s="2"/>
      <c r="T196" s="2"/>
      <c r="U196"/>
      <c r="W196" s="2"/>
    </row>
    <row r="197" spans="1:23" s="1" customFormat="1" hidden="1">
      <c r="A197" s="8"/>
      <c r="B197" s="8"/>
      <c r="C197" s="8"/>
      <c r="D197" s="8"/>
      <c r="E197" s="2"/>
      <c r="F197" s="6"/>
      <c r="G197" s="6"/>
      <c r="H197" s="6"/>
      <c r="S197" s="2"/>
      <c r="T197" s="2"/>
      <c r="U197"/>
      <c r="W197" s="2"/>
    </row>
    <row r="198" spans="1:23" s="1" customFormat="1" hidden="1">
      <c r="A198" s="8"/>
      <c r="B198" s="8"/>
      <c r="C198" s="8"/>
      <c r="D198" s="8"/>
      <c r="E198" s="2"/>
      <c r="F198" s="6"/>
      <c r="G198" s="6"/>
      <c r="H198" s="6"/>
      <c r="S198" s="2"/>
      <c r="T198" s="2"/>
      <c r="U198"/>
      <c r="W198" s="2"/>
    </row>
    <row r="199" spans="1:23" s="1" customFormat="1" hidden="1">
      <c r="A199" s="8"/>
      <c r="B199" s="8"/>
      <c r="C199" s="8"/>
      <c r="D199" s="8"/>
      <c r="E199" s="2"/>
      <c r="F199" s="6"/>
      <c r="G199" s="6"/>
      <c r="H199" s="6"/>
      <c r="S199" s="2"/>
      <c r="T199" s="2"/>
      <c r="U199"/>
      <c r="W199" s="2"/>
    </row>
    <row r="200" spans="1:23" s="1" customFormat="1" hidden="1">
      <c r="A200" s="8"/>
      <c r="B200" s="8"/>
      <c r="C200" s="8"/>
      <c r="D200" s="8"/>
      <c r="E200" s="2"/>
      <c r="F200" s="6"/>
      <c r="G200" s="6"/>
      <c r="H200" s="6"/>
      <c r="S200" s="2"/>
      <c r="T200" s="2"/>
      <c r="U200"/>
      <c r="W200" s="2"/>
    </row>
    <row r="201" spans="1:23" s="1" customFormat="1" hidden="1">
      <c r="A201" s="8"/>
      <c r="B201" s="8"/>
      <c r="C201" s="8"/>
      <c r="D201" s="8"/>
      <c r="E201" s="2"/>
      <c r="F201" s="6"/>
      <c r="G201" s="6"/>
      <c r="H201" s="6"/>
      <c r="S201" s="2"/>
      <c r="T201" s="2"/>
      <c r="U201"/>
      <c r="W201" s="2"/>
    </row>
    <row r="202" spans="1:23" s="1" customFormat="1" hidden="1">
      <c r="A202" s="8"/>
      <c r="B202" s="8"/>
      <c r="C202" s="8"/>
      <c r="D202" s="8"/>
      <c r="E202" s="2"/>
      <c r="F202" s="6"/>
      <c r="G202" s="6"/>
      <c r="H202" s="6"/>
      <c r="S202" s="2"/>
      <c r="T202" s="2"/>
      <c r="U202"/>
      <c r="W202" s="2"/>
    </row>
    <row r="203" spans="1:23" s="1" customFormat="1" hidden="1">
      <c r="A203" s="8"/>
      <c r="B203" s="8"/>
      <c r="C203" s="8"/>
      <c r="D203" s="8"/>
      <c r="E203" s="2"/>
      <c r="F203" s="6"/>
      <c r="G203" s="6"/>
      <c r="H203" s="6"/>
      <c r="S203" s="2"/>
      <c r="T203" s="2"/>
      <c r="U203"/>
      <c r="W203" s="2"/>
    </row>
    <row r="204" spans="1:23" s="1" customFormat="1" hidden="1">
      <c r="A204" s="8"/>
      <c r="B204" s="8"/>
      <c r="C204" s="8"/>
      <c r="D204" s="8"/>
      <c r="E204" s="2"/>
      <c r="F204" s="6"/>
      <c r="G204" s="6"/>
      <c r="H204" s="6"/>
      <c r="S204" s="2"/>
      <c r="T204" s="2"/>
      <c r="U204"/>
      <c r="W204" s="2"/>
    </row>
    <row r="205" spans="1:23" s="1" customFormat="1" hidden="1">
      <c r="A205" s="8"/>
      <c r="B205" s="8"/>
      <c r="C205" s="8"/>
      <c r="D205" s="8"/>
      <c r="E205" s="2"/>
      <c r="F205" s="6"/>
      <c r="G205" s="6"/>
      <c r="H205" s="6"/>
      <c r="S205" s="2"/>
      <c r="T205" s="2"/>
      <c r="U205"/>
      <c r="W205" s="2"/>
    </row>
    <row r="206" spans="1:23" s="1" customFormat="1" hidden="1">
      <c r="A206" s="8"/>
      <c r="B206" s="8"/>
      <c r="C206" s="8"/>
      <c r="D206" s="8"/>
      <c r="E206" s="2"/>
      <c r="F206" s="6"/>
      <c r="G206" s="6"/>
      <c r="H206" s="6"/>
      <c r="S206" s="2"/>
      <c r="T206" s="2"/>
      <c r="U206"/>
      <c r="W206" s="2"/>
    </row>
    <row r="207" spans="1:23" s="1" customFormat="1" hidden="1">
      <c r="A207" s="8"/>
      <c r="B207" s="8"/>
      <c r="C207" s="8"/>
      <c r="D207" s="8"/>
      <c r="E207" s="2"/>
      <c r="F207" s="6"/>
      <c r="G207" s="6"/>
      <c r="H207" s="6"/>
      <c r="S207" s="2"/>
      <c r="T207" s="2"/>
      <c r="U207"/>
      <c r="W207" s="2"/>
    </row>
    <row r="208" spans="1:23" s="1" customFormat="1" hidden="1">
      <c r="A208" s="8"/>
      <c r="B208" s="8"/>
      <c r="C208" s="8"/>
      <c r="D208" s="8"/>
      <c r="E208" s="2"/>
      <c r="F208" s="6"/>
      <c r="G208" s="6"/>
      <c r="H208" s="6"/>
      <c r="S208" s="2"/>
      <c r="T208" s="2"/>
      <c r="U208"/>
      <c r="W208" s="2"/>
    </row>
    <row r="209" spans="1:23" s="1" customFormat="1" hidden="1">
      <c r="A209" s="8"/>
      <c r="B209" s="8"/>
      <c r="C209" s="8"/>
      <c r="D209" s="8"/>
      <c r="E209" s="2"/>
      <c r="F209" s="6"/>
      <c r="G209" s="6"/>
      <c r="H209" s="6"/>
      <c r="S209" s="2"/>
      <c r="T209" s="2"/>
      <c r="U209"/>
      <c r="W209" s="2"/>
    </row>
    <row r="210" spans="1:23" s="1" customFormat="1" hidden="1">
      <c r="A210" s="8"/>
      <c r="B210" s="8"/>
      <c r="C210" s="8"/>
      <c r="D210" s="8"/>
      <c r="E210" s="2"/>
      <c r="F210" s="6"/>
      <c r="G210" s="6"/>
      <c r="H210" s="6"/>
      <c r="S210" s="2"/>
      <c r="T210" s="2"/>
      <c r="U210"/>
      <c r="W210" s="2"/>
    </row>
    <row r="211" spans="1:23" s="1" customFormat="1" hidden="1">
      <c r="A211" s="8"/>
      <c r="B211" s="8"/>
      <c r="C211" s="8"/>
      <c r="D211" s="8"/>
      <c r="E211" s="2"/>
      <c r="F211" s="6"/>
      <c r="G211" s="6"/>
      <c r="H211" s="6"/>
      <c r="S211" s="2"/>
      <c r="T211" s="2"/>
      <c r="U211"/>
      <c r="W211" s="2"/>
    </row>
    <row r="212" spans="1:23" s="1" customFormat="1" hidden="1">
      <c r="A212" s="8"/>
      <c r="B212" s="8"/>
      <c r="C212" s="8"/>
      <c r="D212" s="8"/>
      <c r="E212" s="2"/>
      <c r="F212" s="6"/>
      <c r="G212" s="6"/>
      <c r="H212" s="6"/>
      <c r="S212" s="2"/>
      <c r="T212" s="2"/>
      <c r="U212"/>
      <c r="W212" s="2"/>
    </row>
    <row r="213" spans="1:23" s="1" customFormat="1" hidden="1">
      <c r="A213" s="8"/>
      <c r="B213" s="8"/>
      <c r="C213" s="8"/>
      <c r="D213" s="8"/>
      <c r="E213" s="2"/>
      <c r="F213" s="6"/>
      <c r="G213" s="6"/>
      <c r="H213" s="6"/>
      <c r="S213" s="2"/>
      <c r="T213" s="2"/>
      <c r="U213"/>
      <c r="W213" s="2"/>
    </row>
    <row r="214" spans="1:23" s="1" customFormat="1" hidden="1">
      <c r="A214" s="8"/>
      <c r="B214" s="8"/>
      <c r="C214" s="8"/>
      <c r="D214" s="8"/>
      <c r="E214" s="2"/>
      <c r="F214" s="6"/>
      <c r="G214" s="6"/>
      <c r="H214" s="6"/>
      <c r="S214" s="2"/>
      <c r="T214" s="2"/>
      <c r="U214"/>
      <c r="W214" s="2"/>
    </row>
    <row r="215" spans="1:23" s="1" customFormat="1" hidden="1">
      <c r="A215" s="8"/>
      <c r="B215" s="8"/>
      <c r="C215" s="8"/>
      <c r="D215" s="8"/>
      <c r="E215" s="2"/>
      <c r="F215" s="6"/>
      <c r="G215" s="6"/>
      <c r="H215" s="6"/>
      <c r="S215" s="2"/>
      <c r="T215" s="2"/>
      <c r="U215"/>
      <c r="W215" s="2"/>
    </row>
    <row r="216" spans="1:23" s="1" customFormat="1" hidden="1">
      <c r="A216" s="8"/>
      <c r="B216" s="8"/>
      <c r="C216" s="8"/>
      <c r="D216" s="8"/>
      <c r="E216" s="2"/>
      <c r="F216" s="6"/>
      <c r="G216" s="6"/>
      <c r="H216" s="6"/>
      <c r="S216" s="2"/>
      <c r="T216" s="2"/>
      <c r="U216"/>
      <c r="W216" s="2"/>
    </row>
    <row r="217" spans="1:23" s="1" customFormat="1" hidden="1">
      <c r="A217" s="8"/>
      <c r="B217" s="8"/>
      <c r="C217" s="8"/>
      <c r="D217" s="8"/>
      <c r="E217" s="2"/>
      <c r="F217" s="6"/>
      <c r="G217" s="6"/>
      <c r="H217" s="6"/>
      <c r="S217" s="2"/>
      <c r="T217" s="2"/>
      <c r="U217"/>
      <c r="W217" s="2"/>
    </row>
    <row r="218" spans="1:23" s="1" customFormat="1" hidden="1">
      <c r="A218" s="8"/>
      <c r="B218" s="8"/>
      <c r="C218" s="8"/>
      <c r="D218" s="8"/>
      <c r="E218" s="2"/>
      <c r="F218" s="6"/>
      <c r="G218" s="6"/>
      <c r="H218" s="6"/>
      <c r="S218" s="2"/>
      <c r="T218" s="2"/>
      <c r="U218"/>
      <c r="W218" s="2"/>
    </row>
    <row r="219" spans="1:23" s="1" customFormat="1" hidden="1">
      <c r="A219" s="8"/>
      <c r="B219" s="8"/>
      <c r="C219" s="8"/>
      <c r="D219" s="8"/>
      <c r="E219" s="2"/>
      <c r="F219" s="6"/>
      <c r="G219" s="6"/>
      <c r="H219" s="6"/>
      <c r="S219" s="2"/>
      <c r="T219" s="2"/>
      <c r="U219"/>
      <c r="W219" s="2"/>
    </row>
    <row r="220" spans="1:23" s="1" customFormat="1" hidden="1">
      <c r="A220" s="8"/>
      <c r="B220" s="8"/>
      <c r="C220" s="8"/>
      <c r="D220" s="8"/>
      <c r="E220" s="2"/>
      <c r="F220" s="6"/>
      <c r="G220" s="6"/>
      <c r="H220" s="6"/>
      <c r="S220" s="2"/>
      <c r="T220" s="2"/>
      <c r="U220"/>
      <c r="W220" s="2"/>
    </row>
    <row r="221" spans="1:23" s="1" customFormat="1" hidden="1">
      <c r="A221" s="8"/>
      <c r="B221" s="8"/>
      <c r="C221" s="8"/>
      <c r="D221" s="8"/>
      <c r="E221" s="2"/>
      <c r="F221" s="6"/>
      <c r="G221" s="6"/>
      <c r="H221" s="6"/>
      <c r="S221" s="2"/>
      <c r="T221" s="2"/>
      <c r="U221"/>
      <c r="W221" s="2"/>
    </row>
    <row r="222" spans="1:23" s="1" customFormat="1" hidden="1">
      <c r="A222" s="8"/>
      <c r="B222" s="8"/>
      <c r="C222" s="8"/>
      <c r="D222" s="8"/>
      <c r="E222" s="2"/>
      <c r="F222" s="6"/>
      <c r="G222" s="6"/>
      <c r="H222" s="6"/>
      <c r="S222" s="2"/>
      <c r="T222" s="2"/>
      <c r="U222"/>
      <c r="W222" s="2"/>
    </row>
    <row r="223" spans="1:23" s="1" customFormat="1" hidden="1">
      <c r="A223" s="8"/>
      <c r="B223" s="8"/>
      <c r="C223" s="8"/>
      <c r="D223" s="8"/>
      <c r="E223" s="2"/>
      <c r="F223" s="6"/>
      <c r="G223" s="6"/>
      <c r="H223" s="6"/>
      <c r="S223" s="2"/>
      <c r="T223" s="2"/>
      <c r="U223"/>
      <c r="W223" s="2"/>
    </row>
    <row r="224" spans="1:23" s="1" customFormat="1" hidden="1">
      <c r="A224" s="8"/>
      <c r="B224" s="8"/>
      <c r="C224" s="8"/>
      <c r="D224" s="8"/>
      <c r="E224" s="2"/>
      <c r="F224" s="6"/>
      <c r="G224" s="6"/>
      <c r="H224" s="6"/>
      <c r="S224" s="2"/>
      <c r="T224" s="2"/>
      <c r="U224"/>
      <c r="W224" s="2"/>
    </row>
    <row r="225" spans="1:23" s="1" customFormat="1" hidden="1">
      <c r="A225" s="8"/>
      <c r="B225" s="8"/>
      <c r="C225" s="8"/>
      <c r="D225" s="8"/>
      <c r="E225" s="2"/>
      <c r="F225" s="6"/>
      <c r="G225" s="6"/>
      <c r="H225" s="6"/>
      <c r="S225" s="2"/>
      <c r="T225" s="2"/>
      <c r="U225"/>
      <c r="W225" s="2"/>
    </row>
    <row r="226" spans="1:23" s="1" customFormat="1" hidden="1">
      <c r="A226" s="8"/>
      <c r="B226" s="8"/>
      <c r="C226" s="8"/>
      <c r="D226" s="8"/>
      <c r="E226" s="2"/>
      <c r="F226" s="6"/>
      <c r="G226" s="6"/>
      <c r="H226" s="6"/>
      <c r="S226" s="2"/>
      <c r="T226" s="2"/>
      <c r="U226"/>
      <c r="W226" s="2"/>
    </row>
    <row r="227" spans="1:23" s="1" customFormat="1" hidden="1">
      <c r="A227" s="8"/>
      <c r="B227" s="8"/>
      <c r="C227" s="8"/>
      <c r="D227" s="8"/>
      <c r="E227" s="2"/>
      <c r="F227" s="6"/>
      <c r="G227" s="6"/>
      <c r="H227" s="6"/>
      <c r="S227" s="2"/>
      <c r="T227" s="2"/>
      <c r="U227"/>
      <c r="W227" s="2"/>
    </row>
    <row r="228" spans="1:23" s="1" customFormat="1" hidden="1">
      <c r="A228" s="8"/>
      <c r="B228" s="8"/>
      <c r="C228" s="8"/>
      <c r="D228" s="8"/>
      <c r="E228" s="2"/>
      <c r="F228" s="6"/>
      <c r="G228" s="6"/>
      <c r="H228" s="6"/>
      <c r="S228" s="2"/>
      <c r="T228" s="2"/>
      <c r="U228"/>
      <c r="W228" s="2"/>
    </row>
    <row r="229" spans="1:23" s="1" customFormat="1" hidden="1">
      <c r="A229" s="8"/>
      <c r="B229" s="8"/>
      <c r="C229" s="8"/>
      <c r="D229" s="8"/>
      <c r="E229" s="2"/>
      <c r="F229" s="6"/>
      <c r="G229" s="6"/>
      <c r="H229" s="6"/>
      <c r="S229" s="2"/>
      <c r="T229" s="2"/>
      <c r="U229"/>
      <c r="W229" s="2"/>
    </row>
    <row r="230" spans="1:23" s="1" customFormat="1" hidden="1">
      <c r="A230" s="8"/>
      <c r="B230" s="8"/>
      <c r="C230" s="8"/>
      <c r="D230" s="8"/>
      <c r="E230" s="2"/>
      <c r="F230" s="6"/>
      <c r="G230" s="6"/>
      <c r="H230" s="6"/>
      <c r="S230" s="2"/>
      <c r="T230" s="2"/>
      <c r="U230"/>
      <c r="W230" s="2"/>
    </row>
    <row r="231" spans="1:23" s="1" customFormat="1" hidden="1">
      <c r="A231" s="8"/>
      <c r="B231" s="8"/>
      <c r="C231" s="8"/>
      <c r="D231" s="8"/>
      <c r="E231" s="2"/>
      <c r="F231" s="6"/>
      <c r="G231" s="6"/>
      <c r="H231" s="6"/>
      <c r="S231" s="2"/>
      <c r="T231" s="2"/>
      <c r="U231"/>
      <c r="W231" s="2"/>
    </row>
    <row r="232" spans="1:23" s="1" customFormat="1" hidden="1">
      <c r="A232" s="8"/>
      <c r="B232" s="8"/>
      <c r="C232" s="8"/>
      <c r="D232" s="8"/>
      <c r="E232" s="2"/>
      <c r="F232" s="6"/>
      <c r="G232" s="6"/>
      <c r="H232" s="6"/>
      <c r="S232" s="2"/>
      <c r="T232" s="2"/>
      <c r="U232"/>
      <c r="W232" s="2"/>
    </row>
    <row r="233" spans="1:23" s="1" customFormat="1" hidden="1">
      <c r="A233" s="8"/>
      <c r="B233" s="8"/>
      <c r="C233" s="8"/>
      <c r="D233" s="8"/>
      <c r="E233" s="2"/>
      <c r="F233" s="6"/>
      <c r="G233" s="6"/>
      <c r="H233" s="6"/>
      <c r="S233" s="2"/>
      <c r="T233" s="2"/>
      <c r="U233"/>
      <c r="W233" s="2"/>
    </row>
    <row r="234" spans="1:23" s="1" customFormat="1" hidden="1">
      <c r="A234" s="8"/>
      <c r="B234" s="8"/>
      <c r="C234" s="8"/>
      <c r="D234" s="8"/>
      <c r="E234" s="2"/>
      <c r="F234" s="6"/>
      <c r="G234" s="6"/>
      <c r="H234" s="6"/>
      <c r="S234" s="2"/>
      <c r="T234" s="2"/>
      <c r="U234"/>
      <c r="W234" s="2"/>
    </row>
    <row r="235" spans="1:23" s="1" customFormat="1" hidden="1">
      <c r="A235" s="8"/>
      <c r="B235" s="8"/>
      <c r="C235" s="8"/>
      <c r="D235" s="8"/>
      <c r="E235" s="2"/>
      <c r="F235" s="6"/>
      <c r="G235" s="6"/>
      <c r="H235" s="6"/>
      <c r="S235" s="2"/>
      <c r="T235" s="2"/>
      <c r="U235"/>
      <c r="W235" s="2"/>
    </row>
    <row r="236" spans="1:23" s="1" customFormat="1" hidden="1">
      <c r="A236" s="8"/>
      <c r="B236" s="8"/>
      <c r="C236" s="8"/>
      <c r="D236" s="8"/>
      <c r="E236" s="2"/>
      <c r="F236" s="6"/>
      <c r="G236" s="6"/>
      <c r="H236" s="6"/>
      <c r="S236" s="2"/>
      <c r="T236" s="2"/>
      <c r="U236"/>
      <c r="W236" s="2"/>
    </row>
    <row r="237" spans="1:23" s="1" customFormat="1" hidden="1">
      <c r="A237" s="8"/>
      <c r="B237" s="8"/>
      <c r="C237" s="8"/>
      <c r="D237" s="8"/>
      <c r="E237" s="2"/>
      <c r="F237" s="6"/>
      <c r="G237" s="6"/>
      <c r="H237" s="6"/>
      <c r="S237" s="2"/>
      <c r="T237" s="2"/>
      <c r="U237"/>
      <c r="W237" s="2"/>
    </row>
    <row r="238" spans="1:23" s="1" customFormat="1" hidden="1">
      <c r="A238" s="8"/>
      <c r="B238" s="8"/>
      <c r="C238" s="8"/>
      <c r="D238" s="8"/>
      <c r="E238" s="2"/>
      <c r="F238" s="6"/>
      <c r="G238" s="6"/>
      <c r="H238" s="6"/>
      <c r="S238" s="2"/>
      <c r="T238" s="2"/>
      <c r="U238"/>
      <c r="W238" s="2"/>
    </row>
    <row r="239" spans="1:23" s="1" customFormat="1" hidden="1">
      <c r="A239" s="8"/>
      <c r="B239" s="8"/>
      <c r="C239" s="8"/>
      <c r="D239" s="8"/>
      <c r="E239" s="2"/>
      <c r="F239" s="6"/>
      <c r="G239" s="6"/>
      <c r="H239" s="6"/>
      <c r="S239" s="2"/>
      <c r="T239" s="2"/>
      <c r="U239"/>
      <c r="W239" s="2"/>
    </row>
    <row r="240" spans="1:23" s="1" customFormat="1" hidden="1">
      <c r="A240" s="8"/>
      <c r="B240" s="8"/>
      <c r="C240" s="8"/>
      <c r="D240" s="8"/>
      <c r="E240" s="2"/>
      <c r="F240" s="6"/>
      <c r="G240" s="6"/>
      <c r="H240" s="6"/>
      <c r="S240" s="2"/>
      <c r="T240" s="2"/>
      <c r="U240"/>
      <c r="W240" s="2"/>
    </row>
    <row r="241" spans="1:23" s="1" customFormat="1" hidden="1">
      <c r="A241" s="8"/>
      <c r="B241" s="8"/>
      <c r="C241" s="8"/>
      <c r="D241" s="8"/>
      <c r="E241" s="2"/>
      <c r="F241" s="6"/>
      <c r="G241" s="6"/>
      <c r="H241" s="6"/>
      <c r="S241" s="2"/>
      <c r="T241" s="2"/>
      <c r="U241"/>
      <c r="W241" s="2"/>
    </row>
    <row r="242" spans="1:23" s="1" customFormat="1" hidden="1">
      <c r="A242" s="8"/>
      <c r="B242" s="8"/>
      <c r="C242" s="8"/>
      <c r="D242" s="8"/>
      <c r="E242" s="2"/>
      <c r="F242" s="6"/>
      <c r="G242" s="6"/>
      <c r="H242" s="6"/>
      <c r="S242" s="2"/>
      <c r="T242" s="2"/>
      <c r="U242"/>
      <c r="W242" s="2"/>
    </row>
    <row r="243" spans="1:23" s="1" customFormat="1" hidden="1">
      <c r="A243" s="8"/>
      <c r="B243" s="8"/>
      <c r="C243" s="8"/>
      <c r="D243" s="8"/>
      <c r="E243" s="2"/>
      <c r="F243" s="6"/>
      <c r="G243" s="6"/>
      <c r="H243" s="6"/>
      <c r="S243" s="2"/>
      <c r="T243" s="2"/>
      <c r="U243"/>
      <c r="W243" s="2"/>
    </row>
    <row r="244" spans="1:23" s="1" customFormat="1" hidden="1">
      <c r="A244" s="8"/>
      <c r="B244" s="8"/>
      <c r="C244" s="8"/>
      <c r="D244" s="8"/>
      <c r="E244" s="2"/>
      <c r="F244" s="6"/>
      <c r="G244" s="6"/>
      <c r="H244" s="6"/>
      <c r="S244" s="2"/>
      <c r="T244" s="2"/>
      <c r="U244"/>
      <c r="W244" s="2"/>
    </row>
    <row r="245" spans="1:23" s="1" customFormat="1" hidden="1">
      <c r="A245" s="8"/>
      <c r="B245" s="8"/>
      <c r="C245" s="8"/>
      <c r="D245" s="8"/>
      <c r="E245" s="2"/>
      <c r="F245" s="6"/>
      <c r="G245" s="6"/>
      <c r="H245" s="6"/>
      <c r="S245" s="2"/>
      <c r="T245" s="2"/>
      <c r="U245"/>
      <c r="W245" s="2"/>
    </row>
    <row r="246" spans="1:23" s="1" customFormat="1" hidden="1">
      <c r="A246" s="8"/>
      <c r="B246" s="8"/>
      <c r="C246" s="8"/>
      <c r="D246" s="8"/>
      <c r="E246" s="2"/>
      <c r="F246" s="6"/>
      <c r="G246" s="6"/>
      <c r="H246" s="6"/>
      <c r="S246" s="2"/>
      <c r="T246" s="2"/>
      <c r="U246"/>
      <c r="W246" s="2"/>
    </row>
    <row r="247" spans="1:23" s="1" customFormat="1" hidden="1">
      <c r="A247" s="8"/>
      <c r="B247" s="8"/>
      <c r="C247" s="8"/>
      <c r="D247" s="8"/>
      <c r="E247" s="2"/>
      <c r="F247" s="6"/>
      <c r="G247" s="6"/>
      <c r="H247" s="6"/>
      <c r="S247" s="2"/>
      <c r="T247" s="2"/>
      <c r="U247"/>
      <c r="W247" s="2"/>
    </row>
    <row r="248" spans="1:23" s="1" customFormat="1" hidden="1">
      <c r="A248" s="8"/>
      <c r="B248" s="8"/>
      <c r="C248" s="8"/>
      <c r="D248" s="8"/>
      <c r="E248" s="2"/>
      <c r="F248" s="6"/>
      <c r="G248" s="6"/>
      <c r="H248" s="6"/>
      <c r="S248" s="2"/>
      <c r="T248" s="2"/>
      <c r="U248"/>
      <c r="W248" s="2"/>
    </row>
    <row r="249" spans="1:23" s="1" customFormat="1" hidden="1">
      <c r="A249" s="8"/>
      <c r="B249" s="8"/>
      <c r="C249" s="8"/>
      <c r="D249" s="8"/>
      <c r="E249" s="2"/>
      <c r="F249" s="6"/>
      <c r="G249" s="6"/>
      <c r="H249" s="6"/>
      <c r="S249" s="2"/>
      <c r="T249" s="2"/>
      <c r="U249"/>
      <c r="W249" s="2"/>
    </row>
    <row r="250" spans="1:23" s="1" customFormat="1" hidden="1">
      <c r="A250" s="8"/>
      <c r="B250" s="8"/>
      <c r="C250" s="8"/>
      <c r="D250" s="8"/>
      <c r="E250" s="2"/>
      <c r="F250" s="6"/>
      <c r="G250" s="6"/>
      <c r="H250" s="6"/>
      <c r="S250" s="2"/>
      <c r="T250" s="2"/>
      <c r="U250"/>
      <c r="W250" s="2"/>
    </row>
    <row r="251" spans="1:23" s="1" customFormat="1" hidden="1">
      <c r="A251" s="8"/>
      <c r="B251" s="8"/>
      <c r="C251" s="8"/>
      <c r="D251" s="8"/>
      <c r="E251" s="2"/>
      <c r="F251" s="6"/>
      <c r="G251" s="6"/>
      <c r="H251" s="6"/>
      <c r="S251" s="2"/>
      <c r="T251" s="2"/>
      <c r="U251"/>
      <c r="W251" s="2"/>
    </row>
    <row r="252" spans="1:23" s="1" customFormat="1" hidden="1">
      <c r="A252" s="8"/>
      <c r="B252" s="8"/>
      <c r="C252" s="8"/>
      <c r="D252" s="8"/>
      <c r="E252" s="2"/>
      <c r="F252" s="6"/>
      <c r="G252" s="6"/>
      <c r="H252" s="6"/>
      <c r="S252" s="2"/>
      <c r="T252" s="2"/>
      <c r="U252"/>
      <c r="W252" s="2"/>
    </row>
    <row r="253" spans="1:23" s="1" customFormat="1" hidden="1">
      <c r="A253" s="8"/>
      <c r="B253" s="8"/>
      <c r="C253" s="8"/>
      <c r="D253" s="8"/>
      <c r="E253" s="2"/>
      <c r="F253" s="6"/>
      <c r="G253" s="6"/>
      <c r="H253" s="6"/>
      <c r="S253" s="2"/>
      <c r="T253" s="2"/>
      <c r="U253"/>
      <c r="W253" s="2"/>
    </row>
    <row r="254" spans="1:23" s="1" customFormat="1" hidden="1">
      <c r="A254" s="8"/>
      <c r="B254" s="8"/>
      <c r="C254" s="8"/>
      <c r="D254" s="8"/>
      <c r="E254" s="2"/>
      <c r="F254" s="6"/>
      <c r="G254" s="6"/>
      <c r="H254" s="6"/>
      <c r="S254" s="2"/>
      <c r="T254" s="2"/>
      <c r="U254"/>
      <c r="W254" s="2"/>
    </row>
    <row r="255" spans="1:23" s="1" customFormat="1" hidden="1">
      <c r="A255" s="8"/>
      <c r="B255" s="8"/>
      <c r="C255" s="8"/>
      <c r="D255" s="8"/>
      <c r="E255" s="2"/>
      <c r="F255" s="6"/>
      <c r="G255" s="6"/>
      <c r="H255" s="6"/>
      <c r="S255" s="2"/>
      <c r="T255" s="2"/>
      <c r="U255"/>
      <c r="W255" s="2"/>
    </row>
    <row r="256" spans="1:23" s="1" customFormat="1" hidden="1">
      <c r="A256" s="8"/>
      <c r="B256" s="8"/>
      <c r="C256" s="8"/>
      <c r="D256" s="8"/>
      <c r="E256" s="2"/>
      <c r="F256" s="6"/>
      <c r="G256" s="6"/>
      <c r="H256" s="6"/>
      <c r="S256" s="2"/>
      <c r="T256" s="2"/>
      <c r="U256"/>
      <c r="W256" s="2"/>
    </row>
    <row r="257" spans="1:23" s="1" customFormat="1" hidden="1">
      <c r="A257" s="8"/>
      <c r="B257" s="8"/>
      <c r="C257" s="8"/>
      <c r="D257" s="8"/>
      <c r="E257" s="2"/>
      <c r="F257" s="6"/>
      <c r="G257" s="6"/>
      <c r="H257" s="6"/>
      <c r="S257" s="2"/>
      <c r="T257" s="2"/>
      <c r="U257"/>
      <c r="W257" s="2"/>
    </row>
    <row r="258" spans="1:23" s="1" customFormat="1" hidden="1">
      <c r="A258" s="8"/>
      <c r="B258" s="8"/>
      <c r="C258" s="8"/>
      <c r="D258" s="8"/>
      <c r="E258" s="2"/>
      <c r="F258" s="6"/>
      <c r="G258" s="6"/>
      <c r="H258" s="6"/>
      <c r="S258" s="2"/>
      <c r="T258" s="2"/>
      <c r="U258"/>
      <c r="W258" s="2"/>
    </row>
    <row r="259" spans="1:23" s="1" customFormat="1" hidden="1">
      <c r="A259" s="8"/>
      <c r="B259" s="8"/>
      <c r="C259" s="8"/>
      <c r="D259" s="8"/>
      <c r="E259" s="2"/>
      <c r="F259" s="6"/>
      <c r="G259" s="6"/>
      <c r="H259" s="6"/>
      <c r="S259" s="2"/>
      <c r="T259" s="2"/>
      <c r="U259"/>
      <c r="W259" s="2"/>
    </row>
    <row r="260" spans="1:23" s="1" customFormat="1" hidden="1">
      <c r="A260" s="8"/>
      <c r="B260" s="8"/>
      <c r="C260" s="8"/>
      <c r="D260" s="8"/>
      <c r="E260" s="2"/>
      <c r="F260" s="6"/>
      <c r="G260" s="6"/>
      <c r="H260" s="6"/>
      <c r="S260" s="2"/>
      <c r="T260" s="2"/>
      <c r="U260"/>
      <c r="W260" s="2"/>
    </row>
    <row r="261" spans="1:23" s="1" customFormat="1" hidden="1">
      <c r="A261" s="8"/>
      <c r="B261" s="8"/>
      <c r="C261" s="8"/>
      <c r="D261" s="8"/>
      <c r="E261" s="2"/>
      <c r="F261" s="6"/>
      <c r="G261" s="6"/>
      <c r="H261" s="6"/>
      <c r="S261" s="2"/>
      <c r="T261" s="2"/>
      <c r="U261"/>
      <c r="W261" s="2"/>
    </row>
    <row r="262" spans="1:23" s="1" customFormat="1" hidden="1">
      <c r="A262" s="8"/>
      <c r="B262" s="8"/>
      <c r="C262" s="8"/>
      <c r="D262" s="8"/>
      <c r="E262" s="2"/>
      <c r="F262" s="6"/>
      <c r="G262" s="6"/>
      <c r="H262" s="6"/>
      <c r="S262" s="2"/>
      <c r="T262" s="2"/>
      <c r="U262"/>
      <c r="W262" s="2"/>
    </row>
    <row r="263" spans="1:23" s="1" customFormat="1" hidden="1">
      <c r="A263" s="8"/>
      <c r="B263" s="8"/>
      <c r="C263" s="8"/>
      <c r="D263" s="8"/>
      <c r="E263" s="2"/>
      <c r="F263" s="6"/>
      <c r="G263" s="6"/>
      <c r="H263" s="6"/>
      <c r="S263" s="2"/>
      <c r="T263" s="2"/>
      <c r="U263"/>
      <c r="W263" s="2"/>
    </row>
    <row r="264" spans="1:23" s="1" customFormat="1" hidden="1">
      <c r="A264" s="8"/>
      <c r="B264" s="8"/>
      <c r="C264" s="8"/>
      <c r="D264" s="8"/>
      <c r="E264" s="2"/>
      <c r="F264" s="6"/>
      <c r="G264" s="6"/>
      <c r="H264" s="6"/>
      <c r="S264" s="2"/>
      <c r="T264" s="2"/>
      <c r="U264"/>
      <c r="W264" s="2"/>
    </row>
    <row r="265" spans="1:23" s="1" customFormat="1" hidden="1">
      <c r="A265" s="8"/>
      <c r="B265" s="8"/>
      <c r="C265" s="8"/>
      <c r="D265" s="8"/>
      <c r="E265" s="2"/>
      <c r="F265" s="6"/>
      <c r="G265" s="6"/>
      <c r="H265" s="6"/>
      <c r="S265" s="2"/>
      <c r="T265" s="2"/>
      <c r="U265"/>
      <c r="W265" s="2"/>
    </row>
    <row r="266" spans="1:23" s="1" customFormat="1" hidden="1">
      <c r="A266" s="8"/>
      <c r="B266" s="8"/>
      <c r="C266" s="8"/>
      <c r="D266" s="8"/>
      <c r="E266" s="2"/>
      <c r="F266" s="6"/>
      <c r="G266" s="6"/>
      <c r="H266" s="6"/>
      <c r="S266" s="2"/>
      <c r="T266" s="2"/>
      <c r="U266"/>
      <c r="W266" s="2"/>
    </row>
    <row r="267" spans="1:23" s="1" customFormat="1" hidden="1">
      <c r="A267" s="8"/>
      <c r="B267" s="8"/>
      <c r="C267" s="8"/>
      <c r="D267" s="8"/>
      <c r="E267" s="2"/>
      <c r="F267" s="6"/>
      <c r="G267" s="6"/>
      <c r="H267" s="6"/>
      <c r="S267" s="2"/>
      <c r="T267" s="2"/>
      <c r="U267"/>
      <c r="W267" s="2"/>
    </row>
    <row r="268" spans="1:23" s="1" customFormat="1" hidden="1">
      <c r="A268" s="8"/>
      <c r="B268" s="8"/>
      <c r="C268" s="8"/>
      <c r="D268" s="8"/>
      <c r="E268" s="2"/>
      <c r="F268" s="6"/>
      <c r="G268" s="6"/>
      <c r="H268" s="6"/>
      <c r="S268" s="2"/>
      <c r="T268" s="2"/>
      <c r="U268"/>
      <c r="W268" s="2"/>
    </row>
    <row r="269" spans="1:23" s="1" customFormat="1" hidden="1">
      <c r="A269" s="8"/>
      <c r="B269" s="8"/>
      <c r="C269" s="8"/>
      <c r="D269" s="8"/>
      <c r="E269" s="2"/>
      <c r="F269" s="6"/>
      <c r="G269" s="6"/>
      <c r="H269" s="6"/>
      <c r="S269" s="2"/>
      <c r="T269" s="2"/>
      <c r="U269"/>
      <c r="W269" s="2"/>
    </row>
    <row r="270" spans="1:23" s="1" customFormat="1" hidden="1">
      <c r="A270" s="8"/>
      <c r="B270" s="8"/>
      <c r="C270" s="8"/>
      <c r="D270" s="8"/>
      <c r="E270" s="2"/>
      <c r="F270" s="6"/>
      <c r="G270" s="6"/>
      <c r="H270" s="6"/>
      <c r="S270" s="2"/>
      <c r="T270" s="2"/>
      <c r="U270"/>
      <c r="W270" s="2"/>
    </row>
    <row r="271" spans="1:23" s="1" customFormat="1" hidden="1">
      <c r="A271" s="8"/>
      <c r="B271" s="8"/>
      <c r="C271" s="8"/>
      <c r="D271" s="8"/>
      <c r="E271" s="2"/>
      <c r="F271" s="6"/>
      <c r="G271" s="6"/>
      <c r="H271" s="6"/>
      <c r="S271" s="2"/>
      <c r="T271" s="2"/>
      <c r="U271"/>
      <c r="W271" s="2"/>
    </row>
    <row r="272" spans="1:23" s="1" customFormat="1" hidden="1">
      <c r="A272" s="8"/>
      <c r="B272" s="8"/>
      <c r="C272" s="8"/>
      <c r="D272" s="8"/>
      <c r="E272" s="2"/>
      <c r="F272" s="6"/>
      <c r="G272" s="6"/>
      <c r="H272" s="6"/>
      <c r="S272" s="2"/>
      <c r="T272" s="2"/>
      <c r="U272"/>
      <c r="W272" s="2"/>
    </row>
    <row r="273" spans="1:23" s="1" customFormat="1" hidden="1">
      <c r="A273" s="8"/>
      <c r="B273" s="8"/>
      <c r="C273" s="8"/>
      <c r="D273" s="8"/>
      <c r="E273" s="2"/>
      <c r="F273" s="6"/>
      <c r="G273" s="6"/>
      <c r="H273" s="6"/>
      <c r="S273" s="2"/>
      <c r="T273" s="2"/>
      <c r="U273"/>
      <c r="W273" s="2"/>
    </row>
    <row r="274" spans="1:23" s="1" customFormat="1" hidden="1">
      <c r="A274" s="8"/>
      <c r="B274" s="8"/>
      <c r="C274" s="8"/>
      <c r="D274" s="8"/>
      <c r="E274" s="2"/>
      <c r="F274" s="6"/>
      <c r="G274" s="6"/>
      <c r="H274" s="6"/>
      <c r="S274" s="2"/>
      <c r="T274" s="2"/>
      <c r="U274"/>
      <c r="W274" s="2"/>
    </row>
    <row r="275" spans="1:23" s="1" customFormat="1" hidden="1">
      <c r="A275" s="8"/>
      <c r="B275" s="8"/>
      <c r="C275" s="8"/>
      <c r="D275" s="8"/>
      <c r="E275" s="2"/>
      <c r="F275" s="6"/>
      <c r="G275" s="6"/>
      <c r="H275" s="6"/>
      <c r="S275" s="2"/>
      <c r="T275" s="2"/>
      <c r="U275"/>
      <c r="W275" s="2"/>
    </row>
    <row r="276" spans="1:23" s="1" customFormat="1" hidden="1">
      <c r="A276" s="8"/>
      <c r="B276" s="8"/>
      <c r="C276" s="8"/>
      <c r="D276" s="8"/>
      <c r="E276" s="2"/>
      <c r="F276" s="6"/>
      <c r="G276" s="6"/>
      <c r="H276" s="6"/>
      <c r="S276" s="2"/>
      <c r="T276" s="2"/>
      <c r="U276"/>
      <c r="W276" s="2"/>
    </row>
    <row r="277" spans="1:23" s="1" customFormat="1" hidden="1">
      <c r="A277" s="8"/>
      <c r="B277" s="8"/>
      <c r="C277" s="8"/>
      <c r="D277" s="8"/>
      <c r="E277" s="2"/>
      <c r="F277" s="6"/>
      <c r="G277" s="6"/>
      <c r="H277" s="6"/>
      <c r="S277" s="2"/>
      <c r="T277" s="2"/>
      <c r="U277"/>
      <c r="W277" s="2"/>
    </row>
    <row r="278" spans="1:23" s="1" customFormat="1" hidden="1">
      <c r="A278" s="8"/>
      <c r="B278" s="8"/>
      <c r="C278" s="8"/>
      <c r="D278" s="8"/>
      <c r="E278" s="2"/>
      <c r="F278" s="6"/>
      <c r="G278" s="6"/>
      <c r="H278" s="6"/>
      <c r="S278" s="2"/>
      <c r="T278" s="2"/>
      <c r="U278"/>
      <c r="W278" s="2"/>
    </row>
    <row r="279" spans="1:23" s="1" customFormat="1" hidden="1">
      <c r="A279" s="8"/>
      <c r="B279" s="8"/>
      <c r="C279" s="8"/>
      <c r="D279" s="8"/>
      <c r="E279" s="2"/>
      <c r="F279" s="6"/>
      <c r="G279" s="6"/>
      <c r="H279" s="6"/>
      <c r="S279" s="2"/>
      <c r="T279" s="2"/>
      <c r="U279"/>
      <c r="W279" s="2"/>
    </row>
    <row r="280" spans="1:23" s="1" customFormat="1" hidden="1">
      <c r="A280" s="8"/>
      <c r="B280" s="8"/>
      <c r="C280" s="8"/>
      <c r="D280" s="8"/>
      <c r="E280" s="2"/>
      <c r="F280" s="6"/>
      <c r="G280" s="6"/>
      <c r="H280" s="6"/>
      <c r="S280" s="2"/>
      <c r="T280" s="2"/>
      <c r="U280"/>
      <c r="W280" s="2"/>
    </row>
    <row r="281" spans="1:23" s="1" customFormat="1" hidden="1">
      <c r="A281" s="8"/>
      <c r="B281" s="8"/>
      <c r="C281" s="8"/>
      <c r="D281" s="8"/>
      <c r="E281" s="2"/>
      <c r="F281" s="6"/>
      <c r="G281" s="6"/>
      <c r="H281" s="6"/>
      <c r="S281" s="2"/>
      <c r="T281" s="2"/>
      <c r="U281"/>
      <c r="W281" s="2"/>
    </row>
    <row r="282" spans="1:23" s="1" customFormat="1" hidden="1">
      <c r="A282" s="8"/>
      <c r="B282" s="8"/>
      <c r="C282" s="8"/>
      <c r="D282" s="8"/>
      <c r="E282" s="2"/>
      <c r="F282" s="6"/>
      <c r="G282" s="6"/>
      <c r="H282" s="6"/>
      <c r="S282" s="2"/>
      <c r="T282" s="2"/>
      <c r="U282"/>
      <c r="W282" s="2"/>
    </row>
    <row r="283" spans="1:23" s="1" customFormat="1" hidden="1">
      <c r="A283" s="8"/>
      <c r="B283" s="8"/>
      <c r="C283" s="8"/>
      <c r="D283" s="8"/>
      <c r="E283" s="2"/>
      <c r="F283" s="6"/>
      <c r="G283" s="6"/>
      <c r="H283" s="6"/>
      <c r="S283" s="2"/>
      <c r="T283" s="2"/>
      <c r="U283"/>
      <c r="W283" s="2"/>
    </row>
    <row r="284" spans="1:23" s="1" customFormat="1" hidden="1">
      <c r="A284" s="8"/>
      <c r="B284" s="8"/>
      <c r="C284" s="8"/>
      <c r="D284" s="8"/>
      <c r="E284" s="2"/>
      <c r="F284" s="6"/>
      <c r="G284" s="6"/>
      <c r="H284" s="6"/>
      <c r="S284" s="2"/>
      <c r="T284" s="2"/>
      <c r="U284"/>
      <c r="W284" s="2"/>
    </row>
    <row r="285" spans="1:23" s="1" customFormat="1" hidden="1">
      <c r="A285" s="8"/>
      <c r="B285" s="8"/>
      <c r="C285" s="8"/>
      <c r="D285" s="8"/>
      <c r="E285" s="2"/>
      <c r="F285" s="6"/>
      <c r="G285" s="6"/>
      <c r="H285" s="6"/>
      <c r="S285" s="2"/>
      <c r="T285" s="2"/>
      <c r="U285"/>
      <c r="W285" s="2"/>
    </row>
    <row r="286" spans="1:23" s="1" customFormat="1" hidden="1">
      <c r="A286" s="8"/>
      <c r="B286" s="8"/>
      <c r="C286" s="8"/>
      <c r="D286" s="8"/>
      <c r="E286" s="2"/>
      <c r="F286" s="6"/>
      <c r="G286" s="6"/>
      <c r="H286" s="6"/>
      <c r="S286" s="2"/>
      <c r="T286" s="2"/>
      <c r="U286"/>
      <c r="W286" s="2"/>
    </row>
    <row r="287" spans="1:23" s="1" customFormat="1" hidden="1">
      <c r="A287" s="8"/>
      <c r="B287" s="8"/>
      <c r="C287" s="8"/>
      <c r="D287" s="8"/>
      <c r="E287" s="2"/>
      <c r="F287" s="6"/>
      <c r="G287" s="6"/>
      <c r="H287" s="6"/>
      <c r="S287" s="2"/>
      <c r="T287" s="2"/>
      <c r="U287"/>
      <c r="W287" s="2"/>
    </row>
    <row r="288" spans="1:23" s="1" customFormat="1" hidden="1">
      <c r="A288" s="8"/>
      <c r="B288" s="8"/>
      <c r="C288" s="8"/>
      <c r="D288" s="8"/>
      <c r="E288" s="2"/>
      <c r="F288" s="6"/>
      <c r="G288" s="6"/>
      <c r="H288" s="6"/>
      <c r="S288" s="2"/>
      <c r="T288" s="2"/>
      <c r="U288"/>
      <c r="W288" s="2"/>
    </row>
    <row r="289" spans="1:23" s="1" customFormat="1" hidden="1">
      <c r="A289" s="8"/>
      <c r="B289" s="8"/>
      <c r="C289" s="8"/>
      <c r="D289" s="8"/>
      <c r="E289" s="2"/>
      <c r="F289" s="6"/>
      <c r="G289" s="6"/>
      <c r="H289" s="6"/>
      <c r="S289" s="2"/>
      <c r="T289" s="2"/>
      <c r="U289"/>
      <c r="W289" s="2"/>
    </row>
    <row r="290" spans="1:23" s="1" customFormat="1" hidden="1">
      <c r="A290" s="8"/>
      <c r="B290" s="8"/>
      <c r="C290" s="8"/>
      <c r="D290" s="8"/>
      <c r="E290" s="2"/>
      <c r="F290" s="6"/>
      <c r="G290" s="6"/>
      <c r="H290" s="6"/>
      <c r="S290" s="2"/>
      <c r="T290" s="2"/>
      <c r="U290"/>
      <c r="W290" s="2"/>
    </row>
    <row r="291" spans="1:23" s="1" customFormat="1" hidden="1">
      <c r="A291" s="8"/>
      <c r="B291" s="8"/>
      <c r="C291" s="8"/>
      <c r="D291" s="8"/>
      <c r="E291" s="2"/>
      <c r="F291" s="6"/>
      <c r="G291" s="6"/>
      <c r="H291" s="6"/>
      <c r="S291" s="2"/>
      <c r="T291" s="2"/>
      <c r="U291"/>
      <c r="W291" s="2"/>
    </row>
    <row r="292" spans="1:23" s="1" customFormat="1" hidden="1">
      <c r="A292" s="8"/>
      <c r="B292" s="8"/>
      <c r="C292" s="8"/>
      <c r="D292" s="8"/>
      <c r="E292" s="2"/>
      <c r="F292" s="6"/>
      <c r="G292" s="6"/>
      <c r="H292" s="6"/>
      <c r="S292" s="2"/>
      <c r="T292" s="2"/>
      <c r="U292"/>
      <c r="W292" s="2"/>
    </row>
    <row r="293" spans="1:23" s="1" customFormat="1" hidden="1">
      <c r="A293" s="8"/>
      <c r="B293" s="8"/>
      <c r="C293" s="8"/>
      <c r="D293" s="8"/>
      <c r="E293" s="2"/>
      <c r="F293" s="6"/>
      <c r="G293" s="6"/>
      <c r="H293" s="6"/>
      <c r="S293" s="2"/>
      <c r="T293" s="2"/>
      <c r="U293"/>
      <c r="W293" s="2"/>
    </row>
    <row r="294" spans="1:23" s="1" customFormat="1" hidden="1">
      <c r="A294" s="8"/>
      <c r="B294" s="8"/>
      <c r="C294" s="8"/>
      <c r="D294" s="8"/>
      <c r="E294" s="2"/>
      <c r="F294" s="6"/>
      <c r="G294" s="6"/>
      <c r="H294" s="6"/>
      <c r="S294" s="2"/>
      <c r="T294" s="2"/>
      <c r="U294"/>
      <c r="W294" s="2"/>
    </row>
    <row r="295" spans="1:23" s="1" customFormat="1" hidden="1">
      <c r="A295" s="8"/>
      <c r="B295" s="8"/>
      <c r="C295" s="8"/>
      <c r="D295" s="8"/>
      <c r="E295" s="2"/>
      <c r="F295" s="6"/>
      <c r="G295" s="6"/>
      <c r="H295" s="6"/>
      <c r="S295" s="2"/>
      <c r="T295" s="2"/>
      <c r="U295"/>
      <c r="W295" s="2"/>
    </row>
    <row r="296" spans="1:23" s="1" customFormat="1" hidden="1">
      <c r="A296" s="8"/>
      <c r="B296" s="8"/>
      <c r="C296" s="8"/>
      <c r="D296" s="8"/>
      <c r="E296" s="2"/>
      <c r="F296" s="6"/>
      <c r="G296" s="6"/>
      <c r="H296" s="6"/>
      <c r="S296" s="2"/>
      <c r="T296" s="2"/>
      <c r="U296"/>
      <c r="W296" s="2"/>
    </row>
    <row r="297" spans="1:23" s="1" customFormat="1" hidden="1">
      <c r="A297" s="8"/>
      <c r="B297" s="8"/>
      <c r="C297" s="8"/>
      <c r="D297" s="8"/>
      <c r="E297" s="2"/>
      <c r="F297" s="6"/>
      <c r="G297" s="6"/>
      <c r="H297" s="6"/>
      <c r="S297" s="2"/>
      <c r="T297" s="2"/>
      <c r="U297"/>
      <c r="W297" s="2"/>
    </row>
    <row r="298" spans="1:23" s="1" customFormat="1" hidden="1">
      <c r="A298" s="8"/>
      <c r="B298" s="8"/>
      <c r="C298" s="8"/>
      <c r="D298" s="8"/>
      <c r="E298" s="2"/>
      <c r="F298" s="6"/>
      <c r="G298" s="6"/>
      <c r="H298" s="6"/>
      <c r="S298" s="2"/>
      <c r="T298" s="2"/>
      <c r="U298"/>
      <c r="W298" s="2"/>
    </row>
    <row r="299" spans="1:23" s="1" customFormat="1" hidden="1">
      <c r="A299" s="8"/>
      <c r="B299" s="8"/>
      <c r="C299" s="8"/>
      <c r="D299" s="8"/>
      <c r="E299" s="2"/>
      <c r="F299" s="6"/>
      <c r="G299" s="6"/>
      <c r="H299" s="6"/>
      <c r="S299" s="2"/>
      <c r="T299" s="2"/>
      <c r="U299"/>
      <c r="W299" s="2"/>
    </row>
    <row r="300" spans="1:23" s="1" customFormat="1" hidden="1">
      <c r="A300" s="8"/>
      <c r="B300" s="8"/>
      <c r="C300" s="8"/>
      <c r="D300" s="8"/>
      <c r="E300" s="2"/>
      <c r="F300" s="6"/>
      <c r="G300" s="6"/>
      <c r="H300" s="6"/>
      <c r="S300" s="2"/>
      <c r="T300" s="2"/>
      <c r="U300"/>
      <c r="W300" s="2"/>
    </row>
    <row r="301" spans="1:23" s="1" customFormat="1" hidden="1">
      <c r="A301" s="8"/>
      <c r="B301" s="8"/>
      <c r="C301" s="8"/>
      <c r="D301" s="8"/>
      <c r="E301" s="2"/>
      <c r="F301" s="6"/>
      <c r="G301" s="6"/>
      <c r="H301" s="6"/>
      <c r="S301" s="2"/>
      <c r="T301" s="2"/>
      <c r="U301"/>
      <c r="W301" s="2"/>
    </row>
    <row r="302" spans="1:23" s="1" customFormat="1" hidden="1">
      <c r="A302" s="8"/>
      <c r="B302" s="8"/>
      <c r="C302" s="8"/>
      <c r="D302" s="8"/>
      <c r="E302" s="2"/>
      <c r="F302" s="6"/>
      <c r="G302" s="6"/>
      <c r="H302" s="6"/>
      <c r="S302" s="2"/>
      <c r="T302" s="2"/>
      <c r="U302"/>
      <c r="W302" s="2"/>
    </row>
    <row r="303" spans="1:23" s="1" customFormat="1" hidden="1">
      <c r="A303" s="8"/>
      <c r="B303" s="8"/>
      <c r="C303" s="8"/>
      <c r="D303" s="8"/>
      <c r="E303" s="2"/>
      <c r="F303" s="6"/>
      <c r="G303" s="6"/>
      <c r="H303" s="6"/>
      <c r="S303" s="2"/>
      <c r="T303" s="2"/>
      <c r="U303"/>
      <c r="W303" s="2"/>
    </row>
    <row r="304" spans="1:23" s="1" customFormat="1" hidden="1">
      <c r="A304" s="8"/>
      <c r="B304" s="8"/>
      <c r="C304" s="8"/>
      <c r="D304" s="8"/>
      <c r="E304" s="2"/>
      <c r="F304" s="6"/>
      <c r="G304" s="6"/>
      <c r="H304" s="6"/>
      <c r="S304" s="2"/>
      <c r="T304" s="2"/>
      <c r="U304"/>
      <c r="W304" s="2"/>
    </row>
    <row r="305" spans="1:23" s="1" customFormat="1" hidden="1">
      <c r="A305" s="8"/>
      <c r="B305" s="8"/>
      <c r="C305" s="8"/>
      <c r="D305" s="8"/>
      <c r="E305" s="2"/>
      <c r="F305" s="6"/>
      <c r="G305" s="6"/>
      <c r="H305" s="6"/>
      <c r="S305" s="2"/>
      <c r="T305" s="2"/>
      <c r="U305"/>
      <c r="W305" s="2"/>
    </row>
    <row r="306" spans="1:23" s="1" customFormat="1" hidden="1">
      <c r="A306" s="8"/>
      <c r="B306" s="8"/>
      <c r="C306" s="8"/>
      <c r="D306" s="8"/>
      <c r="E306" s="2"/>
      <c r="F306" s="6"/>
      <c r="G306" s="6"/>
      <c r="H306" s="6"/>
      <c r="S306" s="2"/>
      <c r="T306" s="2"/>
      <c r="U306"/>
      <c r="W306" s="2"/>
    </row>
    <row r="307" spans="1:23" s="1" customFormat="1" hidden="1">
      <c r="A307" s="8"/>
      <c r="B307" s="8"/>
      <c r="C307" s="8"/>
      <c r="D307" s="8"/>
      <c r="E307" s="2"/>
      <c r="F307" s="6"/>
      <c r="G307" s="6"/>
      <c r="H307" s="6"/>
      <c r="S307" s="2"/>
      <c r="T307" s="2"/>
      <c r="U307"/>
      <c r="W307" s="2"/>
    </row>
    <row r="308" spans="1:23" s="1" customFormat="1" hidden="1">
      <c r="A308" s="8"/>
      <c r="B308" s="8"/>
      <c r="C308" s="8"/>
      <c r="D308" s="8"/>
      <c r="E308" s="2"/>
      <c r="F308" s="6"/>
      <c r="G308" s="6"/>
      <c r="H308" s="6"/>
      <c r="S308" s="2"/>
      <c r="T308" s="2"/>
      <c r="U308"/>
      <c r="W308" s="2"/>
    </row>
    <row r="309" spans="1:23" s="1" customFormat="1" hidden="1">
      <c r="A309" s="8"/>
      <c r="B309" s="8"/>
      <c r="C309" s="8"/>
      <c r="D309" s="8"/>
      <c r="E309" s="2"/>
      <c r="F309" s="6"/>
      <c r="G309" s="6"/>
      <c r="H309" s="6"/>
      <c r="S309" s="2"/>
      <c r="T309" s="2"/>
      <c r="U309"/>
      <c r="W309" s="2"/>
    </row>
    <row r="310" spans="1:23" s="1" customFormat="1" hidden="1">
      <c r="A310" s="8"/>
      <c r="B310" s="8"/>
      <c r="C310" s="8"/>
      <c r="D310" s="8"/>
      <c r="E310" s="2"/>
      <c r="F310" s="6"/>
      <c r="G310" s="6"/>
      <c r="H310" s="6"/>
      <c r="S310" s="2"/>
      <c r="T310" s="2"/>
      <c r="U310"/>
      <c r="W310" s="2"/>
    </row>
    <row r="311" spans="1:23" s="1" customFormat="1" hidden="1">
      <c r="A311" s="8"/>
      <c r="B311" s="8"/>
      <c r="C311" s="8"/>
      <c r="D311" s="8"/>
      <c r="E311" s="2"/>
      <c r="F311" s="6"/>
      <c r="G311" s="6"/>
      <c r="H311" s="6"/>
      <c r="S311" s="2"/>
      <c r="T311" s="2"/>
      <c r="U311"/>
      <c r="W311" s="2"/>
    </row>
    <row r="312" spans="1:23" s="1" customFormat="1" hidden="1">
      <c r="A312" s="8"/>
      <c r="B312" s="8"/>
      <c r="C312" s="8"/>
      <c r="D312" s="8"/>
      <c r="E312" s="2"/>
      <c r="F312" s="6"/>
      <c r="G312" s="6"/>
      <c r="H312" s="6"/>
      <c r="S312" s="2"/>
      <c r="T312" s="2"/>
      <c r="U312"/>
      <c r="W312" s="2"/>
    </row>
    <row r="313" spans="1:23" s="1" customFormat="1" hidden="1">
      <c r="A313" s="8"/>
      <c r="B313" s="8"/>
      <c r="C313" s="8"/>
      <c r="D313" s="8"/>
      <c r="E313" s="2"/>
      <c r="F313" s="6"/>
      <c r="G313" s="6"/>
      <c r="H313" s="6"/>
      <c r="S313" s="2"/>
      <c r="T313" s="2"/>
      <c r="U313"/>
      <c r="W313" s="2"/>
    </row>
    <row r="314" spans="1:23" s="1" customFormat="1" hidden="1">
      <c r="A314" s="8"/>
      <c r="B314" s="8"/>
      <c r="C314" s="8"/>
      <c r="D314" s="8"/>
      <c r="E314" s="2"/>
      <c r="F314" s="6"/>
      <c r="G314" s="6"/>
      <c r="H314" s="6"/>
      <c r="S314" s="2"/>
      <c r="T314" s="2"/>
      <c r="U314"/>
      <c r="W314" s="2"/>
    </row>
    <row r="315" spans="1:23" s="1" customFormat="1" hidden="1">
      <c r="A315" s="8"/>
      <c r="B315" s="8"/>
      <c r="C315" s="8"/>
      <c r="D315" s="8"/>
      <c r="E315" s="2"/>
      <c r="F315" s="6"/>
      <c r="G315" s="6"/>
      <c r="H315" s="6"/>
      <c r="S315" s="2"/>
      <c r="T315" s="2"/>
      <c r="U315"/>
      <c r="W315" s="2"/>
    </row>
    <row r="316" spans="1:23" s="1" customFormat="1" hidden="1">
      <c r="A316" s="8"/>
      <c r="B316" s="8"/>
      <c r="C316" s="8"/>
      <c r="D316" s="8"/>
      <c r="E316" s="2"/>
      <c r="F316" s="6"/>
      <c r="G316" s="6"/>
      <c r="H316" s="6"/>
      <c r="S316" s="2"/>
      <c r="T316" s="2"/>
      <c r="U316"/>
      <c r="W316" s="2"/>
    </row>
    <row r="317" spans="1:23" s="1" customFormat="1" hidden="1">
      <c r="A317" s="8"/>
      <c r="B317" s="8"/>
      <c r="C317" s="8"/>
      <c r="D317" s="8"/>
      <c r="E317" s="2"/>
      <c r="F317" s="6"/>
      <c r="G317" s="6"/>
      <c r="H317" s="6"/>
      <c r="S317" s="2"/>
      <c r="T317" s="2"/>
      <c r="U317"/>
      <c r="W317" s="2"/>
    </row>
    <row r="318" spans="1:23" s="1" customFormat="1" hidden="1">
      <c r="A318" s="8"/>
      <c r="B318" s="8"/>
      <c r="C318" s="8"/>
      <c r="D318" s="8"/>
      <c r="E318" s="2"/>
      <c r="F318" s="6"/>
      <c r="G318" s="6"/>
      <c r="H318" s="6"/>
      <c r="S318" s="2"/>
      <c r="T318" s="2"/>
      <c r="U318"/>
      <c r="W318" s="2"/>
    </row>
    <row r="319" spans="1:23" s="1" customFormat="1" hidden="1">
      <c r="A319" s="8"/>
      <c r="B319" s="8"/>
      <c r="C319" s="8"/>
      <c r="D319" s="8"/>
      <c r="E319" s="2"/>
      <c r="F319" s="6"/>
      <c r="G319" s="6"/>
      <c r="H319" s="6"/>
      <c r="S319" s="2"/>
      <c r="T319" s="2"/>
      <c r="U319"/>
      <c r="W319" s="2"/>
    </row>
    <row r="320" spans="1:23" s="1" customFormat="1" hidden="1">
      <c r="A320" s="8"/>
      <c r="B320" s="8"/>
      <c r="C320" s="8"/>
      <c r="D320" s="8"/>
      <c r="E320" s="2"/>
      <c r="F320" s="6"/>
      <c r="G320" s="6"/>
      <c r="H320" s="6"/>
      <c r="S320" s="2"/>
      <c r="T320" s="2"/>
      <c r="U320"/>
      <c r="W320" s="2"/>
    </row>
    <row r="321" spans="1:23" s="1" customFormat="1" hidden="1">
      <c r="A321" s="8"/>
      <c r="B321" s="8"/>
      <c r="C321" s="8"/>
      <c r="D321" s="8"/>
      <c r="E321" s="2"/>
      <c r="F321" s="6"/>
      <c r="G321" s="6"/>
      <c r="H321" s="6"/>
      <c r="S321" s="2"/>
      <c r="T321" s="2"/>
      <c r="U321"/>
      <c r="W321" s="2"/>
    </row>
    <row r="322" spans="1:23" s="1" customFormat="1" hidden="1">
      <c r="A322" s="8"/>
      <c r="B322" s="8"/>
      <c r="C322" s="8"/>
      <c r="D322" s="8"/>
      <c r="E322" s="2"/>
      <c r="F322" s="6"/>
      <c r="G322" s="6"/>
      <c r="H322" s="6"/>
      <c r="S322" s="2"/>
      <c r="T322" s="2"/>
      <c r="U322"/>
      <c r="W322" s="2"/>
    </row>
    <row r="323" spans="1:23" s="1" customFormat="1" hidden="1">
      <c r="A323" s="8"/>
      <c r="B323" s="8"/>
      <c r="C323" s="8"/>
      <c r="D323" s="8"/>
      <c r="E323" s="2"/>
      <c r="F323" s="6"/>
      <c r="G323" s="6"/>
      <c r="H323" s="6"/>
      <c r="S323" s="2"/>
      <c r="T323" s="2"/>
      <c r="U323"/>
      <c r="W323" s="2"/>
    </row>
    <row r="324" spans="1:23" s="1" customFormat="1" hidden="1">
      <c r="A324" s="8"/>
      <c r="B324" s="8"/>
      <c r="C324" s="8"/>
      <c r="D324" s="8"/>
      <c r="E324" s="2"/>
      <c r="F324" s="6"/>
      <c r="G324" s="6"/>
      <c r="H324" s="6"/>
      <c r="S324" s="2"/>
      <c r="T324" s="2"/>
      <c r="U324"/>
      <c r="W324" s="2"/>
    </row>
    <row r="325" spans="1:23" s="1" customFormat="1" hidden="1">
      <c r="A325" s="8"/>
      <c r="B325" s="8"/>
      <c r="C325" s="8"/>
      <c r="D325" s="8"/>
      <c r="E325" s="2"/>
      <c r="F325" s="6"/>
      <c r="G325" s="6"/>
      <c r="H325" s="6"/>
      <c r="S325" s="2"/>
      <c r="T325" s="2"/>
      <c r="U325"/>
      <c r="W325" s="2"/>
    </row>
    <row r="326" spans="1:23" s="1" customFormat="1" hidden="1">
      <c r="A326" s="8"/>
      <c r="B326" s="8"/>
      <c r="C326" s="8"/>
      <c r="D326" s="8"/>
      <c r="E326" s="2"/>
      <c r="F326" s="6"/>
      <c r="G326" s="6"/>
      <c r="H326" s="6"/>
      <c r="S326" s="2"/>
      <c r="T326" s="2"/>
      <c r="U326"/>
      <c r="W326" s="2"/>
    </row>
    <row r="327" spans="1:23" s="1" customFormat="1" hidden="1">
      <c r="A327" s="8"/>
      <c r="B327" s="8"/>
      <c r="C327" s="8"/>
      <c r="D327" s="8"/>
      <c r="E327" s="2"/>
      <c r="F327" s="6"/>
      <c r="G327" s="6"/>
      <c r="H327" s="6"/>
      <c r="S327" s="2"/>
      <c r="T327" s="2"/>
      <c r="U327"/>
      <c r="W327" s="2"/>
    </row>
    <row r="328" spans="1:23" s="1" customFormat="1" hidden="1">
      <c r="A328" s="8"/>
      <c r="B328" s="8"/>
      <c r="C328" s="8"/>
      <c r="D328" s="8"/>
      <c r="E328" s="2"/>
      <c r="F328" s="6"/>
      <c r="G328" s="6"/>
      <c r="H328" s="6"/>
      <c r="S328" s="2"/>
      <c r="T328" s="2"/>
      <c r="U328"/>
      <c r="W328" s="2"/>
    </row>
    <row r="329" spans="1:23" s="1" customFormat="1" hidden="1">
      <c r="A329" s="8"/>
      <c r="B329" s="8"/>
      <c r="C329" s="8"/>
      <c r="D329" s="8"/>
      <c r="E329" s="2"/>
      <c r="F329" s="6"/>
      <c r="G329" s="6"/>
      <c r="H329" s="6"/>
      <c r="S329" s="2"/>
      <c r="T329" s="2"/>
      <c r="U329"/>
      <c r="W329" s="2"/>
    </row>
    <row r="330" spans="1:23" s="1" customFormat="1" hidden="1">
      <c r="A330" s="8"/>
      <c r="B330" s="8"/>
      <c r="C330" s="8"/>
      <c r="D330" s="8"/>
      <c r="E330" s="2"/>
      <c r="F330" s="6"/>
      <c r="G330" s="6"/>
      <c r="H330" s="6"/>
      <c r="S330" s="2"/>
      <c r="T330" s="2"/>
      <c r="U330"/>
      <c r="W330" s="2"/>
    </row>
    <row r="331" spans="1:23" s="1" customFormat="1" hidden="1">
      <c r="A331" s="8"/>
      <c r="B331" s="8"/>
      <c r="C331" s="8"/>
      <c r="D331" s="8"/>
      <c r="E331" s="2"/>
      <c r="F331" s="6"/>
      <c r="G331" s="6"/>
      <c r="H331" s="6"/>
      <c r="S331" s="2"/>
      <c r="T331" s="2"/>
      <c r="U331"/>
      <c r="W331" s="2"/>
    </row>
    <row r="332" spans="1:23" s="1" customFormat="1" hidden="1">
      <c r="A332" s="8"/>
      <c r="B332" s="8"/>
      <c r="C332" s="8"/>
      <c r="D332" s="8"/>
      <c r="E332" s="2"/>
      <c r="F332" s="6"/>
      <c r="G332" s="6"/>
      <c r="H332" s="6"/>
      <c r="S332" s="2"/>
      <c r="T332" s="2"/>
      <c r="U332"/>
      <c r="W332" s="2"/>
    </row>
    <row r="333" spans="1:23" s="1" customFormat="1" hidden="1">
      <c r="A333" s="8"/>
      <c r="B333" s="8"/>
      <c r="C333" s="8"/>
      <c r="D333" s="8"/>
      <c r="E333" s="2"/>
      <c r="F333" s="6"/>
      <c r="G333" s="6"/>
      <c r="H333" s="6"/>
      <c r="S333" s="2"/>
      <c r="T333" s="2"/>
      <c r="U333"/>
      <c r="W333" s="2"/>
    </row>
    <row r="334" spans="1:23" s="1" customFormat="1" hidden="1">
      <c r="A334" s="8"/>
      <c r="B334" s="8"/>
      <c r="C334" s="8"/>
      <c r="D334" s="8"/>
      <c r="E334" s="2"/>
      <c r="F334" s="6"/>
      <c r="G334" s="6"/>
      <c r="H334" s="6"/>
      <c r="S334" s="2"/>
      <c r="T334" s="2"/>
      <c r="U334"/>
      <c r="W334" s="2"/>
    </row>
    <row r="335" spans="1:23" s="1" customFormat="1" hidden="1">
      <c r="A335" s="8"/>
      <c r="B335" s="8"/>
      <c r="C335" s="8"/>
      <c r="D335" s="8"/>
      <c r="E335" s="2"/>
      <c r="F335" s="6"/>
      <c r="G335" s="6"/>
      <c r="H335" s="6"/>
      <c r="S335" s="2"/>
      <c r="T335" s="2"/>
      <c r="U335"/>
      <c r="W335" s="2"/>
    </row>
    <row r="336" spans="1:23" s="1" customFormat="1" hidden="1">
      <c r="A336" s="8"/>
      <c r="B336" s="8"/>
      <c r="C336" s="8"/>
      <c r="D336" s="8"/>
      <c r="E336" s="2"/>
      <c r="F336" s="6"/>
      <c r="G336" s="6"/>
      <c r="H336" s="6"/>
      <c r="S336" s="2"/>
      <c r="T336" s="2"/>
      <c r="U336"/>
      <c r="W336" s="2"/>
    </row>
    <row r="337" spans="1:23" s="1" customFormat="1" hidden="1">
      <c r="A337" s="8"/>
      <c r="B337" s="8"/>
      <c r="C337" s="8"/>
      <c r="D337" s="8"/>
      <c r="E337" s="2"/>
      <c r="F337" s="6"/>
      <c r="G337" s="6"/>
      <c r="H337" s="6"/>
      <c r="S337" s="2"/>
      <c r="T337" s="2"/>
      <c r="U337"/>
      <c r="W337" s="2"/>
    </row>
    <row r="338" spans="1:23" s="1" customFormat="1" hidden="1">
      <c r="A338" s="8"/>
      <c r="B338" s="8"/>
      <c r="C338" s="8"/>
      <c r="D338" s="8"/>
      <c r="E338" s="2"/>
      <c r="F338" s="6"/>
      <c r="G338" s="6"/>
      <c r="H338" s="6"/>
      <c r="S338" s="2"/>
      <c r="T338" s="2"/>
      <c r="U338"/>
      <c r="W338" s="2"/>
    </row>
    <row r="339" spans="1:23" s="1" customFormat="1" hidden="1">
      <c r="A339" s="8"/>
      <c r="B339" s="8"/>
      <c r="C339" s="8"/>
      <c r="D339" s="8"/>
      <c r="E339" s="2"/>
      <c r="F339" s="6"/>
      <c r="G339" s="6"/>
      <c r="H339" s="6"/>
      <c r="S339" s="2"/>
      <c r="T339" s="2"/>
      <c r="U339"/>
      <c r="W339" s="2"/>
    </row>
    <row r="340" spans="1:23" s="1" customFormat="1" hidden="1">
      <c r="A340" s="8"/>
      <c r="B340" s="8"/>
      <c r="C340" s="8"/>
      <c r="D340" s="8"/>
      <c r="E340" s="2"/>
      <c r="F340" s="6"/>
      <c r="G340" s="6"/>
      <c r="H340" s="6"/>
      <c r="S340" s="2"/>
      <c r="T340" s="2"/>
      <c r="U340"/>
      <c r="W340" s="2"/>
    </row>
    <row r="341" spans="1:23" s="1" customFormat="1" hidden="1">
      <c r="A341" s="8"/>
      <c r="B341" s="8"/>
      <c r="C341" s="8"/>
      <c r="D341" s="8"/>
      <c r="E341" s="2"/>
      <c r="F341" s="6"/>
      <c r="G341" s="6"/>
      <c r="H341" s="6"/>
      <c r="S341" s="2"/>
      <c r="T341" s="2"/>
      <c r="U341"/>
      <c r="W341" s="2"/>
    </row>
    <row r="342" spans="1:23" s="1" customFormat="1" hidden="1">
      <c r="A342" s="8"/>
      <c r="B342" s="8"/>
      <c r="C342" s="8"/>
      <c r="D342" s="8"/>
      <c r="E342" s="2"/>
      <c r="F342" s="6"/>
      <c r="G342" s="6"/>
      <c r="H342" s="6"/>
      <c r="S342" s="2"/>
      <c r="T342" s="2"/>
      <c r="U342"/>
      <c r="W342" s="2"/>
    </row>
    <row r="343" spans="1:23" s="1" customFormat="1" hidden="1">
      <c r="A343" s="8"/>
      <c r="B343" s="8"/>
      <c r="C343" s="8"/>
      <c r="D343" s="8"/>
      <c r="E343" s="2"/>
      <c r="F343" s="6"/>
      <c r="G343" s="6"/>
      <c r="H343" s="6"/>
      <c r="S343" s="2"/>
      <c r="T343" s="2"/>
      <c r="U343"/>
      <c r="W343" s="2"/>
    </row>
    <row r="344" spans="1:23" s="1" customFormat="1" hidden="1">
      <c r="A344" s="8"/>
      <c r="B344" s="8"/>
      <c r="C344" s="8"/>
      <c r="D344" s="8"/>
      <c r="E344" s="2"/>
      <c r="F344" s="6"/>
      <c r="G344" s="6"/>
      <c r="H344" s="6"/>
      <c r="S344" s="2"/>
      <c r="T344" s="2"/>
      <c r="U344"/>
      <c r="W344" s="2"/>
    </row>
    <row r="345" spans="1:23" s="1" customFormat="1" hidden="1">
      <c r="A345" s="8"/>
      <c r="B345" s="8"/>
      <c r="C345" s="8"/>
      <c r="D345" s="8"/>
      <c r="E345" s="2"/>
      <c r="F345" s="6"/>
      <c r="G345" s="6"/>
      <c r="H345" s="6"/>
      <c r="S345" s="2"/>
      <c r="T345" s="2"/>
      <c r="U345"/>
      <c r="W345" s="2"/>
    </row>
  </sheetData>
  <sheetProtection sheet="1" objects="1" scenarios="1"/>
  <protectedRanges>
    <protectedRange sqref="A3:A53 C3:K53 M3:P53" name="Range1"/>
  </protectedRanges>
  <mergeCells count="4">
    <mergeCell ref="I1:L1"/>
    <mergeCell ref="M1:Q1"/>
    <mergeCell ref="A1:H1"/>
    <mergeCell ref="S1:T1"/>
  </mergeCells>
  <conditionalFormatting sqref="D3:D53">
    <cfRule type="expression" dxfId="125" priority="1">
      <formula>ISNUMBER(D3)</formula>
    </cfRule>
    <cfRule type="expression" dxfId="124" priority="2">
      <formula>ISTEXT(C3)</formula>
    </cfRule>
  </conditionalFormatting>
  <conditionalFormatting sqref="E3:E53">
    <cfRule type="expression" dxfId="123" priority="68">
      <formula>AND($A3&lt;&gt;"",$E3&lt;&gt;"",COUNTIFS($A$3:$A$53,$A3,$E$3:$E$53,"&lt;&gt;",$E$3:$E$53,"&lt;&gt;"&amp;$E3)&gt;0)</formula>
    </cfRule>
  </conditionalFormatting>
  <conditionalFormatting sqref="E3:H53">
    <cfRule type="expression" dxfId="122" priority="64">
      <formula>AND($A3&lt;&gt;"",E3="")</formula>
    </cfRule>
  </conditionalFormatting>
  <conditionalFormatting sqref="I3:I53">
    <cfRule type="expression" dxfId="121" priority="50">
      <formula>ISNUMBER(A3)</formula>
    </cfRule>
  </conditionalFormatting>
  <conditionalFormatting sqref="I3:K53">
    <cfRule type="expression" dxfId="120" priority="49">
      <formula>ISNUMBER(I3)</formula>
    </cfRule>
  </conditionalFormatting>
  <conditionalFormatting sqref="J3:J53">
    <cfRule type="expression" dxfId="119" priority="57">
      <formula>ISNUMBER(A3)</formula>
    </cfRule>
  </conditionalFormatting>
  <conditionalFormatting sqref="K3:K53">
    <cfRule type="expression" dxfId="118" priority="56">
      <formula>ISNUMBER(A3)</formula>
    </cfRule>
  </conditionalFormatting>
  <conditionalFormatting sqref="M3:M53">
    <cfRule type="expression" dxfId="117" priority="55">
      <formula>ISNUMBER(A3)</formula>
    </cfRule>
  </conditionalFormatting>
  <conditionalFormatting sqref="M3:P53">
    <cfRule type="expression" dxfId="116" priority="51">
      <formula>ISNUMBER(M3)</formula>
    </cfRule>
  </conditionalFormatting>
  <conditionalFormatting sqref="N3:N53">
    <cfRule type="expression" dxfId="115" priority="54">
      <formula>ISNUMBER(A3)</formula>
    </cfRule>
  </conditionalFormatting>
  <conditionalFormatting sqref="O3:O53">
    <cfRule type="expression" dxfId="114" priority="53">
      <formula>ISNUMBER(A3)</formula>
    </cfRule>
  </conditionalFormatting>
  <conditionalFormatting sqref="P3:P53">
    <cfRule type="expression" dxfId="113" priority="52">
      <formula>ISNUMBER(A3)</formula>
    </cfRule>
  </conditionalFormatting>
  <conditionalFormatting sqref="S3:T53">
    <cfRule type="expression" dxfId="112" priority="69" stopIfTrue="1">
      <formula>$S3="HIGH"</formula>
    </cfRule>
    <cfRule type="expression" dxfId="111" priority="70" stopIfTrue="1">
      <formula>$S3="MED"</formula>
    </cfRule>
    <cfRule type="expression" dxfId="110" priority="71" stopIfTrue="1">
      <formula>$S3="LOW"</formula>
    </cfRule>
    <cfRule type="expression" dxfId="109" priority="72" stopIfTrue="1">
      <formula>$S3="Group Error"</formula>
    </cfRule>
    <cfRule type="expression" dxfId="108" priority="73" stopIfTrue="1">
      <formula>$S3=""</formula>
    </cfRule>
    <cfRule type="expression" dxfId="107" priority="74" stopIfTrue="1">
      <formula>$S3="ETP/non-ETP"</formula>
    </cfRule>
  </conditionalFormatting>
  <conditionalFormatting sqref="W53">
    <cfRule type="cellIs" dxfId="106" priority="9" stopIfTrue="1" operator="equal">
      <formula>"HIGH"</formula>
    </cfRule>
    <cfRule type="cellIs" dxfId="105" priority="10" stopIfTrue="1" operator="equal">
      <formula>"MED"</formula>
    </cfRule>
    <cfRule type="cellIs" dxfId="104" priority="11" stopIfTrue="1" operator="equal">
      <formula>"LOW"</formula>
    </cfRule>
  </conditionalFormatting>
  <dataValidations count="5">
    <dataValidation type="list" allowBlank="1" showInputMessage="1" showErrorMessage="1" sqref="A54:D74" xr:uid="{19DF0BE8-4DFC-42B7-A909-326F8F02B019}">
      <formula1>ScoringElement</formula1>
    </dataValidation>
    <dataValidation type="whole" allowBlank="1" showInputMessage="1" showErrorMessage="1" errorTitle="Error" error="Scores must be between 1 and 3" sqref="M3:P53 I3:K53" xr:uid="{B95A98A7-FCE1-4B9C-8C03-26973FEF6C98}">
      <formula1>1</formula1>
      <formula2>3</formula2>
    </dataValidation>
    <dataValidation type="list" allowBlank="1" showInputMessage="1" showErrorMessage="1" sqref="A3:A53" xr:uid="{2AD82870-0FC9-4645-A502-53BF8D6A86F8}">
      <formula1>scoringel</formula1>
    </dataValidation>
    <dataValidation type="whole" allowBlank="1" showErrorMessage="1" errorTitle="Warning" error="Please enter numeric values between 1 and 15." sqref="D3:D53" xr:uid="{7B1B2022-C3F8-45E4-987F-D8F3EDA19087}">
      <formula1>1</formula1>
      <formula2>15</formula2>
    </dataValidation>
    <dataValidation type="list" allowBlank="1" showInputMessage="1" showErrorMessage="1" sqref="C3:C53" xr:uid="{2EDDC394-1748-4611-B8CE-5D415F6ABAA9}">
      <formula1>Groups</formula1>
    </dataValidation>
  </dataValidations>
  <pageMargins left="0.75" right="0.75" top="1" bottom="1" header="0.5" footer="0.5"/>
  <pageSetup paperSize="9" scale="51" orientation="portrait" r:id="rId1"/>
  <headerFooter alignWithMargins="0"/>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A84E0FB9-6261-4DD4-85CD-FC854A1FB73D}">
          <x14:formula1>
            <xm:f>Lists!$A$84:$A$85</xm:f>
          </x14:formula1>
          <xm:sqref>E3:E53</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21764F-E984-42A9-AF29-799E481B0AFE}">
  <dimension ref="A1:AG345"/>
  <sheetViews>
    <sheetView zoomScaleNormal="100" workbookViewId="0">
      <selection sqref="A1:H1"/>
    </sheetView>
  </sheetViews>
  <sheetFormatPr defaultColWidth="0" defaultRowHeight="12.5" zeroHeight="1"/>
  <cols>
    <col min="1" max="2" width="7.6328125" style="8" customWidth="1"/>
    <col min="3" max="3" width="12.6328125" style="8" customWidth="1"/>
    <col min="4" max="4" width="10.6328125" style="8" customWidth="1"/>
    <col min="5" max="5" width="14.6328125" style="2" customWidth="1"/>
    <col min="6" max="8" width="14.6328125" style="6" customWidth="1"/>
    <col min="9" max="17" width="5.54296875" style="1" customWidth="1"/>
    <col min="18" max="18" width="9.6328125" style="2" customWidth="1"/>
    <col min="19" max="19" width="10.6328125" style="2" customWidth="1"/>
    <col min="20" max="20" width="2.54296875" style="2" customWidth="1"/>
    <col min="21" max="21" width="4.36328125" hidden="1" customWidth="1"/>
    <col min="22" max="22" width="9.1796875" style="2" hidden="1" customWidth="1"/>
    <col min="23" max="33" width="0" style="2" hidden="1" customWidth="1"/>
    <col min="34" max="16384" width="9.1796875" style="2" hidden="1"/>
  </cols>
  <sheetData>
    <row r="1" spans="1:33">
      <c r="A1" s="178"/>
      <c r="B1" s="179"/>
      <c r="C1" s="179"/>
      <c r="D1" s="179"/>
      <c r="E1" s="179"/>
      <c r="F1" s="179"/>
      <c r="G1" s="179"/>
      <c r="H1" s="179"/>
      <c r="I1" s="172" t="s">
        <v>124</v>
      </c>
      <c r="J1" s="190"/>
      <c r="K1" s="190"/>
      <c r="L1" s="176" t="s">
        <v>125</v>
      </c>
      <c r="M1" s="176"/>
      <c r="N1" s="176"/>
      <c r="O1" s="176"/>
      <c r="P1" s="177"/>
      <c r="Q1" s="97"/>
      <c r="R1" s="193" t="s">
        <v>126</v>
      </c>
      <c r="S1" s="168"/>
    </row>
    <row r="2" spans="1:33" ht="120" customHeight="1">
      <c r="A2" s="42" t="s">
        <v>52</v>
      </c>
      <c r="B2" s="36" t="s">
        <v>53</v>
      </c>
      <c r="C2" s="41" t="s">
        <v>82</v>
      </c>
      <c r="D2" s="41" t="s">
        <v>83</v>
      </c>
      <c r="E2" s="36" t="s">
        <v>121</v>
      </c>
      <c r="F2" s="36" t="s">
        <v>54</v>
      </c>
      <c r="G2" s="36" t="s">
        <v>55</v>
      </c>
      <c r="H2" s="36" t="s">
        <v>56</v>
      </c>
      <c r="I2" s="34" t="s">
        <v>59</v>
      </c>
      <c r="J2" s="34" t="s">
        <v>61</v>
      </c>
      <c r="K2" s="83" t="s">
        <v>67</v>
      </c>
      <c r="L2" s="38" t="s">
        <v>68</v>
      </c>
      <c r="M2" s="35" t="s">
        <v>69</v>
      </c>
      <c r="N2" s="35" t="s">
        <v>70</v>
      </c>
      <c r="O2" s="39" t="s">
        <v>71</v>
      </c>
      <c r="P2" s="86" t="s">
        <v>72</v>
      </c>
      <c r="Q2" s="89" t="s">
        <v>50</v>
      </c>
      <c r="R2" s="111" t="s">
        <v>133</v>
      </c>
      <c r="S2" s="114" t="s">
        <v>78</v>
      </c>
      <c r="V2" s="125" t="s">
        <v>128</v>
      </c>
      <c r="W2"/>
      <c r="X2"/>
      <c r="AA2"/>
      <c r="AB2"/>
      <c r="AC2"/>
      <c r="AD2"/>
      <c r="AE2"/>
      <c r="AF2"/>
      <c r="AG2"/>
    </row>
    <row r="3" spans="1:33" ht="9.75" customHeight="1">
      <c r="A3" s="57"/>
      <c r="B3" s="2" t="str">
        <f>IF(COUNTIF(A$3:A3,A3)=1,"First","")</f>
        <v/>
      </c>
      <c r="C3" s="2"/>
      <c r="D3" s="2"/>
      <c r="F3" s="2"/>
      <c r="G3" s="2"/>
      <c r="H3" s="2"/>
      <c r="I3" s="24"/>
      <c r="J3" s="24"/>
      <c r="K3" s="84" t="str">
        <f>IF(COUNT(I3:J3)&gt;1,AVERAGE(I3:J3),"")</f>
        <v/>
      </c>
      <c r="L3" s="24"/>
      <c r="M3" s="24"/>
      <c r="N3" s="24"/>
      <c r="O3" s="24"/>
      <c r="P3" s="87" t="str">
        <f t="shared" ref="P3:P34" si="0">IF(COUNT(L3:O3)&gt;3,((L3*M3*N3*O3)-1)/40+1,"")</f>
        <v/>
      </c>
      <c r="Q3" s="90" t="str">
        <f t="shared" ref="Q3:Q34" si="1">IFERROR(IF(P3="","",(K3^2+P3^2)^0.5),"")</f>
        <v/>
      </c>
      <c r="R3" s="1" t="str" cm="1">
        <f t="array" ref="R3">IF(V3="","",_xlfn.IFS(V3=-1,"ETP/non-ETP",V3=-4,"Group Error",V3&lt;60,"High",V3&lt;80,"Med",TRUE,"Low"))</f>
        <v/>
      </c>
      <c r="S3" s="13" t="str" cm="1">
        <f t="array" ref="S3">IF(V3="","",_xlfn.IFS(V3=-1,"ETP/non-ETP",V3=-4,"Group Error",V3&lt;60,"SG60 not met",V3&lt;80,"SG60 met",V3&lt;100,"SG80 met",TRUE,"SG100 met"))</f>
        <v/>
      </c>
      <c r="V3" s="80" t="str" cm="1">
        <f t="array" ref="V3">IFERROR(IF(NOT(ISNUMBER(A3)),"",_xlfn.IFS(E3="",-1,B3&lt;&gt;"First","",COUNTIFS($A$3:$A$53,A3,$E$3:$E$53,"&lt;&gt;",$E$3:$E$53,"&lt;&gt;"&amp;E3)&gt;0,-4,OR(Q3="",E3=""),"",TRUE,ROUND(IF(E3="ETP",MIN(-11.965*Q3^2+32.28*Q3+78.259,100),MIN(-5.8*Q3^2+6.9*Q3+105,100)),0))),"")</f>
        <v/>
      </c>
      <c r="W3"/>
      <c r="X3"/>
      <c r="AA3"/>
      <c r="AB3"/>
      <c r="AC3"/>
      <c r="AD3"/>
      <c r="AE3"/>
      <c r="AF3"/>
      <c r="AG3"/>
    </row>
    <row r="4" spans="1:33" ht="9.75" customHeight="1">
      <c r="A4" s="57"/>
      <c r="B4" s="2" t="str">
        <f>IF(COUNTIF($A$3:A4,A4)=1,"First","")</f>
        <v/>
      </c>
      <c r="C4" s="2"/>
      <c r="D4" s="2"/>
      <c r="F4" s="2"/>
      <c r="G4" s="2"/>
      <c r="H4" s="2"/>
      <c r="I4" s="24"/>
      <c r="J4" s="24"/>
      <c r="K4" s="84" t="str">
        <f t="shared" ref="K4:K53" si="2">IF(COUNT(I4:J4)&gt;1,AVERAGE(I4:J4),"")</f>
        <v/>
      </c>
      <c r="L4" s="24"/>
      <c r="M4" s="24"/>
      <c r="N4" s="24"/>
      <c r="O4" s="24"/>
      <c r="P4" s="87" t="str">
        <f t="shared" si="0"/>
        <v/>
      </c>
      <c r="Q4" s="90" t="str">
        <f t="shared" si="1"/>
        <v/>
      </c>
      <c r="R4" s="1" t="str" cm="1">
        <f t="array" ref="R4">IF(V4="","",_xlfn.IFS(V4=-1,"ETP/non-ETP",V4=-4,"Group Error",V4&lt;60,"High",V4&lt;80,"Med",TRUE,"Low"))</f>
        <v/>
      </c>
      <c r="S4" s="13" t="str" cm="1">
        <f t="array" ref="S4">IF(V4="","",_xlfn.IFS(V4=-1,"ETP/non-ETP",V4=-4,"Group Error",V4&lt;60,"SG60 not met",V4&lt;80,"SG60 met",V4&lt;100,"SG80 met",TRUE,"SG100 met"))</f>
        <v/>
      </c>
      <c r="T4" s="3"/>
      <c r="V4" s="80" t="str" cm="1">
        <f t="array" ref="V4">IFERROR(IF(NOT(ISNUMBER(A4)),"",_xlfn.IFS(E4="",-1,B4&lt;&gt;"First","",COUNTIFS($A$3:$A$53,A4,$E$3:$E$53,"&lt;&gt;",$E$3:$E$53,"&lt;&gt;"&amp;E4)&gt;0,-4,OR(Q4="",E4=""),"",TRUE,ROUND(IF(E4="ETP",MIN(-11.965*Q4^2+32.28*Q4+78.259,100),MIN(-5.8*Q4^2+6.9*Q4+105,100)),0))),"")</f>
        <v/>
      </c>
      <c r="W4"/>
      <c r="X4"/>
      <c r="AA4"/>
      <c r="AB4"/>
      <c r="AC4"/>
      <c r="AD4"/>
      <c r="AE4"/>
      <c r="AF4"/>
      <c r="AG4"/>
    </row>
    <row r="5" spans="1:33" ht="9.75" customHeight="1">
      <c r="A5" s="57"/>
      <c r="B5" s="2" t="str">
        <f>IF(COUNTIF($A$3:A5,A5)=1,"First","")</f>
        <v/>
      </c>
      <c r="C5" s="2"/>
      <c r="D5" s="2"/>
      <c r="F5" s="2"/>
      <c r="G5" s="2"/>
      <c r="H5" s="2"/>
      <c r="I5" s="24"/>
      <c r="J5" s="24"/>
      <c r="K5" s="84" t="str">
        <f t="shared" si="2"/>
        <v/>
      </c>
      <c r="L5" s="24"/>
      <c r="M5" s="24"/>
      <c r="N5" s="24"/>
      <c r="O5" s="24"/>
      <c r="P5" s="87" t="str">
        <f t="shared" si="0"/>
        <v/>
      </c>
      <c r="Q5" s="90" t="str">
        <f t="shared" si="1"/>
        <v/>
      </c>
      <c r="R5" s="1" t="str" cm="1">
        <f t="array" ref="R5">IF(V5="","",_xlfn.IFS(V5=-1,"ETP/non-ETP",V5=-4,"Group Error",V5&lt;60,"High",V5&lt;80,"Med",TRUE,"Low"))</f>
        <v/>
      </c>
      <c r="S5" s="13" t="str" cm="1">
        <f t="array" ref="S5">IF(V5="","",_xlfn.IFS(V5=-1,"ETP/non-ETP",V5=-4,"Group Error",V5&lt;60,"SG60 not met",V5&lt;80,"SG60 met",V5&lt;100,"SG80 met",TRUE,"SG100 met"))</f>
        <v/>
      </c>
      <c r="T5" s="3"/>
      <c r="V5" s="80" t="str" cm="1">
        <f t="array" ref="V5">IFERROR(IF(NOT(ISNUMBER(A5)),"",_xlfn.IFS(E5="",-1,B5&lt;&gt;"First","",COUNTIFS($A$3:$A$53,A5,$E$3:$E$53,"&lt;&gt;",$E$3:$E$53,"&lt;&gt;"&amp;E5)&gt;0,-4,OR(Q5="",E5=""),"",TRUE,ROUND(IF(E5="ETP",MIN(-11.965*Q5^2+32.28*Q5+78.259,100),MIN(-5.8*Q5^2+6.9*Q5+105,100)),0))),"")</f>
        <v/>
      </c>
      <c r="W5"/>
      <c r="X5"/>
      <c r="AA5"/>
      <c r="AB5"/>
      <c r="AC5"/>
      <c r="AD5"/>
      <c r="AE5"/>
      <c r="AF5"/>
      <c r="AG5"/>
    </row>
    <row r="6" spans="1:33" ht="9.75" customHeight="1">
      <c r="A6" s="57"/>
      <c r="B6" s="2" t="str">
        <f>IF(COUNTIF($A$3:A6,A6)=1,"First","")</f>
        <v/>
      </c>
      <c r="C6" s="2"/>
      <c r="D6" s="2"/>
      <c r="F6" s="2"/>
      <c r="G6" s="2"/>
      <c r="H6" s="2"/>
      <c r="I6" s="24"/>
      <c r="J6" s="24"/>
      <c r="K6" s="84" t="str">
        <f t="shared" si="2"/>
        <v/>
      </c>
      <c r="L6" s="24"/>
      <c r="M6" s="24"/>
      <c r="N6" s="24"/>
      <c r="O6" s="24"/>
      <c r="P6" s="87" t="str">
        <f t="shared" si="0"/>
        <v/>
      </c>
      <c r="Q6" s="90" t="str">
        <f t="shared" si="1"/>
        <v/>
      </c>
      <c r="R6" s="1" t="str" cm="1">
        <f t="array" ref="R6">IF(V6="","",_xlfn.IFS(V6=-1,"ETP/non-ETP",V6=-4,"Group Error",V6&lt;60,"High",V6&lt;80,"Med",TRUE,"Low"))</f>
        <v/>
      </c>
      <c r="S6" s="13" t="str" cm="1">
        <f t="array" ref="S6">IF(V6="","",_xlfn.IFS(V6=-1,"ETP/non-ETP",V6=-4,"Group Error",V6&lt;60,"SG60 not met",V6&lt;80,"SG60 met",V6&lt;100,"SG80 met",TRUE,"SG100 met"))</f>
        <v/>
      </c>
      <c r="T6" s="3"/>
      <c r="V6" s="80" t="str" cm="1">
        <f t="array" ref="V6">IFERROR(IF(NOT(ISNUMBER(A6)),"",_xlfn.IFS(E6="",-1,B6&lt;&gt;"First","",COUNTIFS($A$3:$A$53,A6,$E$3:$E$53,"&lt;&gt;",$E$3:$E$53,"&lt;&gt;"&amp;E6)&gt;0,-4,OR(Q6="",E6=""),"",TRUE,ROUND(IF(E6="ETP",MIN(-11.965*Q6^2+32.28*Q6+78.259,100),MIN(-5.8*Q6^2+6.9*Q6+105,100)),0))),"")</f>
        <v/>
      </c>
      <c r="W6"/>
      <c r="X6"/>
      <c r="AA6"/>
      <c r="AB6"/>
      <c r="AC6"/>
      <c r="AD6"/>
      <c r="AE6"/>
      <c r="AF6"/>
      <c r="AG6"/>
    </row>
    <row r="7" spans="1:33" ht="9.75" customHeight="1">
      <c r="A7" s="57"/>
      <c r="B7" s="2" t="str">
        <f>IF(COUNTIF($A$3:A7,A7)=1,"First","")</f>
        <v/>
      </c>
      <c r="C7" s="2"/>
      <c r="D7" s="2"/>
      <c r="F7" s="2"/>
      <c r="G7" s="2"/>
      <c r="H7" s="2"/>
      <c r="I7" s="24"/>
      <c r="J7" s="24"/>
      <c r="K7" s="84" t="str">
        <f t="shared" si="2"/>
        <v/>
      </c>
      <c r="L7" s="24"/>
      <c r="M7" s="24"/>
      <c r="N7" s="24"/>
      <c r="O7" s="24"/>
      <c r="P7" s="87" t="str">
        <f t="shared" si="0"/>
        <v/>
      </c>
      <c r="Q7" s="90" t="str">
        <f t="shared" si="1"/>
        <v/>
      </c>
      <c r="R7" s="1" t="str" cm="1">
        <f t="array" ref="R7">IF(V7="","",_xlfn.IFS(V7=-1,"ETP/non-ETP",V7=-4,"Group Error",V7&lt;60,"High",V7&lt;80,"Med",TRUE,"Low"))</f>
        <v/>
      </c>
      <c r="S7" s="13" t="str" cm="1">
        <f t="array" ref="S7">IF(V7="","",_xlfn.IFS(V7=-1,"ETP/non-ETP",V7=-4,"Group Error",V7&lt;60,"SG60 not met",V7&lt;80,"SG60 met",V7&lt;100,"SG80 met",TRUE,"SG100 met"))</f>
        <v/>
      </c>
      <c r="T7" s="3"/>
      <c r="V7" s="80" t="str" cm="1">
        <f t="array" ref="V7">IFERROR(IF(NOT(ISNUMBER(A7)),"",_xlfn.IFS(E7="",-1,B7&lt;&gt;"First","",COUNTIFS($A$3:$A$53,A7,$E$3:$E$53,"&lt;&gt;",$E$3:$E$53,"&lt;&gt;"&amp;E7)&gt;0,-4,OR(Q7="",E7=""),"",TRUE,ROUND(IF(E7="ETP",MIN(-11.965*Q7^2+32.28*Q7+78.259,100),MIN(-5.8*Q7^2+6.9*Q7+105,100)),0))),"")</f>
        <v/>
      </c>
      <c r="W7"/>
      <c r="X7"/>
      <c r="AA7"/>
      <c r="AB7"/>
      <c r="AC7"/>
      <c r="AD7"/>
      <c r="AE7"/>
      <c r="AF7"/>
      <c r="AG7"/>
    </row>
    <row r="8" spans="1:33" ht="9.75" customHeight="1">
      <c r="A8" s="57"/>
      <c r="B8" s="2" t="str">
        <f>IF(COUNTIF($A$3:A8,A8)=1,"First","")</f>
        <v/>
      </c>
      <c r="C8" s="2"/>
      <c r="D8" s="2"/>
      <c r="F8" s="2"/>
      <c r="G8" s="2"/>
      <c r="H8" s="2"/>
      <c r="I8" s="24"/>
      <c r="J8" s="24"/>
      <c r="K8" s="84" t="str">
        <f t="shared" si="2"/>
        <v/>
      </c>
      <c r="L8" s="24"/>
      <c r="M8" s="24"/>
      <c r="N8" s="24"/>
      <c r="O8" s="24"/>
      <c r="P8" s="87" t="str">
        <f t="shared" si="0"/>
        <v/>
      </c>
      <c r="Q8" s="90" t="str">
        <f t="shared" si="1"/>
        <v/>
      </c>
      <c r="R8" s="1" t="str" cm="1">
        <f t="array" ref="R8">IF(V8="","",_xlfn.IFS(V8=-1,"ETP/non-ETP",V8=-4,"Group Error",V8&lt;60,"High",V8&lt;80,"Med",TRUE,"Low"))</f>
        <v/>
      </c>
      <c r="S8" s="13" t="str" cm="1">
        <f t="array" ref="S8">IF(V8="","",_xlfn.IFS(V8=-1,"ETP/non-ETP",V8=-4,"Group Error",V8&lt;60,"SG60 not met",V8&lt;80,"SG60 met",V8&lt;100,"SG80 met",TRUE,"SG100 met"))</f>
        <v/>
      </c>
      <c r="T8" s="3"/>
      <c r="V8" s="80" t="str" cm="1">
        <f t="array" ref="V8">IFERROR(IF(NOT(ISNUMBER(A8)),"",_xlfn.IFS(E8="",-1,B8&lt;&gt;"First","",COUNTIFS($A$3:$A$53,A8,$E$3:$E$53,"&lt;&gt;",$E$3:$E$53,"&lt;&gt;"&amp;E8)&gt;0,-4,OR(Q8="",E8=""),"",TRUE,ROUND(IF(E8="ETP",MIN(-11.965*Q8^2+32.28*Q8+78.259,100),MIN(-5.8*Q8^2+6.9*Q8+105,100)),0))),"")</f>
        <v/>
      </c>
      <c r="W8"/>
      <c r="X8"/>
      <c r="AA8"/>
      <c r="AB8"/>
      <c r="AC8"/>
      <c r="AD8"/>
      <c r="AE8"/>
      <c r="AF8"/>
      <c r="AG8"/>
    </row>
    <row r="9" spans="1:33" ht="9.75" customHeight="1">
      <c r="A9" s="57"/>
      <c r="B9" s="2" t="str">
        <f>IF(COUNTIF($A$3:A9,A9)=1,"First","")</f>
        <v/>
      </c>
      <c r="C9" s="2"/>
      <c r="D9" s="2"/>
      <c r="F9" s="2"/>
      <c r="G9" s="2"/>
      <c r="H9" s="2"/>
      <c r="I9" s="24"/>
      <c r="J9" s="24"/>
      <c r="K9" s="84" t="str">
        <f t="shared" si="2"/>
        <v/>
      </c>
      <c r="L9" s="24"/>
      <c r="M9" s="24"/>
      <c r="N9" s="24"/>
      <c r="O9" s="24"/>
      <c r="P9" s="87" t="str">
        <f t="shared" si="0"/>
        <v/>
      </c>
      <c r="Q9" s="90" t="str">
        <f t="shared" si="1"/>
        <v/>
      </c>
      <c r="R9" s="1" t="str" cm="1">
        <f t="array" ref="R9">IF(V9="","",_xlfn.IFS(V9=-1,"ETP/non-ETP",V9=-4,"Group Error",V9&lt;60,"High",V9&lt;80,"Med",TRUE,"Low"))</f>
        <v/>
      </c>
      <c r="S9" s="13" t="str" cm="1">
        <f t="array" ref="S9">IF(V9="","",_xlfn.IFS(V9=-1,"ETP/non-ETP",V9=-4,"Group Error",V9&lt;60,"SG60 not met",V9&lt;80,"SG60 met",V9&lt;100,"SG80 met",TRUE,"SG100 met"))</f>
        <v/>
      </c>
      <c r="T9" s="3"/>
      <c r="V9" s="80" t="str" cm="1">
        <f t="array" ref="V9">IFERROR(IF(NOT(ISNUMBER(A9)),"",_xlfn.IFS(E9="",-1,B9&lt;&gt;"First","",COUNTIFS($A$3:$A$53,A9,$E$3:$E$53,"&lt;&gt;",$E$3:$E$53,"&lt;&gt;"&amp;E9)&gt;0,-4,OR(Q9="",E9=""),"",TRUE,ROUND(IF(E9="ETP",MIN(-11.965*Q9^2+32.28*Q9+78.259,100),MIN(-5.8*Q9^2+6.9*Q9+105,100)),0))),"")</f>
        <v/>
      </c>
      <c r="W9"/>
      <c r="X9"/>
      <c r="AA9"/>
      <c r="AB9"/>
      <c r="AC9"/>
      <c r="AD9"/>
      <c r="AE9"/>
      <c r="AF9"/>
      <c r="AG9"/>
    </row>
    <row r="10" spans="1:33" ht="9.75" customHeight="1">
      <c r="A10" s="57"/>
      <c r="B10" s="2" t="str">
        <f>IF(COUNTIF($A$3:A10,A10)=1,"First","")</f>
        <v/>
      </c>
      <c r="C10" s="2"/>
      <c r="D10" s="2"/>
      <c r="F10" s="2"/>
      <c r="G10" s="2"/>
      <c r="H10" s="2"/>
      <c r="I10" s="24"/>
      <c r="J10" s="24"/>
      <c r="K10" s="84" t="str">
        <f t="shared" si="2"/>
        <v/>
      </c>
      <c r="L10" s="24"/>
      <c r="M10" s="24"/>
      <c r="N10" s="24"/>
      <c r="O10" s="24"/>
      <c r="P10" s="87" t="str">
        <f t="shared" si="0"/>
        <v/>
      </c>
      <c r="Q10" s="90" t="str">
        <f t="shared" si="1"/>
        <v/>
      </c>
      <c r="R10" s="1" t="str" cm="1">
        <f t="array" ref="R10">IF(V10="","",_xlfn.IFS(V10=-1,"ETP/non-ETP",V10=-4,"Group Error",V10&lt;60,"High",V10&lt;80,"Med",TRUE,"Low"))</f>
        <v/>
      </c>
      <c r="S10" s="13" t="str" cm="1">
        <f t="array" ref="S10">IF(V10="","",_xlfn.IFS(V10=-1,"ETP/non-ETP",V10=-4,"Group Error",V10&lt;60,"SG60 not met",V10&lt;80,"SG60 met",V10&lt;100,"SG80 met",TRUE,"SG100 met"))</f>
        <v/>
      </c>
      <c r="T10" s="3"/>
      <c r="V10" s="80" t="str" cm="1">
        <f t="array" ref="V10">IFERROR(IF(NOT(ISNUMBER(A10)),"",_xlfn.IFS(E10="",-1,B10&lt;&gt;"First","",COUNTIFS($A$3:$A$53,A10,$E$3:$E$53,"&lt;&gt;",$E$3:$E$53,"&lt;&gt;"&amp;E10)&gt;0,-4,OR(Q10="",E10=""),"",TRUE,ROUND(IF(E10="ETP",MIN(-11.965*Q10^2+32.28*Q10+78.259,100),MIN(-5.8*Q10^2+6.9*Q10+105,100)),0))),"")</f>
        <v/>
      </c>
      <c r="W10"/>
      <c r="X10"/>
      <c r="AA10"/>
      <c r="AB10"/>
      <c r="AC10"/>
      <c r="AD10"/>
      <c r="AE10"/>
      <c r="AF10"/>
      <c r="AG10"/>
    </row>
    <row r="11" spans="1:33" ht="9.75" customHeight="1">
      <c r="A11" s="57"/>
      <c r="B11" s="2" t="str">
        <f>IF(COUNTIF($A$3:A11,A11)=1,"First","")</f>
        <v/>
      </c>
      <c r="C11" s="2"/>
      <c r="D11" s="2"/>
      <c r="F11" s="2"/>
      <c r="G11" s="2"/>
      <c r="H11" s="2"/>
      <c r="I11" s="55"/>
      <c r="J11" s="55"/>
      <c r="K11" s="84" t="str">
        <f t="shared" si="2"/>
        <v/>
      </c>
      <c r="L11" s="24"/>
      <c r="M11" s="24"/>
      <c r="N11" s="24"/>
      <c r="O11" s="24"/>
      <c r="P11" s="87" t="str">
        <f t="shared" si="0"/>
        <v/>
      </c>
      <c r="Q11" s="90" t="str">
        <f t="shared" si="1"/>
        <v/>
      </c>
      <c r="R11" s="1" t="str" cm="1">
        <f t="array" ref="R11">IF(V11="","",_xlfn.IFS(V11=-1,"ETP/non-ETP",V11=-4,"Group Error",V11&lt;60,"High",V11&lt;80,"Med",TRUE,"Low"))</f>
        <v/>
      </c>
      <c r="S11" s="13" t="str" cm="1">
        <f t="array" ref="S11">IF(V11="","",_xlfn.IFS(V11=-1,"ETP/non-ETP",V11=-4,"Group Error",V11&lt;60,"SG60 not met",V11&lt;80,"SG60 met",V11&lt;100,"SG80 met",TRUE,"SG100 met"))</f>
        <v/>
      </c>
      <c r="T11" s="3"/>
      <c r="V11" s="80" t="str" cm="1">
        <f t="array" ref="V11">IFERROR(IF(NOT(ISNUMBER(A11)),"",_xlfn.IFS(E11="",-1,B11&lt;&gt;"First","",COUNTIFS($A$3:$A$53,A11,$E$3:$E$53,"&lt;&gt;",$E$3:$E$53,"&lt;&gt;"&amp;E11)&gt;0,-4,OR(Q11="",E11=""),"",TRUE,ROUND(IF(E11="ETP",MIN(-11.965*Q11^2+32.28*Q11+78.259,100),MIN(-5.8*Q11^2+6.9*Q11+105,100)),0))),"")</f>
        <v/>
      </c>
      <c r="W11"/>
      <c r="X11"/>
      <c r="AA11"/>
      <c r="AB11"/>
      <c r="AC11"/>
      <c r="AD11"/>
      <c r="AE11"/>
      <c r="AF11"/>
      <c r="AG11"/>
    </row>
    <row r="12" spans="1:33" ht="9.75" customHeight="1">
      <c r="A12" s="57"/>
      <c r="B12" s="2" t="str">
        <f>IF(COUNTIF($A$3:A12,A12)=1,"First","")</f>
        <v/>
      </c>
      <c r="C12" s="2"/>
      <c r="D12" s="2"/>
      <c r="F12" s="2"/>
      <c r="G12" s="2"/>
      <c r="H12" s="2"/>
      <c r="I12" s="24"/>
      <c r="J12" s="24"/>
      <c r="K12" s="84" t="str">
        <f t="shared" si="2"/>
        <v/>
      </c>
      <c r="L12" s="24"/>
      <c r="M12" s="24"/>
      <c r="N12" s="24"/>
      <c r="O12" s="24"/>
      <c r="P12" s="87" t="str">
        <f t="shared" si="0"/>
        <v/>
      </c>
      <c r="Q12" s="90" t="str">
        <f t="shared" si="1"/>
        <v/>
      </c>
      <c r="R12" s="1" t="str" cm="1">
        <f t="array" ref="R12">IF(V12="","",_xlfn.IFS(V12=-1,"ETP/non-ETP",V12=-4,"Group Error",V12&lt;60,"High",V12&lt;80,"Med",TRUE,"Low"))</f>
        <v/>
      </c>
      <c r="S12" s="13" t="str" cm="1">
        <f t="array" ref="S12">IF(V12="","",_xlfn.IFS(V12=-1,"ETP/non-ETP",V12=-4,"Group Error",V12&lt;60,"SG60 not met",V12&lt;80,"SG60 met",V12&lt;100,"SG80 met",TRUE,"SG100 met"))</f>
        <v/>
      </c>
      <c r="T12" s="3"/>
      <c r="V12" s="80" t="str" cm="1">
        <f t="array" ref="V12">IFERROR(IF(NOT(ISNUMBER(A12)),"",_xlfn.IFS(E12="",-1,B12&lt;&gt;"First","",COUNTIFS($A$3:$A$53,A12,$E$3:$E$53,"&lt;&gt;",$E$3:$E$53,"&lt;&gt;"&amp;E12)&gt;0,-4,OR(Q12="",E12=""),"",TRUE,ROUND(IF(E12="ETP",MIN(-11.965*Q12^2+32.28*Q12+78.259,100),MIN(-5.8*Q12^2+6.9*Q12+105,100)),0))),"")</f>
        <v/>
      </c>
      <c r="W12"/>
      <c r="X12"/>
      <c r="AA12"/>
      <c r="AB12"/>
      <c r="AC12"/>
      <c r="AD12"/>
      <c r="AE12"/>
      <c r="AF12"/>
      <c r="AG12"/>
    </row>
    <row r="13" spans="1:33" ht="9.75" customHeight="1">
      <c r="A13" s="57"/>
      <c r="B13" s="2" t="str">
        <f>IF(COUNTIF($A$3:A13,A13)=1,"First","")</f>
        <v/>
      </c>
      <c r="C13" s="2"/>
      <c r="D13" s="2"/>
      <c r="F13" s="2"/>
      <c r="G13" s="2"/>
      <c r="H13" s="2"/>
      <c r="I13" s="24"/>
      <c r="J13" s="24"/>
      <c r="K13" s="84" t="str">
        <f t="shared" si="2"/>
        <v/>
      </c>
      <c r="L13" s="24"/>
      <c r="M13" s="24"/>
      <c r="N13" s="24"/>
      <c r="O13" s="24"/>
      <c r="P13" s="87" t="str">
        <f t="shared" si="0"/>
        <v/>
      </c>
      <c r="Q13" s="90" t="str">
        <f t="shared" si="1"/>
        <v/>
      </c>
      <c r="R13" s="1" t="str" cm="1">
        <f t="array" ref="R13">IF(V13="","",_xlfn.IFS(V13=-1,"ETP/non-ETP",V13=-4,"Group Error",V13&lt;60,"High",V13&lt;80,"Med",TRUE,"Low"))</f>
        <v/>
      </c>
      <c r="S13" s="13" t="str" cm="1">
        <f t="array" ref="S13">IF(V13="","",_xlfn.IFS(V13=-1,"ETP/non-ETP",V13=-4,"Group Error",V13&lt;60,"SG60 not met",V13&lt;80,"SG60 met",V13&lt;100,"SG80 met",TRUE,"SG100 met"))</f>
        <v/>
      </c>
      <c r="T13" s="3"/>
      <c r="V13" s="80" t="str" cm="1">
        <f t="array" ref="V13">IFERROR(IF(NOT(ISNUMBER(A13)),"",_xlfn.IFS(E13="",-1,B13&lt;&gt;"First","",COUNTIFS($A$3:$A$53,A13,$E$3:$E$53,"&lt;&gt;",$E$3:$E$53,"&lt;&gt;"&amp;E13)&gt;0,-4,OR(Q13="",E13=""),"",TRUE,ROUND(IF(E13="ETP",MIN(-11.965*Q13^2+32.28*Q13+78.259,100),MIN(-5.8*Q13^2+6.9*Q13+105,100)),0))),"")</f>
        <v/>
      </c>
      <c r="W13"/>
      <c r="X13"/>
      <c r="AA13"/>
      <c r="AB13"/>
      <c r="AC13"/>
      <c r="AD13"/>
      <c r="AE13"/>
      <c r="AF13"/>
      <c r="AG13"/>
    </row>
    <row r="14" spans="1:33" ht="9.75" customHeight="1">
      <c r="A14" s="57"/>
      <c r="B14" s="2" t="str">
        <f>IF(COUNTIF($A$3:A14,A14)=1,"First","")</f>
        <v/>
      </c>
      <c r="C14" s="2"/>
      <c r="D14" s="2"/>
      <c r="F14" s="2"/>
      <c r="G14" s="2"/>
      <c r="H14" s="2"/>
      <c r="I14" s="24"/>
      <c r="J14" s="24"/>
      <c r="K14" s="84" t="str">
        <f t="shared" si="2"/>
        <v/>
      </c>
      <c r="L14" s="24"/>
      <c r="M14" s="24"/>
      <c r="N14" s="24"/>
      <c r="O14" s="24"/>
      <c r="P14" s="87" t="str">
        <f t="shared" si="0"/>
        <v/>
      </c>
      <c r="Q14" s="90" t="str">
        <f t="shared" si="1"/>
        <v/>
      </c>
      <c r="R14" s="1" t="str" cm="1">
        <f t="array" ref="R14">IF(V14="","",_xlfn.IFS(V14=-1,"ETP/non-ETP",V14=-4,"Group Error",V14&lt;60,"High",V14&lt;80,"Med",TRUE,"Low"))</f>
        <v/>
      </c>
      <c r="S14" s="13" t="str" cm="1">
        <f t="array" ref="S14">IF(V14="","",_xlfn.IFS(V14=-1,"ETP/non-ETP",V14=-4,"Group Error",V14&lt;60,"SG60 not met",V14&lt;80,"SG60 met",V14&lt;100,"SG80 met",TRUE,"SG100 met"))</f>
        <v/>
      </c>
      <c r="T14" s="3"/>
      <c r="V14" s="80" t="str" cm="1">
        <f t="array" ref="V14">IFERROR(IF(NOT(ISNUMBER(A14)),"",_xlfn.IFS(E14="",-1,B14&lt;&gt;"First","",COUNTIFS($A$3:$A$53,A14,$E$3:$E$53,"&lt;&gt;",$E$3:$E$53,"&lt;&gt;"&amp;E14)&gt;0,-4,OR(Q14="",E14=""),"",TRUE,ROUND(IF(E14="ETP",MIN(-11.965*Q14^2+32.28*Q14+78.259,100),MIN(-5.8*Q14^2+6.9*Q14+105,100)),0))),"")</f>
        <v/>
      </c>
      <c r="W14"/>
      <c r="X14"/>
      <c r="AA14"/>
      <c r="AB14"/>
      <c r="AC14"/>
      <c r="AD14"/>
      <c r="AE14"/>
      <c r="AF14"/>
      <c r="AG14"/>
    </row>
    <row r="15" spans="1:33" ht="9.75" customHeight="1">
      <c r="A15" s="57"/>
      <c r="B15" s="2" t="str">
        <f>IF(COUNTIF($A$3:A15,A15)=1,"First","")</f>
        <v/>
      </c>
      <c r="C15" s="2"/>
      <c r="D15" s="2"/>
      <c r="F15" s="2"/>
      <c r="G15" s="2"/>
      <c r="H15" s="2"/>
      <c r="I15" s="24"/>
      <c r="J15" s="24"/>
      <c r="K15" s="84" t="str">
        <f t="shared" si="2"/>
        <v/>
      </c>
      <c r="L15" s="24"/>
      <c r="M15" s="24"/>
      <c r="N15" s="24"/>
      <c r="O15" s="24"/>
      <c r="P15" s="87" t="str">
        <f t="shared" si="0"/>
        <v/>
      </c>
      <c r="Q15" s="90" t="str">
        <f t="shared" si="1"/>
        <v/>
      </c>
      <c r="R15" s="1" t="str" cm="1">
        <f t="array" ref="R15">IF(V15="","",_xlfn.IFS(V15=-1,"ETP/non-ETP",V15=-4,"Group Error",V15&lt;60,"High",V15&lt;80,"Med",TRUE,"Low"))</f>
        <v/>
      </c>
      <c r="S15" s="13" t="str" cm="1">
        <f t="array" ref="S15">IF(V15="","",_xlfn.IFS(V15=-1,"ETP/non-ETP",V15=-4,"Group Error",V15&lt;60,"SG60 not met",V15&lt;80,"SG60 met",V15&lt;100,"SG80 met",TRUE,"SG100 met"))</f>
        <v/>
      </c>
      <c r="T15" s="3"/>
      <c r="V15" s="80" t="str" cm="1">
        <f t="array" ref="V15">IFERROR(IF(NOT(ISNUMBER(A15)),"",_xlfn.IFS(E15="",-1,B15&lt;&gt;"First","",COUNTIFS($A$3:$A$53,A15,$E$3:$E$53,"&lt;&gt;",$E$3:$E$53,"&lt;&gt;"&amp;E15)&gt;0,-4,OR(Q15="",E15=""),"",TRUE,ROUND(IF(E15="ETP",MIN(-11.965*Q15^2+32.28*Q15+78.259,100),MIN(-5.8*Q15^2+6.9*Q15+105,100)),0))),"")</f>
        <v/>
      </c>
      <c r="W15"/>
      <c r="X15"/>
      <c r="AA15"/>
      <c r="AB15"/>
      <c r="AC15"/>
      <c r="AD15"/>
      <c r="AE15"/>
      <c r="AF15"/>
      <c r="AG15"/>
    </row>
    <row r="16" spans="1:33" ht="9.75" customHeight="1">
      <c r="A16" s="57"/>
      <c r="B16" s="2" t="str">
        <f>IF(COUNTIF($A$3:A16,A16)=1,"First","")</f>
        <v/>
      </c>
      <c r="C16" s="2"/>
      <c r="D16" s="2"/>
      <c r="F16" s="2"/>
      <c r="G16" s="2"/>
      <c r="H16" s="2"/>
      <c r="I16" s="24"/>
      <c r="J16" s="24"/>
      <c r="K16" s="84" t="str">
        <f t="shared" si="2"/>
        <v/>
      </c>
      <c r="L16" s="24"/>
      <c r="M16" s="24"/>
      <c r="N16" s="24"/>
      <c r="O16" s="24"/>
      <c r="P16" s="87" t="str">
        <f t="shared" si="0"/>
        <v/>
      </c>
      <c r="Q16" s="90" t="str">
        <f t="shared" si="1"/>
        <v/>
      </c>
      <c r="R16" s="1" t="str" cm="1">
        <f t="array" ref="R16">IF(V16="","",_xlfn.IFS(V16=-1,"ETP/non-ETP",V16=-4,"Group Error",V16&lt;60,"High",V16&lt;80,"Med",TRUE,"Low"))</f>
        <v/>
      </c>
      <c r="S16" s="13" t="str" cm="1">
        <f t="array" ref="S16">IF(V16="","",_xlfn.IFS(V16=-1,"ETP/non-ETP",V16=-4,"Group Error",V16&lt;60,"SG60 not met",V16&lt;80,"SG60 met",V16&lt;100,"SG80 met",TRUE,"SG100 met"))</f>
        <v/>
      </c>
      <c r="T16" s="3"/>
      <c r="V16" s="80" t="str" cm="1">
        <f t="array" ref="V16">IFERROR(IF(NOT(ISNUMBER(A16)),"",_xlfn.IFS(E16="",-1,B16&lt;&gt;"First","",COUNTIFS($A$3:$A$53,A16,$E$3:$E$53,"&lt;&gt;",$E$3:$E$53,"&lt;&gt;"&amp;E16)&gt;0,-4,OR(Q16="",E16=""),"",TRUE,ROUND(IF(E16="ETP",MIN(-11.965*Q16^2+32.28*Q16+78.259,100),MIN(-5.8*Q16^2+6.9*Q16+105,100)),0))),"")</f>
        <v/>
      </c>
      <c r="W16"/>
      <c r="X16"/>
      <c r="AA16"/>
      <c r="AB16"/>
      <c r="AC16"/>
      <c r="AD16"/>
      <c r="AE16"/>
      <c r="AF16"/>
      <c r="AG16"/>
    </row>
    <row r="17" spans="1:33" ht="9.75" customHeight="1">
      <c r="A17" s="57"/>
      <c r="B17" s="2" t="str">
        <f>IF(COUNTIF($A$3:A17,A17)=1,"First","")</f>
        <v/>
      </c>
      <c r="C17" s="2"/>
      <c r="D17" s="2"/>
      <c r="F17" s="2"/>
      <c r="G17" s="2"/>
      <c r="H17" s="2"/>
      <c r="I17" s="24"/>
      <c r="J17" s="24"/>
      <c r="K17" s="84" t="str">
        <f t="shared" si="2"/>
        <v/>
      </c>
      <c r="L17" s="24"/>
      <c r="M17" s="24"/>
      <c r="N17" s="24"/>
      <c r="O17" s="24"/>
      <c r="P17" s="87" t="str">
        <f t="shared" si="0"/>
        <v/>
      </c>
      <c r="Q17" s="90" t="str">
        <f t="shared" si="1"/>
        <v/>
      </c>
      <c r="R17" s="1" t="str" cm="1">
        <f t="array" ref="R17">IF(V17="","",_xlfn.IFS(V17=-1,"ETP/non-ETP",V17=-4,"Group Error",V17&lt;60,"High",V17&lt;80,"Med",TRUE,"Low"))</f>
        <v/>
      </c>
      <c r="S17" s="13" t="str" cm="1">
        <f t="array" ref="S17">IF(V17="","",_xlfn.IFS(V17=-1,"ETP/non-ETP",V17=-4,"Group Error",V17&lt;60,"SG60 not met",V17&lt;80,"SG60 met",V17&lt;100,"SG80 met",TRUE,"SG100 met"))</f>
        <v/>
      </c>
      <c r="T17" s="3"/>
      <c r="V17" s="80" t="str" cm="1">
        <f t="array" ref="V17">IFERROR(IF(NOT(ISNUMBER(A17)),"",_xlfn.IFS(E17="",-1,B17&lt;&gt;"First","",COUNTIFS($A$3:$A$53,A17,$E$3:$E$53,"&lt;&gt;",$E$3:$E$53,"&lt;&gt;"&amp;E17)&gt;0,-4,OR(Q17="",E17=""),"",TRUE,ROUND(IF(E17="ETP",MIN(-11.965*Q17^2+32.28*Q17+78.259,100),MIN(-5.8*Q17^2+6.9*Q17+105,100)),0))),"")</f>
        <v/>
      </c>
      <c r="W17"/>
      <c r="X17"/>
      <c r="AA17"/>
      <c r="AB17"/>
      <c r="AC17"/>
      <c r="AD17"/>
      <c r="AE17"/>
      <c r="AF17"/>
      <c r="AG17"/>
    </row>
    <row r="18" spans="1:33" ht="9.75" customHeight="1">
      <c r="A18" s="57"/>
      <c r="B18" s="2" t="str">
        <f>IF(COUNTIF($A$3:A18,A18)=1,"First","")</f>
        <v/>
      </c>
      <c r="C18" s="2"/>
      <c r="D18" s="2"/>
      <c r="F18" s="2"/>
      <c r="G18" s="2"/>
      <c r="H18" s="2"/>
      <c r="I18" s="24"/>
      <c r="J18" s="24"/>
      <c r="K18" s="84" t="str">
        <f t="shared" si="2"/>
        <v/>
      </c>
      <c r="L18" s="24"/>
      <c r="M18" s="24"/>
      <c r="N18" s="24"/>
      <c r="O18" s="24"/>
      <c r="P18" s="87" t="str">
        <f t="shared" si="0"/>
        <v/>
      </c>
      <c r="Q18" s="90" t="str">
        <f t="shared" si="1"/>
        <v/>
      </c>
      <c r="R18" s="1" t="str" cm="1">
        <f t="array" ref="R18">IF(V18="","",_xlfn.IFS(V18=-1,"ETP/non-ETP",V18=-4,"Group Error",V18&lt;60,"High",V18&lt;80,"Med",TRUE,"Low"))</f>
        <v/>
      </c>
      <c r="S18" s="13" t="str" cm="1">
        <f t="array" ref="S18">IF(V18="","",_xlfn.IFS(V18=-1,"ETP/non-ETP",V18=-4,"Group Error",V18&lt;60,"SG60 not met",V18&lt;80,"SG60 met",V18&lt;100,"SG80 met",TRUE,"SG100 met"))</f>
        <v/>
      </c>
      <c r="T18" s="3"/>
      <c r="V18" s="80" t="str" cm="1">
        <f t="array" ref="V18">IFERROR(IF(NOT(ISNUMBER(A18)),"",_xlfn.IFS(E18="",-1,B18&lt;&gt;"First","",COUNTIFS($A$3:$A$53,A18,$E$3:$E$53,"&lt;&gt;",$E$3:$E$53,"&lt;&gt;"&amp;E18)&gt;0,-4,OR(Q18="",E18=""),"",TRUE,ROUND(IF(E18="ETP",MIN(-11.965*Q18^2+32.28*Q18+78.259,100),MIN(-5.8*Q18^2+6.9*Q18+105,100)),0))),"")</f>
        <v/>
      </c>
      <c r="W18"/>
      <c r="X18"/>
      <c r="AA18"/>
      <c r="AB18"/>
      <c r="AC18"/>
      <c r="AD18"/>
      <c r="AE18"/>
      <c r="AF18"/>
      <c r="AG18"/>
    </row>
    <row r="19" spans="1:33" ht="9.75" customHeight="1">
      <c r="A19" s="57"/>
      <c r="B19" s="2" t="str">
        <f>IF(COUNTIF($A$3:A19,A19)=1,"First","")</f>
        <v/>
      </c>
      <c r="C19" s="2"/>
      <c r="D19" s="2"/>
      <c r="F19" s="2"/>
      <c r="G19" s="2"/>
      <c r="H19" s="2"/>
      <c r="I19" s="24"/>
      <c r="J19" s="24"/>
      <c r="K19" s="84" t="str">
        <f t="shared" si="2"/>
        <v/>
      </c>
      <c r="L19" s="24"/>
      <c r="M19" s="24"/>
      <c r="N19" s="24"/>
      <c r="O19" s="24"/>
      <c r="P19" s="87" t="str">
        <f t="shared" si="0"/>
        <v/>
      </c>
      <c r="Q19" s="90" t="str">
        <f t="shared" si="1"/>
        <v/>
      </c>
      <c r="R19" s="1" t="str" cm="1">
        <f t="array" ref="R19">IF(V19="","",_xlfn.IFS(V19=-1,"ETP/non-ETP",V19=-4,"Group Error",V19&lt;60,"High",V19&lt;80,"Med",TRUE,"Low"))</f>
        <v/>
      </c>
      <c r="S19" s="13" t="str" cm="1">
        <f t="array" ref="S19">IF(V19="","",_xlfn.IFS(V19=-1,"ETP/non-ETP",V19=-4,"Group Error",V19&lt;60,"SG60 not met",V19&lt;80,"SG60 met",V19&lt;100,"SG80 met",TRUE,"SG100 met"))</f>
        <v/>
      </c>
      <c r="T19" s="3"/>
      <c r="V19" s="80" t="str" cm="1">
        <f t="array" ref="V19">IFERROR(IF(NOT(ISNUMBER(A19)),"",_xlfn.IFS(E19="",-1,B19&lt;&gt;"First","",COUNTIFS($A$3:$A$53,A19,$E$3:$E$53,"&lt;&gt;",$E$3:$E$53,"&lt;&gt;"&amp;E19)&gt;0,-4,OR(Q19="",E19=""),"",TRUE,ROUND(IF(E19="ETP",MIN(-11.965*Q19^2+32.28*Q19+78.259,100),MIN(-5.8*Q19^2+6.9*Q19+105,100)),0))),"")</f>
        <v/>
      </c>
      <c r="W19"/>
      <c r="X19"/>
      <c r="AA19"/>
      <c r="AB19"/>
      <c r="AC19"/>
      <c r="AD19"/>
      <c r="AE19"/>
      <c r="AF19"/>
      <c r="AG19"/>
    </row>
    <row r="20" spans="1:33" ht="9.75" customHeight="1">
      <c r="A20" s="57"/>
      <c r="B20" s="2" t="str">
        <f>IF(COUNTIF($A$3:A20,A20)=1,"First","")</f>
        <v/>
      </c>
      <c r="C20" s="2"/>
      <c r="D20" s="2"/>
      <c r="F20" s="2"/>
      <c r="G20" s="2"/>
      <c r="H20" s="2"/>
      <c r="I20" s="24"/>
      <c r="J20" s="24"/>
      <c r="K20" s="84" t="str">
        <f t="shared" si="2"/>
        <v/>
      </c>
      <c r="L20" s="24"/>
      <c r="M20" s="24"/>
      <c r="N20" s="24"/>
      <c r="O20" s="24"/>
      <c r="P20" s="87" t="str">
        <f t="shared" si="0"/>
        <v/>
      </c>
      <c r="Q20" s="90" t="str">
        <f t="shared" si="1"/>
        <v/>
      </c>
      <c r="R20" s="1" t="str" cm="1">
        <f t="array" ref="R20">IF(V20="","",_xlfn.IFS(V20=-1,"ETP/non-ETP",V20=-4,"Group Error",V20&lt;60,"High",V20&lt;80,"Med",TRUE,"Low"))</f>
        <v/>
      </c>
      <c r="S20" s="13" t="str" cm="1">
        <f t="array" ref="S20">IF(V20="","",_xlfn.IFS(V20=-1,"ETP/non-ETP",V20=-4,"Group Error",V20&lt;60,"SG60 not met",V20&lt;80,"SG60 met",V20&lt;100,"SG80 met",TRUE,"SG100 met"))</f>
        <v/>
      </c>
      <c r="T20" s="3"/>
      <c r="V20" s="80" t="str" cm="1">
        <f t="array" ref="V20">IFERROR(IF(NOT(ISNUMBER(A20)),"",_xlfn.IFS(E20="",-1,B20&lt;&gt;"First","",COUNTIFS($A$3:$A$53,A20,$E$3:$E$53,"&lt;&gt;",$E$3:$E$53,"&lt;&gt;"&amp;E20)&gt;0,-4,OR(Q20="",E20=""),"",TRUE,ROUND(IF(E20="ETP",MIN(-11.965*Q20^2+32.28*Q20+78.259,100),MIN(-5.8*Q20^2+6.9*Q20+105,100)),0))),"")</f>
        <v/>
      </c>
      <c r="W20"/>
      <c r="X20"/>
      <c r="AA20"/>
      <c r="AB20"/>
      <c r="AC20"/>
      <c r="AD20"/>
      <c r="AE20"/>
      <c r="AF20"/>
      <c r="AG20"/>
    </row>
    <row r="21" spans="1:33" ht="9.75" customHeight="1">
      <c r="A21" s="57"/>
      <c r="B21" s="2" t="str">
        <f>IF(COUNTIF($A$3:A21,A21)=1,"First","")</f>
        <v/>
      </c>
      <c r="C21" s="2"/>
      <c r="D21" s="2"/>
      <c r="F21" s="2"/>
      <c r="G21" s="2"/>
      <c r="H21" s="2"/>
      <c r="I21" s="24"/>
      <c r="J21" s="24"/>
      <c r="K21" s="84" t="str">
        <f t="shared" si="2"/>
        <v/>
      </c>
      <c r="L21" s="24"/>
      <c r="M21" s="24"/>
      <c r="N21" s="24"/>
      <c r="O21" s="24"/>
      <c r="P21" s="87" t="str">
        <f t="shared" si="0"/>
        <v/>
      </c>
      <c r="Q21" s="90" t="str">
        <f t="shared" si="1"/>
        <v/>
      </c>
      <c r="R21" s="1" t="str" cm="1">
        <f t="array" ref="R21">IF(V21="","",_xlfn.IFS(V21=-1,"ETP/non-ETP",V21=-4,"Group Error",V21&lt;60,"High",V21&lt;80,"Med",TRUE,"Low"))</f>
        <v/>
      </c>
      <c r="S21" s="13" t="str" cm="1">
        <f t="array" ref="S21">IF(V21="","",_xlfn.IFS(V21=-1,"ETP/non-ETP",V21=-4,"Group Error",V21&lt;60,"SG60 not met",V21&lt;80,"SG60 met",V21&lt;100,"SG80 met",TRUE,"SG100 met"))</f>
        <v/>
      </c>
      <c r="T21" s="3"/>
      <c r="V21" s="80" t="str" cm="1">
        <f t="array" ref="V21">IFERROR(IF(NOT(ISNUMBER(A21)),"",_xlfn.IFS(E21="",-1,B21&lt;&gt;"First","",COUNTIFS($A$3:$A$53,A21,$E$3:$E$53,"&lt;&gt;",$E$3:$E$53,"&lt;&gt;"&amp;E21)&gt;0,-4,OR(Q21="",E21=""),"",TRUE,ROUND(IF(E21="ETP",MIN(-11.965*Q21^2+32.28*Q21+78.259,100),MIN(-5.8*Q21^2+6.9*Q21+105,100)),0))),"")</f>
        <v/>
      </c>
      <c r="W21"/>
      <c r="X21"/>
      <c r="AA21"/>
      <c r="AB21"/>
      <c r="AC21"/>
      <c r="AD21"/>
      <c r="AE21"/>
      <c r="AF21"/>
      <c r="AG21"/>
    </row>
    <row r="22" spans="1:33" ht="9.75" customHeight="1">
      <c r="A22" s="57"/>
      <c r="B22" s="2" t="str">
        <f>IF(COUNTIF($A$3:A22,A22)=1,"First","")</f>
        <v/>
      </c>
      <c r="C22" s="2"/>
      <c r="D22" s="2"/>
      <c r="F22" s="2"/>
      <c r="G22" s="2"/>
      <c r="H22" s="2"/>
      <c r="I22" s="24"/>
      <c r="J22" s="24"/>
      <c r="K22" s="84" t="str">
        <f t="shared" si="2"/>
        <v/>
      </c>
      <c r="L22" s="24"/>
      <c r="M22" s="24"/>
      <c r="N22" s="24"/>
      <c r="O22" s="24"/>
      <c r="P22" s="87" t="str">
        <f t="shared" si="0"/>
        <v/>
      </c>
      <c r="Q22" s="90" t="str">
        <f t="shared" si="1"/>
        <v/>
      </c>
      <c r="R22" s="1" t="str" cm="1">
        <f t="array" ref="R22">IF(V22="","",_xlfn.IFS(V22=-1,"ETP/non-ETP",V22=-4,"Group Error",V22&lt;60,"High",V22&lt;80,"Med",TRUE,"Low"))</f>
        <v/>
      </c>
      <c r="S22" s="13" t="str" cm="1">
        <f t="array" ref="S22">IF(V22="","",_xlfn.IFS(V22=-1,"ETP/non-ETP",V22=-4,"Group Error",V22&lt;60,"SG60 not met",V22&lt;80,"SG60 met",V22&lt;100,"SG80 met",TRUE,"SG100 met"))</f>
        <v/>
      </c>
      <c r="T22" s="3"/>
      <c r="V22" s="80" t="str" cm="1">
        <f t="array" ref="V22">IFERROR(IF(NOT(ISNUMBER(A22)),"",_xlfn.IFS(E22="",-1,B22&lt;&gt;"First","",COUNTIFS($A$3:$A$53,A22,$E$3:$E$53,"&lt;&gt;",$E$3:$E$53,"&lt;&gt;"&amp;E22)&gt;0,-4,OR(Q22="",E22=""),"",TRUE,ROUND(IF(E22="ETP",MIN(-11.965*Q22^2+32.28*Q22+78.259,100),MIN(-5.8*Q22^2+6.9*Q22+105,100)),0))),"")</f>
        <v/>
      </c>
      <c r="W22"/>
      <c r="X22"/>
      <c r="AA22"/>
      <c r="AB22"/>
      <c r="AC22"/>
      <c r="AD22"/>
      <c r="AE22"/>
      <c r="AF22"/>
      <c r="AG22"/>
    </row>
    <row r="23" spans="1:33" ht="9.75" customHeight="1">
      <c r="A23" s="57"/>
      <c r="B23" s="2" t="str">
        <f>IF(COUNTIF($A$3:A23,A23)=1,"First","")</f>
        <v/>
      </c>
      <c r="C23" s="2"/>
      <c r="D23" s="2"/>
      <c r="F23" s="2"/>
      <c r="G23" s="2"/>
      <c r="H23" s="2"/>
      <c r="I23" s="24"/>
      <c r="J23" s="24"/>
      <c r="K23" s="84" t="str">
        <f t="shared" si="2"/>
        <v/>
      </c>
      <c r="L23" s="24"/>
      <c r="M23" s="24"/>
      <c r="N23" s="24"/>
      <c r="O23" s="24"/>
      <c r="P23" s="87" t="str">
        <f t="shared" si="0"/>
        <v/>
      </c>
      <c r="Q23" s="90" t="str">
        <f t="shared" si="1"/>
        <v/>
      </c>
      <c r="R23" s="1" t="str" cm="1">
        <f t="array" ref="R23">IF(V23="","",_xlfn.IFS(V23=-1,"ETP/non-ETP",V23=-4,"Group Error",V23&lt;60,"High",V23&lt;80,"Med",TRUE,"Low"))</f>
        <v/>
      </c>
      <c r="S23" s="13" t="str" cm="1">
        <f t="array" ref="S23">IF(V23="","",_xlfn.IFS(V23=-1,"ETP/non-ETP",V23=-4,"Group Error",V23&lt;60,"SG60 not met",V23&lt;80,"SG60 met",V23&lt;100,"SG80 met",TRUE,"SG100 met"))</f>
        <v/>
      </c>
      <c r="T23" s="3"/>
      <c r="V23" s="80" t="str" cm="1">
        <f t="array" ref="V23">IFERROR(IF(NOT(ISNUMBER(A23)),"",_xlfn.IFS(E23="",-1,B23&lt;&gt;"First","",COUNTIFS($A$3:$A$53,A23,$E$3:$E$53,"&lt;&gt;",$E$3:$E$53,"&lt;&gt;"&amp;E23)&gt;0,-4,OR(Q23="",E23=""),"",TRUE,ROUND(IF(E23="ETP",MIN(-11.965*Q23^2+32.28*Q23+78.259,100),MIN(-5.8*Q23^2+6.9*Q23+105,100)),0))),"")</f>
        <v/>
      </c>
      <c r="W23"/>
      <c r="X23"/>
      <c r="AA23"/>
      <c r="AB23"/>
      <c r="AC23"/>
      <c r="AD23"/>
      <c r="AE23"/>
      <c r="AF23"/>
      <c r="AG23"/>
    </row>
    <row r="24" spans="1:33" ht="9.75" customHeight="1">
      <c r="A24" s="57"/>
      <c r="B24" s="2" t="str">
        <f>IF(COUNTIF($A$3:A24,A24)=1,"First","")</f>
        <v/>
      </c>
      <c r="C24" s="2"/>
      <c r="D24" s="2"/>
      <c r="F24" s="2"/>
      <c r="G24" s="2"/>
      <c r="H24" s="2"/>
      <c r="I24" s="24"/>
      <c r="J24" s="24"/>
      <c r="K24" s="84" t="str">
        <f t="shared" si="2"/>
        <v/>
      </c>
      <c r="L24" s="24"/>
      <c r="M24" s="24"/>
      <c r="N24" s="24"/>
      <c r="O24" s="24"/>
      <c r="P24" s="87" t="str">
        <f t="shared" si="0"/>
        <v/>
      </c>
      <c r="Q24" s="90" t="str">
        <f t="shared" si="1"/>
        <v/>
      </c>
      <c r="R24" s="1" t="str" cm="1">
        <f t="array" ref="R24">IF(V24="","",_xlfn.IFS(V24=-1,"ETP/non-ETP",V24=-4,"Group Error",V24&lt;60,"High",V24&lt;80,"Med",TRUE,"Low"))</f>
        <v/>
      </c>
      <c r="S24" s="13" t="str" cm="1">
        <f t="array" ref="S24">IF(V24="","",_xlfn.IFS(V24=-1,"ETP/non-ETP",V24=-4,"Group Error",V24&lt;60,"SG60 not met",V24&lt;80,"SG60 met",V24&lt;100,"SG80 met",TRUE,"SG100 met"))</f>
        <v/>
      </c>
      <c r="T24" s="3"/>
      <c r="V24" s="80" t="str" cm="1">
        <f t="array" ref="V24">IFERROR(IF(NOT(ISNUMBER(A24)),"",_xlfn.IFS(E24="",-1,B24&lt;&gt;"First","",COUNTIFS($A$3:$A$53,A24,$E$3:$E$53,"&lt;&gt;",$E$3:$E$53,"&lt;&gt;"&amp;E24)&gt;0,-4,OR(Q24="",E24=""),"",TRUE,ROUND(IF(E24="ETP",MIN(-11.965*Q24^2+32.28*Q24+78.259,100),MIN(-5.8*Q24^2+6.9*Q24+105,100)),0))),"")</f>
        <v/>
      </c>
      <c r="W24"/>
      <c r="X24"/>
      <c r="AA24"/>
      <c r="AB24"/>
      <c r="AC24"/>
      <c r="AD24"/>
      <c r="AE24"/>
      <c r="AF24"/>
      <c r="AG24"/>
    </row>
    <row r="25" spans="1:33" ht="9.75" customHeight="1">
      <c r="A25" s="57"/>
      <c r="B25" s="2" t="str">
        <f>IF(COUNTIF($A$3:A25,A25)=1,"First","")</f>
        <v/>
      </c>
      <c r="C25" s="2"/>
      <c r="D25" s="2"/>
      <c r="F25" s="2"/>
      <c r="G25" s="2"/>
      <c r="H25" s="2"/>
      <c r="I25" s="24"/>
      <c r="J25" s="24"/>
      <c r="K25" s="84" t="str">
        <f t="shared" si="2"/>
        <v/>
      </c>
      <c r="L25" s="24"/>
      <c r="M25" s="24"/>
      <c r="N25" s="24"/>
      <c r="O25" s="24"/>
      <c r="P25" s="87" t="str">
        <f t="shared" si="0"/>
        <v/>
      </c>
      <c r="Q25" s="90" t="str">
        <f t="shared" si="1"/>
        <v/>
      </c>
      <c r="R25" s="1" t="str" cm="1">
        <f t="array" ref="R25">IF(V25="","",_xlfn.IFS(V25=-1,"ETP/non-ETP",V25=-4,"Group Error",V25&lt;60,"High",V25&lt;80,"Med",TRUE,"Low"))</f>
        <v/>
      </c>
      <c r="S25" s="13" t="str" cm="1">
        <f t="array" ref="S25">IF(V25="","",_xlfn.IFS(V25=-1,"ETP/non-ETP",V25=-4,"Group Error",V25&lt;60,"SG60 not met",V25&lt;80,"SG60 met",V25&lt;100,"SG80 met",TRUE,"SG100 met"))</f>
        <v/>
      </c>
      <c r="T25" s="3"/>
      <c r="V25" s="80" t="str" cm="1">
        <f t="array" ref="V25">IFERROR(IF(NOT(ISNUMBER(A25)),"",_xlfn.IFS(E25="",-1,B25&lt;&gt;"First","",COUNTIFS($A$3:$A$53,A25,$E$3:$E$53,"&lt;&gt;",$E$3:$E$53,"&lt;&gt;"&amp;E25)&gt;0,-4,OR(Q25="",E25=""),"",TRUE,ROUND(IF(E25="ETP",MIN(-11.965*Q25^2+32.28*Q25+78.259,100),MIN(-5.8*Q25^2+6.9*Q25+105,100)),0))),"")</f>
        <v/>
      </c>
      <c r="W25"/>
      <c r="X25"/>
      <c r="AA25"/>
      <c r="AB25"/>
      <c r="AC25"/>
      <c r="AD25"/>
      <c r="AE25"/>
      <c r="AF25"/>
      <c r="AG25"/>
    </row>
    <row r="26" spans="1:33" ht="9.75" customHeight="1">
      <c r="A26" s="57"/>
      <c r="B26" s="2" t="str">
        <f>IF(COUNTIF($A$3:A26,A26)=1,"First","")</f>
        <v/>
      </c>
      <c r="C26" s="2"/>
      <c r="D26" s="2"/>
      <c r="F26" s="2"/>
      <c r="G26" s="2"/>
      <c r="H26" s="2"/>
      <c r="I26" s="24"/>
      <c r="J26" s="24"/>
      <c r="K26" s="84" t="str">
        <f t="shared" si="2"/>
        <v/>
      </c>
      <c r="L26" s="24"/>
      <c r="M26" s="24"/>
      <c r="N26" s="24"/>
      <c r="O26" s="24"/>
      <c r="P26" s="87" t="str">
        <f t="shared" si="0"/>
        <v/>
      </c>
      <c r="Q26" s="90" t="str">
        <f t="shared" si="1"/>
        <v/>
      </c>
      <c r="R26" s="1" t="str" cm="1">
        <f t="array" ref="R26">IF(V26="","",_xlfn.IFS(V26=-1,"ETP/non-ETP",V26=-4,"Group Error",V26&lt;60,"High",V26&lt;80,"Med",TRUE,"Low"))</f>
        <v/>
      </c>
      <c r="S26" s="13" t="str" cm="1">
        <f t="array" ref="S26">IF(V26="","",_xlfn.IFS(V26=-1,"ETP/non-ETP",V26=-4,"Group Error",V26&lt;60,"SG60 not met",V26&lt;80,"SG60 met",V26&lt;100,"SG80 met",TRUE,"SG100 met"))</f>
        <v/>
      </c>
      <c r="T26" s="3"/>
      <c r="V26" s="80" t="str" cm="1">
        <f t="array" ref="V26">IFERROR(IF(NOT(ISNUMBER(A26)),"",_xlfn.IFS(E26="",-1,B26&lt;&gt;"First","",COUNTIFS($A$3:$A$53,A26,$E$3:$E$53,"&lt;&gt;",$E$3:$E$53,"&lt;&gt;"&amp;E26)&gt;0,-4,OR(Q26="",E26=""),"",TRUE,ROUND(IF(E26="ETP",MIN(-11.965*Q26^2+32.28*Q26+78.259,100),MIN(-5.8*Q26^2+6.9*Q26+105,100)),0))),"")</f>
        <v/>
      </c>
      <c r="W26"/>
      <c r="X26"/>
      <c r="AA26"/>
      <c r="AB26"/>
      <c r="AC26"/>
      <c r="AD26"/>
      <c r="AE26"/>
      <c r="AF26"/>
      <c r="AG26"/>
    </row>
    <row r="27" spans="1:33" ht="9.75" customHeight="1">
      <c r="A27" s="57"/>
      <c r="B27" s="2" t="str">
        <f>IF(COUNTIF($A$3:A27,A27)=1,"First","")</f>
        <v/>
      </c>
      <c r="C27" s="2"/>
      <c r="D27" s="2"/>
      <c r="F27" s="2"/>
      <c r="G27" s="2"/>
      <c r="H27" s="2"/>
      <c r="I27" s="24"/>
      <c r="J27" s="24"/>
      <c r="K27" s="84" t="str">
        <f t="shared" si="2"/>
        <v/>
      </c>
      <c r="L27" s="24"/>
      <c r="M27" s="24"/>
      <c r="N27" s="24"/>
      <c r="O27" s="24"/>
      <c r="P27" s="87" t="str">
        <f t="shared" si="0"/>
        <v/>
      </c>
      <c r="Q27" s="90" t="str">
        <f t="shared" si="1"/>
        <v/>
      </c>
      <c r="R27" s="1" t="str" cm="1">
        <f t="array" ref="R27">IF(V27="","",_xlfn.IFS(V27=-1,"ETP/non-ETP",V27=-4,"Group Error",V27&lt;60,"High",V27&lt;80,"Med",TRUE,"Low"))</f>
        <v/>
      </c>
      <c r="S27" s="13" t="str" cm="1">
        <f t="array" ref="S27">IF(V27="","",_xlfn.IFS(V27=-1,"ETP/non-ETP",V27=-4,"Group Error",V27&lt;60,"SG60 not met",V27&lt;80,"SG60 met",V27&lt;100,"SG80 met",TRUE,"SG100 met"))</f>
        <v/>
      </c>
      <c r="T27" s="3"/>
      <c r="V27" s="80" t="str" cm="1">
        <f t="array" ref="V27">IFERROR(IF(NOT(ISNUMBER(A27)),"",_xlfn.IFS(E27="",-1,B27&lt;&gt;"First","",COUNTIFS($A$3:$A$53,A27,$E$3:$E$53,"&lt;&gt;",$E$3:$E$53,"&lt;&gt;"&amp;E27)&gt;0,-4,OR(Q27="",E27=""),"",TRUE,ROUND(IF(E27="ETP",MIN(-11.965*Q27^2+32.28*Q27+78.259,100),MIN(-5.8*Q27^2+6.9*Q27+105,100)),0))),"")</f>
        <v/>
      </c>
      <c r="W27"/>
      <c r="X27"/>
      <c r="AA27"/>
      <c r="AB27"/>
      <c r="AC27"/>
      <c r="AD27"/>
      <c r="AE27"/>
      <c r="AF27"/>
      <c r="AG27"/>
    </row>
    <row r="28" spans="1:33" ht="9.75" customHeight="1">
      <c r="A28" s="57"/>
      <c r="B28" s="2" t="str">
        <f>IF(COUNTIF($A$3:A28,A28)=1,"First","")</f>
        <v/>
      </c>
      <c r="C28" s="2"/>
      <c r="D28" s="2"/>
      <c r="F28" s="2"/>
      <c r="G28" s="2"/>
      <c r="H28" s="2"/>
      <c r="I28" s="24"/>
      <c r="J28" s="24"/>
      <c r="K28" s="84" t="str">
        <f t="shared" si="2"/>
        <v/>
      </c>
      <c r="L28" s="24"/>
      <c r="M28" s="24"/>
      <c r="N28" s="24"/>
      <c r="O28" s="24"/>
      <c r="P28" s="87" t="str">
        <f t="shared" si="0"/>
        <v/>
      </c>
      <c r="Q28" s="90" t="str">
        <f t="shared" si="1"/>
        <v/>
      </c>
      <c r="R28" s="1" t="str" cm="1">
        <f t="array" ref="R28">IF(V28="","",_xlfn.IFS(V28=-1,"ETP/non-ETP",V28=-4,"Group Error",V28&lt;60,"High",V28&lt;80,"Med",TRUE,"Low"))</f>
        <v/>
      </c>
      <c r="S28" s="13" t="str" cm="1">
        <f t="array" ref="S28">IF(V28="","",_xlfn.IFS(V28=-1,"ETP/non-ETP",V28=-4,"Group Error",V28&lt;60,"SG60 not met",V28&lt;80,"SG60 met",V28&lt;100,"SG80 met",TRUE,"SG100 met"))</f>
        <v/>
      </c>
      <c r="T28" s="3"/>
      <c r="V28" s="80" t="str" cm="1">
        <f t="array" ref="V28">IFERROR(IF(NOT(ISNUMBER(A28)),"",_xlfn.IFS(E28="",-1,B28&lt;&gt;"First","",COUNTIFS($A$3:$A$53,A28,$E$3:$E$53,"&lt;&gt;",$E$3:$E$53,"&lt;&gt;"&amp;E28)&gt;0,-4,OR(Q28="",E28=""),"",TRUE,ROUND(IF(E28="ETP",MIN(-11.965*Q28^2+32.28*Q28+78.259,100),MIN(-5.8*Q28^2+6.9*Q28+105,100)),0))),"")</f>
        <v/>
      </c>
      <c r="W28"/>
      <c r="X28"/>
      <c r="AA28"/>
      <c r="AB28"/>
      <c r="AC28"/>
      <c r="AD28"/>
      <c r="AE28"/>
      <c r="AF28"/>
      <c r="AG28"/>
    </row>
    <row r="29" spans="1:33" ht="9.75" customHeight="1">
      <c r="A29" s="57"/>
      <c r="B29" s="2" t="str">
        <f>IF(COUNTIF($A$3:A29,A29)=1,"First","")</f>
        <v/>
      </c>
      <c r="C29" s="2"/>
      <c r="D29" s="2"/>
      <c r="F29" s="2"/>
      <c r="G29" s="2"/>
      <c r="H29" s="2"/>
      <c r="I29" s="24"/>
      <c r="J29" s="24"/>
      <c r="K29" s="84" t="str">
        <f t="shared" si="2"/>
        <v/>
      </c>
      <c r="L29" s="24"/>
      <c r="M29" s="24"/>
      <c r="N29" s="24"/>
      <c r="O29" s="24"/>
      <c r="P29" s="87" t="str">
        <f t="shared" si="0"/>
        <v/>
      </c>
      <c r="Q29" s="90" t="str">
        <f t="shared" si="1"/>
        <v/>
      </c>
      <c r="R29" s="1" t="str" cm="1">
        <f t="array" ref="R29">IF(V29="","",_xlfn.IFS(V29=-1,"ETP/non-ETP",V29=-4,"Group Error",V29&lt;60,"High",V29&lt;80,"Med",TRUE,"Low"))</f>
        <v/>
      </c>
      <c r="S29" s="13" t="str" cm="1">
        <f t="array" ref="S29">IF(V29="","",_xlfn.IFS(V29=-1,"ETP/non-ETP",V29=-4,"Group Error",V29&lt;60,"SG60 not met",V29&lt;80,"SG60 met",V29&lt;100,"SG80 met",TRUE,"SG100 met"))</f>
        <v/>
      </c>
      <c r="T29" s="3"/>
      <c r="V29" s="80" t="str" cm="1">
        <f t="array" ref="V29">IFERROR(IF(NOT(ISNUMBER(A29)),"",_xlfn.IFS(E29="",-1,B29&lt;&gt;"First","",COUNTIFS($A$3:$A$53,A29,$E$3:$E$53,"&lt;&gt;",$E$3:$E$53,"&lt;&gt;"&amp;E29)&gt;0,-4,OR(Q29="",E29=""),"",TRUE,ROUND(IF(E29="ETP",MIN(-11.965*Q29^2+32.28*Q29+78.259,100),MIN(-5.8*Q29^2+6.9*Q29+105,100)),0))),"")</f>
        <v/>
      </c>
      <c r="W29"/>
      <c r="X29"/>
      <c r="AA29"/>
      <c r="AB29"/>
      <c r="AC29"/>
      <c r="AD29"/>
      <c r="AE29"/>
      <c r="AF29"/>
      <c r="AG29"/>
    </row>
    <row r="30" spans="1:33" ht="9.75" customHeight="1">
      <c r="A30" s="57"/>
      <c r="B30" s="2" t="str">
        <f>IF(COUNTIF($A$3:A30,A30)=1,"First","")</f>
        <v/>
      </c>
      <c r="C30" s="2"/>
      <c r="D30" s="2"/>
      <c r="F30" s="2"/>
      <c r="G30" s="2"/>
      <c r="H30" s="2"/>
      <c r="I30" s="24"/>
      <c r="J30" s="24"/>
      <c r="K30" s="84" t="str">
        <f t="shared" si="2"/>
        <v/>
      </c>
      <c r="L30" s="24"/>
      <c r="M30" s="24"/>
      <c r="N30" s="24"/>
      <c r="O30" s="24"/>
      <c r="P30" s="87" t="str">
        <f t="shared" si="0"/>
        <v/>
      </c>
      <c r="Q30" s="90" t="str">
        <f t="shared" si="1"/>
        <v/>
      </c>
      <c r="R30" s="1" t="str" cm="1">
        <f t="array" ref="R30">IF(V30="","",_xlfn.IFS(V30=-1,"ETP/non-ETP",V30=-4,"Group Error",V30&lt;60,"High",V30&lt;80,"Med",TRUE,"Low"))</f>
        <v/>
      </c>
      <c r="S30" s="13" t="str" cm="1">
        <f t="array" ref="S30">IF(V30="","",_xlfn.IFS(V30=-1,"ETP/non-ETP",V30=-4,"Group Error",V30&lt;60,"SG60 not met",V30&lt;80,"SG60 met",V30&lt;100,"SG80 met",TRUE,"SG100 met"))</f>
        <v/>
      </c>
      <c r="T30" s="3"/>
      <c r="V30" s="80" t="str" cm="1">
        <f t="array" ref="V30">IFERROR(IF(NOT(ISNUMBER(A30)),"",_xlfn.IFS(E30="",-1,B30&lt;&gt;"First","",COUNTIFS($A$3:$A$53,A30,$E$3:$E$53,"&lt;&gt;",$E$3:$E$53,"&lt;&gt;"&amp;E30)&gt;0,-4,OR(Q30="",E30=""),"",TRUE,ROUND(IF(E30="ETP",MIN(-11.965*Q30^2+32.28*Q30+78.259,100),MIN(-5.8*Q30^2+6.9*Q30+105,100)),0))),"")</f>
        <v/>
      </c>
      <c r="W30"/>
      <c r="X30"/>
      <c r="AA30"/>
      <c r="AB30"/>
      <c r="AC30"/>
      <c r="AD30"/>
      <c r="AE30"/>
      <c r="AF30"/>
      <c r="AG30"/>
    </row>
    <row r="31" spans="1:33" ht="9.75" customHeight="1">
      <c r="A31" s="57"/>
      <c r="B31" s="2" t="str">
        <f>IF(COUNTIF($A$3:A31,A31)=1,"First","")</f>
        <v/>
      </c>
      <c r="C31" s="2"/>
      <c r="D31" s="2"/>
      <c r="F31" s="2"/>
      <c r="G31" s="2"/>
      <c r="H31" s="2"/>
      <c r="I31" s="24"/>
      <c r="J31" s="24"/>
      <c r="K31" s="84" t="str">
        <f t="shared" si="2"/>
        <v/>
      </c>
      <c r="L31" s="24"/>
      <c r="M31" s="24"/>
      <c r="N31" s="24"/>
      <c r="O31" s="24"/>
      <c r="P31" s="87" t="str">
        <f t="shared" si="0"/>
        <v/>
      </c>
      <c r="Q31" s="90" t="str">
        <f t="shared" si="1"/>
        <v/>
      </c>
      <c r="R31" s="1" t="str" cm="1">
        <f t="array" ref="R31">IF(V31="","",_xlfn.IFS(V31=-1,"ETP/non-ETP",V31=-4,"Group Error",V31&lt;60,"High",V31&lt;80,"Med",TRUE,"Low"))</f>
        <v/>
      </c>
      <c r="S31" s="13" t="str" cm="1">
        <f t="array" ref="S31">IF(V31="","",_xlfn.IFS(V31=-1,"ETP/non-ETP",V31=-4,"Group Error",V31&lt;60,"SG60 not met",V31&lt;80,"SG60 met",V31&lt;100,"SG80 met",TRUE,"SG100 met"))</f>
        <v/>
      </c>
      <c r="T31" s="3"/>
      <c r="V31" s="80" t="str" cm="1">
        <f t="array" ref="V31">IFERROR(IF(NOT(ISNUMBER(A31)),"",_xlfn.IFS(E31="",-1,B31&lt;&gt;"First","",COUNTIFS($A$3:$A$53,A31,$E$3:$E$53,"&lt;&gt;",$E$3:$E$53,"&lt;&gt;"&amp;E31)&gt;0,-4,OR(Q31="",E31=""),"",TRUE,ROUND(IF(E31="ETP",MIN(-11.965*Q31^2+32.28*Q31+78.259,100),MIN(-5.8*Q31^2+6.9*Q31+105,100)),0))),"")</f>
        <v/>
      </c>
      <c r="W31"/>
      <c r="X31"/>
      <c r="AA31"/>
      <c r="AB31"/>
      <c r="AC31"/>
      <c r="AD31"/>
      <c r="AE31"/>
      <c r="AF31"/>
      <c r="AG31"/>
    </row>
    <row r="32" spans="1:33" ht="9.75" customHeight="1">
      <c r="A32" s="57"/>
      <c r="B32" s="2" t="str">
        <f>IF(COUNTIF($A$3:A32,A32)=1,"First","")</f>
        <v/>
      </c>
      <c r="C32" s="2"/>
      <c r="D32" s="2"/>
      <c r="F32" s="2"/>
      <c r="G32" s="2"/>
      <c r="H32" s="2"/>
      <c r="I32" s="24"/>
      <c r="J32" s="24"/>
      <c r="K32" s="84" t="str">
        <f t="shared" si="2"/>
        <v/>
      </c>
      <c r="L32" s="24"/>
      <c r="M32" s="24"/>
      <c r="N32" s="24"/>
      <c r="O32" s="24"/>
      <c r="P32" s="87" t="str">
        <f t="shared" si="0"/>
        <v/>
      </c>
      <c r="Q32" s="90" t="str">
        <f t="shared" si="1"/>
        <v/>
      </c>
      <c r="R32" s="1" t="str" cm="1">
        <f t="array" ref="R32">IF(V32="","",_xlfn.IFS(V32=-1,"ETP/non-ETP",V32=-4,"Group Error",V32&lt;60,"High",V32&lt;80,"Med",TRUE,"Low"))</f>
        <v/>
      </c>
      <c r="S32" s="13" t="str" cm="1">
        <f t="array" ref="S32">IF(V32="","",_xlfn.IFS(V32=-1,"ETP/non-ETP",V32=-4,"Group Error",V32&lt;60,"SG60 not met",V32&lt;80,"SG60 met",V32&lt;100,"SG80 met",TRUE,"SG100 met"))</f>
        <v/>
      </c>
      <c r="T32" s="3"/>
      <c r="V32" s="80" t="str" cm="1">
        <f t="array" ref="V32">IFERROR(IF(NOT(ISNUMBER(A32)),"",_xlfn.IFS(E32="",-1,B32&lt;&gt;"First","",COUNTIFS($A$3:$A$53,A32,$E$3:$E$53,"&lt;&gt;",$E$3:$E$53,"&lt;&gt;"&amp;E32)&gt;0,-4,OR(Q32="",E32=""),"",TRUE,ROUND(IF(E32="ETP",MIN(-11.965*Q32^2+32.28*Q32+78.259,100),MIN(-5.8*Q32^2+6.9*Q32+105,100)),0))),"")</f>
        <v/>
      </c>
      <c r="W32"/>
      <c r="X32"/>
      <c r="AA32"/>
      <c r="AB32"/>
      <c r="AC32"/>
      <c r="AD32"/>
      <c r="AE32"/>
      <c r="AF32"/>
      <c r="AG32"/>
    </row>
    <row r="33" spans="1:33" ht="9.75" customHeight="1">
      <c r="A33" s="57"/>
      <c r="B33" s="2" t="str">
        <f>IF(COUNTIF($A$3:A33,A33)=1,"First","")</f>
        <v/>
      </c>
      <c r="C33" s="2"/>
      <c r="D33" s="2"/>
      <c r="F33" s="2"/>
      <c r="G33" s="2"/>
      <c r="H33" s="2"/>
      <c r="I33" s="24"/>
      <c r="J33" s="24"/>
      <c r="K33" s="84" t="str">
        <f t="shared" si="2"/>
        <v/>
      </c>
      <c r="L33" s="24"/>
      <c r="M33" s="24"/>
      <c r="N33" s="24"/>
      <c r="O33" s="24"/>
      <c r="P33" s="87" t="str">
        <f t="shared" si="0"/>
        <v/>
      </c>
      <c r="Q33" s="90" t="str">
        <f t="shared" si="1"/>
        <v/>
      </c>
      <c r="R33" s="1" t="str" cm="1">
        <f t="array" ref="R33">IF(V33="","",_xlfn.IFS(V33=-1,"ETP/non-ETP",V33=-4,"Group Error",V33&lt;60,"High",V33&lt;80,"Med",TRUE,"Low"))</f>
        <v/>
      </c>
      <c r="S33" s="13" t="str" cm="1">
        <f t="array" ref="S33">IF(V33="","",_xlfn.IFS(V33=-1,"ETP/non-ETP",V33=-4,"Group Error",V33&lt;60,"SG60 not met",V33&lt;80,"SG60 met",V33&lt;100,"SG80 met",TRUE,"SG100 met"))</f>
        <v/>
      </c>
      <c r="T33" s="3"/>
      <c r="V33" s="80" t="str" cm="1">
        <f t="array" ref="V33">IFERROR(IF(NOT(ISNUMBER(A33)),"",_xlfn.IFS(E33="",-1,B33&lt;&gt;"First","",COUNTIFS($A$3:$A$53,A33,$E$3:$E$53,"&lt;&gt;",$E$3:$E$53,"&lt;&gt;"&amp;E33)&gt;0,-4,OR(Q33="",E33=""),"",TRUE,ROUND(IF(E33="ETP",MIN(-11.965*Q33^2+32.28*Q33+78.259,100),MIN(-5.8*Q33^2+6.9*Q33+105,100)),0))),"")</f>
        <v/>
      </c>
      <c r="W33"/>
      <c r="X33"/>
      <c r="AA33"/>
      <c r="AB33"/>
      <c r="AC33"/>
      <c r="AD33"/>
      <c r="AE33"/>
      <c r="AF33"/>
      <c r="AG33"/>
    </row>
    <row r="34" spans="1:33" ht="9.75" customHeight="1">
      <c r="A34" s="57"/>
      <c r="B34" s="2" t="str">
        <f>IF(COUNTIF($A$3:A34,A34)=1,"First","")</f>
        <v/>
      </c>
      <c r="C34" s="2"/>
      <c r="D34" s="2"/>
      <c r="F34" s="2"/>
      <c r="G34" s="2"/>
      <c r="H34" s="2"/>
      <c r="I34" s="24"/>
      <c r="J34" s="24"/>
      <c r="K34" s="84" t="str">
        <f t="shared" si="2"/>
        <v/>
      </c>
      <c r="L34" s="24"/>
      <c r="M34" s="24"/>
      <c r="N34" s="24"/>
      <c r="O34" s="24"/>
      <c r="P34" s="87" t="str">
        <f t="shared" si="0"/>
        <v/>
      </c>
      <c r="Q34" s="90" t="str">
        <f t="shared" si="1"/>
        <v/>
      </c>
      <c r="R34" s="1" t="str" cm="1">
        <f t="array" ref="R34">IF(V34="","",_xlfn.IFS(V34=-1,"ETP/non-ETP",V34=-4,"Group Error",V34&lt;60,"High",V34&lt;80,"Med",TRUE,"Low"))</f>
        <v/>
      </c>
      <c r="S34" s="13" t="str" cm="1">
        <f t="array" ref="S34">IF(V34="","",_xlfn.IFS(V34=-1,"ETP/non-ETP",V34=-4,"Group Error",V34&lt;60,"SG60 not met",V34&lt;80,"SG60 met",V34&lt;100,"SG80 met",TRUE,"SG100 met"))</f>
        <v/>
      </c>
      <c r="T34" s="3"/>
      <c r="V34" s="80" t="str" cm="1">
        <f t="array" ref="V34">IFERROR(IF(NOT(ISNUMBER(A34)),"",_xlfn.IFS(E34="",-1,B34&lt;&gt;"First","",COUNTIFS($A$3:$A$53,A34,$E$3:$E$53,"&lt;&gt;",$E$3:$E$53,"&lt;&gt;"&amp;E34)&gt;0,-4,OR(Q34="",E34=""),"",TRUE,ROUND(IF(E34="ETP",MIN(-11.965*Q34^2+32.28*Q34+78.259,100),MIN(-5.8*Q34^2+6.9*Q34+105,100)),0))),"")</f>
        <v/>
      </c>
      <c r="W34"/>
      <c r="X34"/>
      <c r="AA34"/>
      <c r="AB34"/>
      <c r="AC34"/>
      <c r="AD34"/>
      <c r="AE34"/>
      <c r="AF34"/>
      <c r="AG34"/>
    </row>
    <row r="35" spans="1:33" ht="9.75" customHeight="1">
      <c r="A35" s="57"/>
      <c r="B35" s="2" t="str">
        <f>IF(COUNTIF($A$3:A35,A35)=1,"First","")</f>
        <v/>
      </c>
      <c r="C35" s="2"/>
      <c r="D35" s="2"/>
      <c r="F35" s="2"/>
      <c r="G35" s="2"/>
      <c r="H35" s="2"/>
      <c r="I35" s="24"/>
      <c r="J35" s="24"/>
      <c r="K35" s="84" t="str">
        <f t="shared" si="2"/>
        <v/>
      </c>
      <c r="L35" s="24"/>
      <c r="M35" s="24"/>
      <c r="N35" s="24"/>
      <c r="O35" s="24"/>
      <c r="P35" s="87" t="str">
        <f t="shared" ref="P35:P53" si="3">IF(COUNT(L35:O35)&gt;3,((L35*M35*N35*O35)-1)/40+1,"")</f>
        <v/>
      </c>
      <c r="Q35" s="90" t="str">
        <f t="shared" ref="Q35:Q53" si="4">IFERROR(IF(P35="","",(K35^2+P35^2)^0.5),"")</f>
        <v/>
      </c>
      <c r="R35" s="1" t="str" cm="1">
        <f t="array" ref="R35">IF(V35="","",_xlfn.IFS(V35=-1,"ETP/non-ETP",V35=-4,"Group Error",V35&lt;60,"High",V35&lt;80,"Med",TRUE,"Low"))</f>
        <v/>
      </c>
      <c r="S35" s="13" t="str" cm="1">
        <f t="array" ref="S35">IF(V35="","",_xlfn.IFS(V35=-1,"ETP/non-ETP",V35=-4,"Group Error",V35&lt;60,"SG60 not met",V35&lt;80,"SG60 met",V35&lt;100,"SG80 met",TRUE,"SG100 met"))</f>
        <v/>
      </c>
      <c r="T35" s="3"/>
      <c r="V35" s="80" t="str" cm="1">
        <f t="array" ref="V35">IFERROR(IF(NOT(ISNUMBER(A35)),"",_xlfn.IFS(E35="",-1,B35&lt;&gt;"First","",COUNTIFS($A$3:$A$53,A35,$E$3:$E$53,"&lt;&gt;",$E$3:$E$53,"&lt;&gt;"&amp;E35)&gt;0,-4,OR(Q35="",E35=""),"",TRUE,ROUND(IF(E35="ETP",MIN(-11.965*Q35^2+32.28*Q35+78.259,100),MIN(-5.8*Q35^2+6.9*Q35+105,100)),0))),"")</f>
        <v/>
      </c>
      <c r="W35"/>
      <c r="X35"/>
      <c r="AA35"/>
      <c r="AB35"/>
      <c r="AC35"/>
      <c r="AD35"/>
      <c r="AE35"/>
      <c r="AF35"/>
      <c r="AG35"/>
    </row>
    <row r="36" spans="1:33" ht="9.75" customHeight="1">
      <c r="A36" s="57"/>
      <c r="B36" s="2" t="str">
        <f>IF(COUNTIF($A$3:A36,A36)=1,"First","")</f>
        <v/>
      </c>
      <c r="C36" s="2"/>
      <c r="D36" s="2"/>
      <c r="F36" s="2"/>
      <c r="G36" s="2"/>
      <c r="H36" s="2"/>
      <c r="I36" s="24"/>
      <c r="J36" s="24"/>
      <c r="K36" s="84" t="str">
        <f t="shared" si="2"/>
        <v/>
      </c>
      <c r="L36" s="24"/>
      <c r="M36" s="24"/>
      <c r="N36" s="24"/>
      <c r="O36" s="24"/>
      <c r="P36" s="87" t="str">
        <f t="shared" si="3"/>
        <v/>
      </c>
      <c r="Q36" s="90" t="str">
        <f t="shared" si="4"/>
        <v/>
      </c>
      <c r="R36" s="1" t="str" cm="1">
        <f t="array" ref="R36">IF(V36="","",_xlfn.IFS(V36=-1,"ETP/non-ETP",V36=-4,"Group Error",V36&lt;60,"High",V36&lt;80,"Med",TRUE,"Low"))</f>
        <v/>
      </c>
      <c r="S36" s="13" t="str" cm="1">
        <f t="array" ref="S36">IF(V36="","",_xlfn.IFS(V36=-1,"ETP/non-ETP",V36=-4,"Group Error",V36&lt;60,"SG60 not met",V36&lt;80,"SG60 met",V36&lt;100,"SG80 met",TRUE,"SG100 met"))</f>
        <v/>
      </c>
      <c r="T36" s="3"/>
      <c r="V36" s="80" t="str" cm="1">
        <f t="array" ref="V36">IFERROR(IF(NOT(ISNUMBER(A36)),"",_xlfn.IFS(E36="",-1,B36&lt;&gt;"First","",COUNTIFS($A$3:$A$53,A36,$E$3:$E$53,"&lt;&gt;",$E$3:$E$53,"&lt;&gt;"&amp;E36)&gt;0,-4,OR(Q36="",E36=""),"",TRUE,ROUND(IF(E36="ETP",MIN(-11.965*Q36^2+32.28*Q36+78.259,100),MIN(-5.8*Q36^2+6.9*Q36+105,100)),0))),"")</f>
        <v/>
      </c>
      <c r="W36"/>
      <c r="X36"/>
      <c r="AA36"/>
      <c r="AB36"/>
      <c r="AC36"/>
      <c r="AD36"/>
      <c r="AE36"/>
      <c r="AF36"/>
      <c r="AG36"/>
    </row>
    <row r="37" spans="1:33" ht="9.75" customHeight="1">
      <c r="A37" s="57"/>
      <c r="B37" s="2" t="str">
        <f>IF(COUNTIF($A$3:A37,A37)=1,"First","")</f>
        <v/>
      </c>
      <c r="C37" s="2"/>
      <c r="D37" s="2"/>
      <c r="F37" s="2"/>
      <c r="G37" s="2"/>
      <c r="H37" s="2"/>
      <c r="I37" s="24"/>
      <c r="J37" s="24"/>
      <c r="K37" s="84" t="str">
        <f t="shared" si="2"/>
        <v/>
      </c>
      <c r="L37" s="24"/>
      <c r="M37" s="24"/>
      <c r="N37" s="24"/>
      <c r="O37" s="24"/>
      <c r="P37" s="87" t="str">
        <f t="shared" si="3"/>
        <v/>
      </c>
      <c r="Q37" s="90" t="str">
        <f t="shared" si="4"/>
        <v/>
      </c>
      <c r="R37" s="1" t="str" cm="1">
        <f t="array" ref="R37">IF(V37="","",_xlfn.IFS(V37=-1,"ETP/non-ETP",V37=-4,"Group Error",V37&lt;60,"High",V37&lt;80,"Med",TRUE,"Low"))</f>
        <v/>
      </c>
      <c r="S37" s="13" t="str" cm="1">
        <f t="array" ref="S37">IF(V37="","",_xlfn.IFS(V37=-1,"ETP/non-ETP",V37=-4,"Group Error",V37&lt;60,"SG60 not met",V37&lt;80,"SG60 met",V37&lt;100,"SG80 met",TRUE,"SG100 met"))</f>
        <v/>
      </c>
      <c r="T37" s="3"/>
      <c r="V37" s="80" t="str" cm="1">
        <f t="array" ref="V37">IFERROR(IF(NOT(ISNUMBER(A37)),"",_xlfn.IFS(E37="",-1,B37&lt;&gt;"First","",COUNTIFS($A$3:$A$53,A37,$E$3:$E$53,"&lt;&gt;",$E$3:$E$53,"&lt;&gt;"&amp;E37)&gt;0,-4,OR(Q37="",E37=""),"",TRUE,ROUND(IF(E37="ETP",MIN(-11.965*Q37^2+32.28*Q37+78.259,100),MIN(-5.8*Q37^2+6.9*Q37+105,100)),0))),"")</f>
        <v/>
      </c>
      <c r="W37"/>
      <c r="X37"/>
      <c r="AA37"/>
      <c r="AB37"/>
      <c r="AC37"/>
      <c r="AD37"/>
      <c r="AE37"/>
      <c r="AF37"/>
      <c r="AG37"/>
    </row>
    <row r="38" spans="1:33" ht="9.75" customHeight="1">
      <c r="A38" s="57"/>
      <c r="B38" s="2" t="str">
        <f>IF(COUNTIF($A$3:A38,A38)=1,"First","")</f>
        <v/>
      </c>
      <c r="C38" s="2"/>
      <c r="D38" s="2"/>
      <c r="F38" s="2"/>
      <c r="G38" s="2"/>
      <c r="H38" s="2"/>
      <c r="I38" s="24"/>
      <c r="J38" s="24"/>
      <c r="K38" s="84" t="str">
        <f t="shared" si="2"/>
        <v/>
      </c>
      <c r="L38" s="24"/>
      <c r="M38" s="24"/>
      <c r="N38" s="24"/>
      <c r="O38" s="24"/>
      <c r="P38" s="87" t="str">
        <f t="shared" si="3"/>
        <v/>
      </c>
      <c r="Q38" s="90" t="str">
        <f t="shared" si="4"/>
        <v/>
      </c>
      <c r="R38" s="1" t="str" cm="1">
        <f t="array" ref="R38">IF(V38="","",_xlfn.IFS(V38=-1,"ETP/non-ETP",V38=-4,"Group Error",V38&lt;60,"High",V38&lt;80,"Med",TRUE,"Low"))</f>
        <v/>
      </c>
      <c r="S38" s="13" t="str" cm="1">
        <f t="array" ref="S38">IF(V38="","",_xlfn.IFS(V38=-1,"ETP/non-ETP",V38=-4,"Group Error",V38&lt;60,"SG60 not met",V38&lt;80,"SG60 met",V38&lt;100,"SG80 met",TRUE,"SG100 met"))</f>
        <v/>
      </c>
      <c r="T38" s="3"/>
      <c r="V38" s="80" t="str" cm="1">
        <f t="array" ref="V38">IFERROR(IF(NOT(ISNUMBER(A38)),"",_xlfn.IFS(E38="",-1,B38&lt;&gt;"First","",COUNTIFS($A$3:$A$53,A38,$E$3:$E$53,"&lt;&gt;",$E$3:$E$53,"&lt;&gt;"&amp;E38)&gt;0,-4,OR(Q38="",E38=""),"",TRUE,ROUND(IF(E38="ETP",MIN(-11.965*Q38^2+32.28*Q38+78.259,100),MIN(-5.8*Q38^2+6.9*Q38+105,100)),0))),"")</f>
        <v/>
      </c>
      <c r="W38"/>
      <c r="X38"/>
      <c r="AA38"/>
      <c r="AB38"/>
      <c r="AC38"/>
      <c r="AD38"/>
      <c r="AE38"/>
      <c r="AF38"/>
      <c r="AG38"/>
    </row>
    <row r="39" spans="1:33" ht="9.75" customHeight="1">
      <c r="A39" s="57"/>
      <c r="B39" s="2" t="str">
        <f>IF(COUNTIF($A$3:A39,A39)=1,"First","")</f>
        <v/>
      </c>
      <c r="C39" s="2"/>
      <c r="D39" s="2"/>
      <c r="F39" s="2"/>
      <c r="G39" s="2"/>
      <c r="H39" s="2"/>
      <c r="I39" s="24"/>
      <c r="J39" s="24"/>
      <c r="K39" s="84" t="str">
        <f t="shared" si="2"/>
        <v/>
      </c>
      <c r="L39" s="24"/>
      <c r="M39" s="24"/>
      <c r="N39" s="24"/>
      <c r="O39" s="24"/>
      <c r="P39" s="87" t="str">
        <f t="shared" si="3"/>
        <v/>
      </c>
      <c r="Q39" s="90" t="str">
        <f t="shared" si="4"/>
        <v/>
      </c>
      <c r="R39" s="1" t="str" cm="1">
        <f t="array" ref="R39">IF(V39="","",_xlfn.IFS(V39=-1,"ETP/non-ETP",V39=-4,"Group Error",V39&lt;60,"High",V39&lt;80,"Med",TRUE,"Low"))</f>
        <v/>
      </c>
      <c r="S39" s="13" t="str" cm="1">
        <f t="array" ref="S39">IF(V39="","",_xlfn.IFS(V39=-1,"ETP/non-ETP",V39=-4,"Group Error",V39&lt;60,"SG60 not met",V39&lt;80,"SG60 met",V39&lt;100,"SG80 met",TRUE,"SG100 met"))</f>
        <v/>
      </c>
      <c r="T39" s="3"/>
      <c r="V39" s="80" t="str" cm="1">
        <f t="array" ref="V39">IFERROR(IF(NOT(ISNUMBER(A39)),"",_xlfn.IFS(E39="",-1,B39&lt;&gt;"First","",COUNTIFS($A$3:$A$53,A39,$E$3:$E$53,"&lt;&gt;",$E$3:$E$53,"&lt;&gt;"&amp;E39)&gt;0,-4,OR(Q39="",E39=""),"",TRUE,ROUND(IF(E39="ETP",MIN(-11.965*Q39^2+32.28*Q39+78.259,100),MIN(-5.8*Q39^2+6.9*Q39+105,100)),0))),"")</f>
        <v/>
      </c>
      <c r="W39"/>
      <c r="X39"/>
      <c r="AA39"/>
      <c r="AB39"/>
      <c r="AC39"/>
      <c r="AD39"/>
      <c r="AE39"/>
      <c r="AF39"/>
      <c r="AG39"/>
    </row>
    <row r="40" spans="1:33" ht="9.75" customHeight="1">
      <c r="A40" s="57"/>
      <c r="B40" s="2" t="str">
        <f>IF(COUNTIF($A$3:A40,A40)=1,"First","")</f>
        <v/>
      </c>
      <c r="C40" s="2"/>
      <c r="D40" s="2"/>
      <c r="F40" s="2"/>
      <c r="G40" s="2"/>
      <c r="H40" s="2"/>
      <c r="I40" s="24"/>
      <c r="J40" s="24"/>
      <c r="K40" s="84" t="str">
        <f t="shared" si="2"/>
        <v/>
      </c>
      <c r="L40" s="24"/>
      <c r="M40" s="24"/>
      <c r="N40" s="24"/>
      <c r="O40" s="24"/>
      <c r="P40" s="87" t="str">
        <f t="shared" si="3"/>
        <v/>
      </c>
      <c r="Q40" s="90" t="str">
        <f t="shared" si="4"/>
        <v/>
      </c>
      <c r="R40" s="1" t="str" cm="1">
        <f t="array" ref="R40">IF(V40="","",_xlfn.IFS(V40=-1,"ETP/non-ETP",V40=-4,"Group Error",V40&lt;60,"High",V40&lt;80,"Med",TRUE,"Low"))</f>
        <v/>
      </c>
      <c r="S40" s="13" t="str" cm="1">
        <f t="array" ref="S40">IF(V40="","",_xlfn.IFS(V40=-1,"ETP/non-ETP",V40=-4,"Group Error",V40&lt;60,"SG60 not met",V40&lt;80,"SG60 met",V40&lt;100,"SG80 met",TRUE,"SG100 met"))</f>
        <v/>
      </c>
      <c r="T40" s="3"/>
      <c r="V40" s="80" t="str" cm="1">
        <f t="array" ref="V40">IFERROR(IF(NOT(ISNUMBER(A40)),"",_xlfn.IFS(E40="",-1,B40&lt;&gt;"First","",COUNTIFS($A$3:$A$53,A40,$E$3:$E$53,"&lt;&gt;",$E$3:$E$53,"&lt;&gt;"&amp;E40)&gt;0,-4,OR(Q40="",E40=""),"",TRUE,ROUND(IF(E40="ETP",MIN(-11.965*Q40^2+32.28*Q40+78.259,100),MIN(-5.8*Q40^2+6.9*Q40+105,100)),0))),"")</f>
        <v/>
      </c>
      <c r="W40"/>
      <c r="X40"/>
      <c r="AA40"/>
      <c r="AB40"/>
      <c r="AC40"/>
      <c r="AD40"/>
      <c r="AE40"/>
      <c r="AF40"/>
      <c r="AG40"/>
    </row>
    <row r="41" spans="1:33" ht="9.75" customHeight="1">
      <c r="A41" s="57"/>
      <c r="B41" s="2" t="str">
        <f>IF(COUNTIF($A$3:A41,A41)=1,"First","")</f>
        <v/>
      </c>
      <c r="C41" s="2"/>
      <c r="D41" s="2"/>
      <c r="F41" s="2"/>
      <c r="G41" s="2"/>
      <c r="H41" s="2"/>
      <c r="I41" s="24"/>
      <c r="J41" s="24"/>
      <c r="K41" s="84" t="str">
        <f t="shared" si="2"/>
        <v/>
      </c>
      <c r="L41" s="24"/>
      <c r="M41" s="24"/>
      <c r="N41" s="24"/>
      <c r="O41" s="24"/>
      <c r="P41" s="87" t="str">
        <f t="shared" si="3"/>
        <v/>
      </c>
      <c r="Q41" s="90" t="str">
        <f t="shared" si="4"/>
        <v/>
      </c>
      <c r="R41" s="1" t="str" cm="1">
        <f t="array" ref="R41">IF(V41="","",_xlfn.IFS(V41=-1,"ETP/non-ETP",V41=-4,"Group Error",V41&lt;60,"High",V41&lt;80,"Med",TRUE,"Low"))</f>
        <v/>
      </c>
      <c r="S41" s="13" t="str" cm="1">
        <f t="array" ref="S41">IF(V41="","",_xlfn.IFS(V41=-1,"ETP/non-ETP",V41=-4,"Group Error",V41&lt;60,"SG60 not met",V41&lt;80,"SG60 met",V41&lt;100,"SG80 met",TRUE,"SG100 met"))</f>
        <v/>
      </c>
      <c r="T41" s="3"/>
      <c r="V41" s="80" t="str" cm="1">
        <f t="array" ref="V41">IFERROR(IF(NOT(ISNUMBER(A41)),"",_xlfn.IFS(E41="",-1,B41&lt;&gt;"First","",COUNTIFS($A$3:$A$53,A41,$E$3:$E$53,"&lt;&gt;",$E$3:$E$53,"&lt;&gt;"&amp;E41)&gt;0,-4,OR(Q41="",E41=""),"",TRUE,ROUND(IF(E41="ETP",MIN(-11.965*Q41^2+32.28*Q41+78.259,100),MIN(-5.8*Q41^2+6.9*Q41+105,100)),0))),"")</f>
        <v/>
      </c>
      <c r="W41"/>
      <c r="X41"/>
      <c r="AA41"/>
      <c r="AB41"/>
      <c r="AC41"/>
      <c r="AD41"/>
      <c r="AE41"/>
      <c r="AF41"/>
      <c r="AG41"/>
    </row>
    <row r="42" spans="1:33" ht="9.75" customHeight="1">
      <c r="A42" s="57"/>
      <c r="B42" s="2" t="str">
        <f>IF(COUNTIF($A$3:A42,A42)=1,"First","")</f>
        <v/>
      </c>
      <c r="C42" s="2"/>
      <c r="D42" s="2"/>
      <c r="F42" s="2"/>
      <c r="G42" s="2"/>
      <c r="H42" s="2"/>
      <c r="I42" s="24"/>
      <c r="J42" s="24"/>
      <c r="K42" s="84" t="str">
        <f t="shared" si="2"/>
        <v/>
      </c>
      <c r="L42" s="24"/>
      <c r="M42" s="24"/>
      <c r="N42" s="24"/>
      <c r="O42" s="24"/>
      <c r="P42" s="87" t="str">
        <f t="shared" si="3"/>
        <v/>
      </c>
      <c r="Q42" s="90" t="str">
        <f t="shared" si="4"/>
        <v/>
      </c>
      <c r="R42" s="1" t="str" cm="1">
        <f t="array" ref="R42">IF(V42="","",_xlfn.IFS(V42=-1,"ETP/non-ETP",V42=-4,"Group Error",V42&lt;60,"High",V42&lt;80,"Med",TRUE,"Low"))</f>
        <v/>
      </c>
      <c r="S42" s="13" t="str" cm="1">
        <f t="array" ref="S42">IF(V42="","",_xlfn.IFS(V42=-1,"ETP/non-ETP",V42=-4,"Group Error",V42&lt;60,"SG60 not met",V42&lt;80,"SG60 met",V42&lt;100,"SG80 met",TRUE,"SG100 met"))</f>
        <v/>
      </c>
      <c r="T42" s="3"/>
      <c r="V42" s="80" t="str" cm="1">
        <f t="array" ref="V42">IFERROR(IF(NOT(ISNUMBER(A42)),"",_xlfn.IFS(E42="",-1,B42&lt;&gt;"First","",COUNTIFS($A$3:$A$53,A42,$E$3:$E$53,"&lt;&gt;",$E$3:$E$53,"&lt;&gt;"&amp;E42)&gt;0,-4,OR(Q42="",E42=""),"",TRUE,ROUND(IF(E42="ETP",MIN(-11.965*Q42^2+32.28*Q42+78.259,100),MIN(-5.8*Q42^2+6.9*Q42+105,100)),0))),"")</f>
        <v/>
      </c>
      <c r="W42"/>
      <c r="X42"/>
      <c r="AA42"/>
      <c r="AB42"/>
      <c r="AC42"/>
      <c r="AD42"/>
      <c r="AE42"/>
      <c r="AF42"/>
      <c r="AG42"/>
    </row>
    <row r="43" spans="1:33" ht="9.75" customHeight="1">
      <c r="A43" s="57"/>
      <c r="B43" s="2" t="str">
        <f>IF(COUNTIF($A$3:A43,A43)=1,"First","")</f>
        <v/>
      </c>
      <c r="C43" s="2"/>
      <c r="D43" s="2"/>
      <c r="F43" s="2"/>
      <c r="G43" s="2"/>
      <c r="H43" s="2"/>
      <c r="I43" s="24"/>
      <c r="J43" s="24"/>
      <c r="K43" s="84" t="str">
        <f t="shared" si="2"/>
        <v/>
      </c>
      <c r="L43" s="24"/>
      <c r="M43" s="24"/>
      <c r="N43" s="24"/>
      <c r="O43" s="24"/>
      <c r="P43" s="87" t="str">
        <f t="shared" si="3"/>
        <v/>
      </c>
      <c r="Q43" s="90" t="str">
        <f t="shared" si="4"/>
        <v/>
      </c>
      <c r="R43" s="1" t="str" cm="1">
        <f t="array" ref="R43">IF(V43="","",_xlfn.IFS(V43=-1,"ETP/non-ETP",V43=-4,"Group Error",V43&lt;60,"High",V43&lt;80,"Med",TRUE,"Low"))</f>
        <v/>
      </c>
      <c r="S43" s="13" t="str" cm="1">
        <f t="array" ref="S43">IF(V43="","",_xlfn.IFS(V43=-1,"ETP/non-ETP",V43=-4,"Group Error",V43&lt;60,"SG60 not met",V43&lt;80,"SG60 met",V43&lt;100,"SG80 met",TRUE,"SG100 met"))</f>
        <v/>
      </c>
      <c r="T43" s="3"/>
      <c r="V43" s="80" t="str" cm="1">
        <f t="array" ref="V43">IFERROR(IF(NOT(ISNUMBER(A43)),"",_xlfn.IFS(E43="",-1,B43&lt;&gt;"First","",COUNTIFS($A$3:$A$53,A43,$E$3:$E$53,"&lt;&gt;",$E$3:$E$53,"&lt;&gt;"&amp;E43)&gt;0,-4,OR(Q43="",E43=""),"",TRUE,ROUND(IF(E43="ETP",MIN(-11.965*Q43^2+32.28*Q43+78.259,100),MIN(-5.8*Q43^2+6.9*Q43+105,100)),0))),"")</f>
        <v/>
      </c>
      <c r="W43"/>
      <c r="X43"/>
      <c r="AA43"/>
      <c r="AB43"/>
      <c r="AC43"/>
      <c r="AD43"/>
      <c r="AE43"/>
      <c r="AF43"/>
      <c r="AG43"/>
    </row>
    <row r="44" spans="1:33" ht="9.75" customHeight="1">
      <c r="A44" s="57"/>
      <c r="B44" s="2" t="str">
        <f>IF(COUNTIF($A$3:A44,A44)=1,"First","")</f>
        <v/>
      </c>
      <c r="C44" s="2"/>
      <c r="D44" s="2"/>
      <c r="F44" s="2"/>
      <c r="G44" s="2"/>
      <c r="H44" s="2"/>
      <c r="I44" s="24"/>
      <c r="J44" s="24"/>
      <c r="K44" s="84" t="str">
        <f t="shared" si="2"/>
        <v/>
      </c>
      <c r="L44" s="24"/>
      <c r="M44" s="24"/>
      <c r="N44" s="24"/>
      <c r="O44" s="24"/>
      <c r="P44" s="87" t="str">
        <f t="shared" si="3"/>
        <v/>
      </c>
      <c r="Q44" s="90" t="str">
        <f t="shared" si="4"/>
        <v/>
      </c>
      <c r="R44" s="1" t="str" cm="1">
        <f t="array" ref="R44">IF(V44="","",_xlfn.IFS(V44=-1,"ETP/non-ETP",V44=-4,"Group Error",V44&lt;60,"High",V44&lt;80,"Med",TRUE,"Low"))</f>
        <v/>
      </c>
      <c r="S44" s="13" t="str" cm="1">
        <f t="array" ref="S44">IF(V44="","",_xlfn.IFS(V44=-1,"ETP/non-ETP",V44=-4,"Group Error",V44&lt;60,"SG60 not met",V44&lt;80,"SG60 met",V44&lt;100,"SG80 met",TRUE,"SG100 met"))</f>
        <v/>
      </c>
      <c r="V44" s="80" t="str" cm="1">
        <f t="array" ref="V44">IFERROR(IF(NOT(ISNUMBER(A44)),"",_xlfn.IFS(E44="",-1,B44&lt;&gt;"First","",COUNTIFS($A$3:$A$53,A44,$E$3:$E$53,"&lt;&gt;",$E$3:$E$53,"&lt;&gt;"&amp;E44)&gt;0,-4,OR(Q44="",E44=""),"",TRUE,ROUND(IF(E44="ETP",MIN(-11.965*Q44^2+32.28*Q44+78.259,100),MIN(-5.8*Q44^2+6.9*Q44+105,100)),0))),"")</f>
        <v/>
      </c>
      <c r="W44"/>
      <c r="X44"/>
      <c r="AA44"/>
      <c r="AB44"/>
      <c r="AC44"/>
      <c r="AD44"/>
      <c r="AE44"/>
      <c r="AF44"/>
      <c r="AG44"/>
    </row>
    <row r="45" spans="1:33" s="1" customFormat="1" ht="9.75" customHeight="1">
      <c r="A45" s="57"/>
      <c r="B45" s="2" t="str">
        <f>IF(COUNTIF($A$3:A45,A45)=1,"First","")</f>
        <v/>
      </c>
      <c r="C45" s="2"/>
      <c r="D45" s="2"/>
      <c r="E45" s="2"/>
      <c r="F45" s="2"/>
      <c r="G45" s="2"/>
      <c r="H45" s="2"/>
      <c r="I45" s="24"/>
      <c r="J45" s="24"/>
      <c r="K45" s="84" t="str">
        <f t="shared" si="2"/>
        <v/>
      </c>
      <c r="L45" s="24"/>
      <c r="M45" s="24"/>
      <c r="N45" s="24"/>
      <c r="O45" s="24"/>
      <c r="P45" s="87" t="str">
        <f t="shared" si="3"/>
        <v/>
      </c>
      <c r="Q45" s="90" t="str">
        <f t="shared" si="4"/>
        <v/>
      </c>
      <c r="R45" s="1" t="str" cm="1">
        <f t="array" ref="R45">IF(V45="","",_xlfn.IFS(V45=-1,"ETP/non-ETP",V45=-4,"Group Error",V45&lt;60,"High",V45&lt;80,"Med",TRUE,"Low"))</f>
        <v/>
      </c>
      <c r="S45" s="13" t="str" cm="1">
        <f t="array" ref="S45">IF(V45="","",_xlfn.IFS(V45=-1,"ETP/non-ETP",V45=-4,"Group Error",V45&lt;60,"SG60 not met",V45&lt;80,"SG60 met",V45&lt;100,"SG80 met",TRUE,"SG100 met"))</f>
        <v/>
      </c>
      <c r="T45" s="2"/>
      <c r="V45" s="80" t="str" cm="1">
        <f t="array" ref="V45">IFERROR(IF(NOT(ISNUMBER(A45)),"",_xlfn.IFS(E45="",-1,B45&lt;&gt;"First","",COUNTIFS($A$3:$A$53,A45,$E$3:$E$53,"&lt;&gt;",$E$3:$E$53,"&lt;&gt;"&amp;E45)&gt;0,-4,OR(Q45="",E45=""),"",TRUE,ROUND(IF(E45="ETP",MIN(-11.965*Q45^2+32.28*Q45+78.259,100),MIN(-5.8*Q45^2+6.9*Q45+105,100)),0))),"")</f>
        <v/>
      </c>
      <c r="W45"/>
      <c r="X45"/>
      <c r="AA45"/>
      <c r="AB45"/>
      <c r="AC45"/>
      <c r="AD45"/>
      <c r="AE45"/>
      <c r="AF45"/>
      <c r="AG45"/>
    </row>
    <row r="46" spans="1:33" s="1" customFormat="1" ht="9.75" customHeight="1">
      <c r="A46" s="57"/>
      <c r="B46" s="2" t="str">
        <f>IF(COUNTIF($A$3:A46,A46)=1,"First","")</f>
        <v/>
      </c>
      <c r="C46" s="2"/>
      <c r="D46" s="2"/>
      <c r="E46" s="2"/>
      <c r="F46" s="2"/>
      <c r="G46" s="2"/>
      <c r="H46" s="2"/>
      <c r="I46" s="24"/>
      <c r="J46" s="24"/>
      <c r="K46" s="84" t="str">
        <f t="shared" si="2"/>
        <v/>
      </c>
      <c r="L46" s="24"/>
      <c r="M46" s="24"/>
      <c r="N46" s="24"/>
      <c r="O46" s="24"/>
      <c r="P46" s="87" t="str">
        <f t="shared" si="3"/>
        <v/>
      </c>
      <c r="Q46" s="90" t="str">
        <f t="shared" si="4"/>
        <v/>
      </c>
      <c r="R46" s="1" t="str" cm="1">
        <f t="array" ref="R46">IF(V46="","",_xlfn.IFS(V46=-1,"ETP/non-ETP",V46=-4,"Group Error",V46&lt;60,"High",V46&lt;80,"Med",TRUE,"Low"))</f>
        <v/>
      </c>
      <c r="S46" s="13" t="str" cm="1">
        <f t="array" ref="S46">IF(V46="","",_xlfn.IFS(V46=-1,"ETP/non-ETP",V46=-4,"Group Error",V46&lt;60,"SG60 not met",V46&lt;80,"SG60 met",V46&lt;100,"SG80 met",TRUE,"SG100 met"))</f>
        <v/>
      </c>
      <c r="T46" s="2"/>
      <c r="V46" s="80" t="str" cm="1">
        <f t="array" ref="V46">IFERROR(IF(NOT(ISNUMBER(A46)),"",_xlfn.IFS(E46="",-1,B46&lt;&gt;"First","",COUNTIFS($A$3:$A$53,A46,$E$3:$E$53,"&lt;&gt;",$E$3:$E$53,"&lt;&gt;"&amp;E46)&gt;0,-4,OR(Q46="",E46=""),"",TRUE,ROUND(IF(E46="ETP",MIN(-11.965*Q46^2+32.28*Q46+78.259,100),MIN(-5.8*Q46^2+6.9*Q46+105,100)),0))),"")</f>
        <v/>
      </c>
      <c r="W46"/>
      <c r="X46"/>
      <c r="AA46"/>
      <c r="AB46"/>
      <c r="AC46"/>
      <c r="AD46"/>
      <c r="AE46"/>
      <c r="AF46"/>
      <c r="AG46"/>
    </row>
    <row r="47" spans="1:33" s="1" customFormat="1" ht="9.75" customHeight="1">
      <c r="A47" s="57"/>
      <c r="B47" s="2" t="str">
        <f>IF(COUNTIF($A$3:A47,A47)=1,"First","")</f>
        <v/>
      </c>
      <c r="C47" s="2"/>
      <c r="D47" s="2"/>
      <c r="E47" s="2"/>
      <c r="F47" s="2"/>
      <c r="G47" s="2"/>
      <c r="H47" s="2"/>
      <c r="I47" s="24"/>
      <c r="J47" s="24"/>
      <c r="K47" s="84" t="str">
        <f t="shared" si="2"/>
        <v/>
      </c>
      <c r="L47" s="24"/>
      <c r="M47" s="24"/>
      <c r="N47" s="24"/>
      <c r="O47" s="24"/>
      <c r="P47" s="87" t="str">
        <f t="shared" si="3"/>
        <v/>
      </c>
      <c r="Q47" s="90" t="str">
        <f t="shared" si="4"/>
        <v/>
      </c>
      <c r="R47" s="1" t="str" cm="1">
        <f t="array" ref="R47">IF(V47="","",_xlfn.IFS(V47=-1,"ETP/non-ETP",V47=-4,"Group Error",V47&lt;60,"High",V47&lt;80,"Med",TRUE,"Low"))</f>
        <v/>
      </c>
      <c r="S47" s="13" t="str" cm="1">
        <f t="array" ref="S47">IF(V47="","",_xlfn.IFS(V47=-1,"ETP/non-ETP",V47=-4,"Group Error",V47&lt;60,"SG60 not met",V47&lt;80,"SG60 met",V47&lt;100,"SG80 met",TRUE,"SG100 met"))</f>
        <v/>
      </c>
      <c r="T47" s="2"/>
      <c r="V47" s="80" t="str" cm="1">
        <f t="array" ref="V47">IFERROR(IF(NOT(ISNUMBER(A47)),"",_xlfn.IFS(E47="",-1,B47&lt;&gt;"First","",COUNTIFS($A$3:$A$53,A47,$E$3:$E$53,"&lt;&gt;",$E$3:$E$53,"&lt;&gt;"&amp;E47)&gt;0,-4,OR(Q47="",E47=""),"",TRUE,ROUND(IF(E47="ETP",MIN(-11.965*Q47^2+32.28*Q47+78.259,100),MIN(-5.8*Q47^2+6.9*Q47+105,100)),0))),"")</f>
        <v/>
      </c>
      <c r="W47"/>
      <c r="X47"/>
      <c r="AA47"/>
      <c r="AB47"/>
      <c r="AC47"/>
      <c r="AD47"/>
      <c r="AE47"/>
      <c r="AF47"/>
      <c r="AG47"/>
    </row>
    <row r="48" spans="1:33" s="1" customFormat="1" ht="9.75" customHeight="1">
      <c r="A48" s="57"/>
      <c r="B48" s="2" t="str">
        <f>IF(COUNTIF($A$3:A48,A48)=1,"First","")</f>
        <v/>
      </c>
      <c r="C48" s="2"/>
      <c r="D48" s="2"/>
      <c r="E48" s="2"/>
      <c r="F48" s="2"/>
      <c r="G48" s="2"/>
      <c r="H48" s="2"/>
      <c r="I48" s="24"/>
      <c r="J48" s="24"/>
      <c r="K48" s="84" t="str">
        <f t="shared" si="2"/>
        <v/>
      </c>
      <c r="L48" s="24"/>
      <c r="M48" s="24"/>
      <c r="N48" s="24"/>
      <c r="O48" s="24"/>
      <c r="P48" s="87" t="str">
        <f t="shared" si="3"/>
        <v/>
      </c>
      <c r="Q48" s="90" t="str">
        <f t="shared" si="4"/>
        <v/>
      </c>
      <c r="R48" s="1" t="str" cm="1">
        <f t="array" ref="R48">IF(V48="","",_xlfn.IFS(V48=-1,"ETP/non-ETP",V48=-4,"Group Error",V48&lt;60,"High",V48&lt;80,"Med",TRUE,"Low"))</f>
        <v/>
      </c>
      <c r="S48" s="13" t="str" cm="1">
        <f t="array" ref="S48">IF(V48="","",_xlfn.IFS(V48=-1,"ETP/non-ETP",V48=-4,"Group Error",V48&lt;60,"SG60 not met",V48&lt;80,"SG60 met",V48&lt;100,"SG80 met",TRUE,"SG100 met"))</f>
        <v/>
      </c>
      <c r="T48" s="2"/>
      <c r="V48" s="80" t="str" cm="1">
        <f t="array" ref="V48">IFERROR(IF(NOT(ISNUMBER(A48)),"",_xlfn.IFS(E48="",-1,B48&lt;&gt;"First","",COUNTIFS($A$3:$A$53,A48,$E$3:$E$53,"&lt;&gt;",$E$3:$E$53,"&lt;&gt;"&amp;E48)&gt;0,-4,OR(Q48="",E48=""),"",TRUE,ROUND(IF(E48="ETP",MIN(-11.965*Q48^2+32.28*Q48+78.259,100),MIN(-5.8*Q48^2+6.9*Q48+105,100)),0))),"")</f>
        <v/>
      </c>
      <c r="W48"/>
      <c r="X48"/>
      <c r="AA48"/>
      <c r="AB48"/>
      <c r="AC48"/>
      <c r="AD48"/>
      <c r="AE48"/>
      <c r="AF48"/>
      <c r="AG48"/>
    </row>
    <row r="49" spans="1:33" s="1" customFormat="1" ht="9.75" customHeight="1">
      <c r="A49" s="57"/>
      <c r="B49" s="2" t="str">
        <f>IF(COUNTIF($A$3:A49,A49)=1,"First","")</f>
        <v/>
      </c>
      <c r="C49" s="2"/>
      <c r="D49" s="2"/>
      <c r="E49" s="2"/>
      <c r="F49" s="2"/>
      <c r="G49" s="2"/>
      <c r="H49" s="2"/>
      <c r="I49" s="24"/>
      <c r="J49" s="24"/>
      <c r="K49" s="84" t="str">
        <f t="shared" si="2"/>
        <v/>
      </c>
      <c r="L49" s="24"/>
      <c r="M49" s="24"/>
      <c r="N49" s="24"/>
      <c r="O49" s="24"/>
      <c r="P49" s="87" t="str">
        <f t="shared" si="3"/>
        <v/>
      </c>
      <c r="Q49" s="90" t="str">
        <f t="shared" si="4"/>
        <v/>
      </c>
      <c r="R49" s="1" t="str" cm="1">
        <f t="array" ref="R49">IF(V49="","",_xlfn.IFS(V49=-1,"ETP/non-ETP",V49=-4,"Group Error",V49&lt;60,"High",V49&lt;80,"Med",TRUE,"Low"))</f>
        <v/>
      </c>
      <c r="S49" s="13" t="str" cm="1">
        <f t="array" ref="S49">IF(V49="","",_xlfn.IFS(V49=-1,"ETP/non-ETP",V49=-4,"Group Error",V49&lt;60,"SG60 not met",V49&lt;80,"SG60 met",V49&lt;100,"SG80 met",TRUE,"SG100 met"))</f>
        <v/>
      </c>
      <c r="T49" s="2"/>
      <c r="V49" s="80" t="str" cm="1">
        <f t="array" ref="V49">IFERROR(IF(NOT(ISNUMBER(A49)),"",_xlfn.IFS(E49="",-1,B49&lt;&gt;"First","",COUNTIFS($A$3:$A$53,A49,$E$3:$E$53,"&lt;&gt;",$E$3:$E$53,"&lt;&gt;"&amp;E49)&gt;0,-4,OR(Q49="",E49=""),"",TRUE,ROUND(IF(E49="ETP",MIN(-11.965*Q49^2+32.28*Q49+78.259,100),MIN(-5.8*Q49^2+6.9*Q49+105,100)),0))),"")</f>
        <v/>
      </c>
      <c r="W49"/>
      <c r="X49"/>
      <c r="AA49"/>
      <c r="AB49"/>
      <c r="AC49"/>
      <c r="AD49"/>
      <c r="AE49"/>
      <c r="AF49"/>
      <c r="AG49"/>
    </row>
    <row r="50" spans="1:33" s="1" customFormat="1" ht="9.75" customHeight="1">
      <c r="A50" s="57"/>
      <c r="B50" s="2" t="str">
        <f>IF(COUNTIF($A$3:A50,A50)=1,"First","")</f>
        <v/>
      </c>
      <c r="C50" s="2"/>
      <c r="D50" s="2"/>
      <c r="E50" s="2"/>
      <c r="F50" s="2"/>
      <c r="G50" s="2"/>
      <c r="H50" s="2"/>
      <c r="I50" s="24"/>
      <c r="J50" s="24"/>
      <c r="K50" s="84" t="str">
        <f t="shared" si="2"/>
        <v/>
      </c>
      <c r="L50" s="24"/>
      <c r="M50" s="24"/>
      <c r="N50" s="24"/>
      <c r="O50" s="24"/>
      <c r="P50" s="87" t="str">
        <f t="shared" si="3"/>
        <v/>
      </c>
      <c r="Q50" s="90" t="str">
        <f t="shared" si="4"/>
        <v/>
      </c>
      <c r="R50" s="1" t="str" cm="1">
        <f t="array" ref="R50">IF(V50="","",_xlfn.IFS(V50=-1,"ETP/non-ETP",V50=-4,"Group Error",V50&lt;60,"High",V50&lt;80,"Med",TRUE,"Low"))</f>
        <v/>
      </c>
      <c r="S50" s="13" t="str" cm="1">
        <f t="array" ref="S50">IF(V50="","",_xlfn.IFS(V50=-1,"ETP/non-ETP",V50=-4,"Group Error",V50&lt;60,"SG60 not met",V50&lt;80,"SG60 met",V50&lt;100,"SG80 met",TRUE,"SG100 met"))</f>
        <v/>
      </c>
      <c r="T50" s="2"/>
      <c r="V50" s="80" t="str" cm="1">
        <f t="array" ref="V50">IFERROR(IF(NOT(ISNUMBER(A50)),"",_xlfn.IFS(E50="",-1,B50&lt;&gt;"First","",COUNTIFS($A$3:$A$53,A50,$E$3:$E$53,"&lt;&gt;",$E$3:$E$53,"&lt;&gt;"&amp;E50)&gt;0,-4,OR(Q50="",E50=""),"",TRUE,ROUND(IF(E50="ETP",MIN(-11.965*Q50^2+32.28*Q50+78.259,100),MIN(-5.8*Q50^2+6.9*Q50+105,100)),0))),"")</f>
        <v/>
      </c>
      <c r="W50"/>
      <c r="X50"/>
      <c r="AA50"/>
      <c r="AB50"/>
      <c r="AC50"/>
      <c r="AD50"/>
      <c r="AE50"/>
      <c r="AF50"/>
      <c r="AG50"/>
    </row>
    <row r="51" spans="1:33" s="1" customFormat="1" ht="9.75" customHeight="1">
      <c r="A51" s="57"/>
      <c r="B51" s="2" t="str">
        <f>IF(COUNTIF($A$3:A51,A51)=1,"First","")</f>
        <v/>
      </c>
      <c r="C51" s="2"/>
      <c r="D51" s="2"/>
      <c r="E51" s="2"/>
      <c r="F51" s="2"/>
      <c r="G51" s="2"/>
      <c r="H51" s="2"/>
      <c r="I51" s="24"/>
      <c r="J51" s="24"/>
      <c r="K51" s="84" t="str">
        <f t="shared" si="2"/>
        <v/>
      </c>
      <c r="L51" s="24"/>
      <c r="M51" s="24"/>
      <c r="N51" s="24"/>
      <c r="O51" s="24"/>
      <c r="P51" s="87" t="str">
        <f t="shared" si="3"/>
        <v/>
      </c>
      <c r="Q51" s="90" t="str">
        <f t="shared" si="4"/>
        <v/>
      </c>
      <c r="R51" s="1" t="str" cm="1">
        <f t="array" ref="R51">IF(V51="","",_xlfn.IFS(V51=-1,"ETP/non-ETP",V51=-4,"Group Error",V51&lt;60,"High",V51&lt;80,"Med",TRUE,"Low"))</f>
        <v/>
      </c>
      <c r="S51" s="13" t="str" cm="1">
        <f t="array" ref="S51">IF(V51="","",_xlfn.IFS(V51=-1,"ETP/non-ETP",V51=-4,"Group Error",V51&lt;60,"SG60 not met",V51&lt;80,"SG60 met",V51&lt;100,"SG80 met",TRUE,"SG100 met"))</f>
        <v/>
      </c>
      <c r="T51" s="2"/>
      <c r="V51" s="80" t="str" cm="1">
        <f t="array" ref="V51">IFERROR(IF(NOT(ISNUMBER(A51)),"",_xlfn.IFS(E51="",-1,B51&lt;&gt;"First","",COUNTIFS($A$3:$A$53,A51,$E$3:$E$53,"&lt;&gt;",$E$3:$E$53,"&lt;&gt;"&amp;E51)&gt;0,-4,OR(Q51="",E51=""),"",TRUE,ROUND(IF(E51="ETP",MIN(-11.965*Q51^2+32.28*Q51+78.259,100),MIN(-5.8*Q51^2+6.9*Q51+105,100)),0))),"")</f>
        <v/>
      </c>
      <c r="W51"/>
      <c r="X51"/>
      <c r="AA51"/>
      <c r="AB51"/>
      <c r="AC51"/>
      <c r="AD51"/>
      <c r="AE51"/>
      <c r="AF51"/>
      <c r="AG51"/>
    </row>
    <row r="52" spans="1:33" s="1" customFormat="1" ht="9.75" customHeight="1">
      <c r="A52" s="57"/>
      <c r="B52" s="2" t="str">
        <f>IF(COUNTIF($A$3:A52,A52)=1,"First","")</f>
        <v/>
      </c>
      <c r="C52" s="2"/>
      <c r="D52" s="2"/>
      <c r="E52" s="2"/>
      <c r="F52" s="2"/>
      <c r="G52" s="2"/>
      <c r="H52" s="2"/>
      <c r="I52" s="24"/>
      <c r="J52" s="24"/>
      <c r="K52" s="84" t="str">
        <f t="shared" si="2"/>
        <v/>
      </c>
      <c r="L52" s="24"/>
      <c r="M52" s="24"/>
      <c r="N52" s="24"/>
      <c r="O52" s="24"/>
      <c r="P52" s="87" t="str">
        <f t="shared" si="3"/>
        <v/>
      </c>
      <c r="Q52" s="90" t="str">
        <f t="shared" si="4"/>
        <v/>
      </c>
      <c r="R52" s="1" t="str" cm="1">
        <f t="array" ref="R52">IF(V52="","",_xlfn.IFS(V52=-1,"ETP/non-ETP",V52=-4,"Group Error",V52&lt;60,"High",V52&lt;80,"Med",TRUE,"Low"))</f>
        <v/>
      </c>
      <c r="S52" s="13" t="str" cm="1">
        <f t="array" ref="S52">IF(V52="","",_xlfn.IFS(V52=-1,"ETP/non-ETP",V52=-4,"Group Error",V52&lt;60,"SG60 not met",V52&lt;80,"SG60 met",V52&lt;100,"SG80 met",TRUE,"SG100 met"))</f>
        <v/>
      </c>
      <c r="T52" s="2"/>
      <c r="V52" s="80" t="str" cm="1">
        <f t="array" ref="V52">IFERROR(IF(NOT(ISNUMBER(A52)),"",_xlfn.IFS(E52="",-1,B52&lt;&gt;"First","",COUNTIFS($A$3:$A$53,A52,$E$3:$E$53,"&lt;&gt;",$E$3:$E$53,"&lt;&gt;"&amp;E52)&gt;0,-4,OR(Q52="",E52=""),"",TRUE,ROUND(IF(E52="ETP",MIN(-11.965*Q52^2+32.28*Q52+78.259,100),MIN(-5.8*Q52^2+6.9*Q52+105,100)),0))),"")</f>
        <v/>
      </c>
      <c r="W52"/>
      <c r="X52"/>
      <c r="AA52"/>
      <c r="AB52"/>
      <c r="AC52"/>
      <c r="AD52"/>
      <c r="AE52"/>
      <c r="AF52"/>
      <c r="AG52"/>
    </row>
    <row r="53" spans="1:33" s="1" customFormat="1" ht="9.75" customHeight="1" thickBot="1">
      <c r="A53" s="58"/>
      <c r="B53" s="11" t="str">
        <f>IF(COUNTIF($A$3:A53,A53)=1,"First","")</f>
        <v/>
      </c>
      <c r="C53" s="11"/>
      <c r="D53" s="11"/>
      <c r="E53" s="11"/>
      <c r="F53" s="11"/>
      <c r="G53" s="11"/>
      <c r="H53" s="11"/>
      <c r="I53" s="56"/>
      <c r="J53" s="56"/>
      <c r="K53" s="85" t="str">
        <f t="shared" si="2"/>
        <v/>
      </c>
      <c r="L53" s="56"/>
      <c r="M53" s="56"/>
      <c r="N53" s="56"/>
      <c r="O53" s="56"/>
      <c r="P53" s="88" t="str">
        <f t="shared" si="3"/>
        <v/>
      </c>
      <c r="Q53" s="91" t="str">
        <f t="shared" si="4"/>
        <v/>
      </c>
      <c r="R53" s="12" t="str" cm="1">
        <f t="array" ref="R53">IF(V53="","",_xlfn.IFS(V53=-1,"ETP/non-ETP",V53=-4,"Group Error",V53&lt;60,"High",V53&lt;80,"Med",TRUE,"Low"))</f>
        <v/>
      </c>
      <c r="S53" s="14" t="str" cm="1">
        <f t="array" ref="S53">IF(V53="","",_xlfn.IFS(V53=-1,"ETP/non-ETP",V53=-4,"Group Error",V53&lt;60,"SG60 not met",V53&lt;80,"SG60 met",V53&lt;100,"SG80 met",TRUE,"SG100 met"))</f>
        <v/>
      </c>
      <c r="T53" s="2"/>
      <c r="V53" s="122" t="str" cm="1">
        <f t="array" ref="V53">IFERROR(IF(NOT(ISNUMBER(A53)),"",_xlfn.IFS(E53="",-1,B53&lt;&gt;"First","",COUNTIFS($A$3:$A$53,A53,$E$3:$E$53,"&lt;&gt;",$E$3:$E$53,"&lt;&gt;"&amp;E53)&gt;0,-4,OR(Q53="",E53=""),"",TRUE,ROUND(IF(E53="ETP",MIN(-11.965*Q53^2+32.28*Q53+78.259,100),MIN(-5.8*Q53^2+6.9*Q53+105,100)),0))),"")</f>
        <v/>
      </c>
      <c r="W53"/>
      <c r="X53"/>
      <c r="AA53"/>
      <c r="AB53"/>
      <c r="AC53"/>
      <c r="AD53"/>
      <c r="AE53"/>
      <c r="AF53"/>
      <c r="AG53"/>
    </row>
    <row r="54" spans="1:33" s="1" customFormat="1" ht="10">
      <c r="A54" s="8"/>
      <c r="B54" s="8"/>
      <c r="C54" s="8"/>
      <c r="D54" s="8"/>
      <c r="E54" s="2"/>
      <c r="F54" s="2"/>
      <c r="G54" s="2"/>
      <c r="H54" s="2"/>
      <c r="I54" s="2"/>
      <c r="J54" s="2"/>
      <c r="K54" s="2"/>
      <c r="R54" s="2"/>
      <c r="S54" s="2"/>
      <c r="T54" s="2"/>
    </row>
    <row r="55" spans="1:33" s="1" customFormat="1" ht="10" hidden="1">
      <c r="A55" s="8"/>
      <c r="B55" s="8"/>
      <c r="C55" s="8"/>
      <c r="D55" s="8"/>
      <c r="E55" s="2"/>
      <c r="F55" s="2"/>
      <c r="G55" s="2"/>
      <c r="H55" s="2"/>
      <c r="I55" s="2"/>
      <c r="J55" s="2"/>
      <c r="K55" s="2"/>
      <c r="R55" s="2"/>
      <c r="S55" s="2"/>
      <c r="T55" s="2"/>
    </row>
    <row r="56" spans="1:33" s="1" customFormat="1" ht="10" hidden="1">
      <c r="A56" s="8"/>
      <c r="B56" s="8"/>
      <c r="C56" s="8"/>
      <c r="D56" s="8"/>
      <c r="E56" s="2"/>
      <c r="F56" s="2"/>
      <c r="G56" s="2"/>
      <c r="H56" s="2"/>
      <c r="I56" s="2"/>
      <c r="J56" s="2"/>
      <c r="K56" s="2"/>
      <c r="R56" s="2"/>
      <c r="S56" s="2"/>
      <c r="T56" s="2"/>
    </row>
    <row r="57" spans="1:33" s="1" customFormat="1" ht="10" hidden="1">
      <c r="A57" s="8"/>
      <c r="B57" s="8"/>
      <c r="C57" s="8"/>
      <c r="D57" s="8"/>
      <c r="E57" s="2"/>
      <c r="F57" s="2"/>
      <c r="G57" s="2"/>
      <c r="H57" s="2"/>
      <c r="I57" s="2"/>
      <c r="J57" s="2"/>
      <c r="K57" s="2"/>
      <c r="T57" s="2"/>
    </row>
    <row r="58" spans="1:33" s="1" customFormat="1" ht="10" hidden="1">
      <c r="A58" s="8"/>
      <c r="B58" s="8"/>
      <c r="C58" s="8"/>
      <c r="D58" s="8"/>
      <c r="E58" s="2"/>
      <c r="F58" s="2"/>
      <c r="G58" s="2"/>
      <c r="H58" s="2"/>
      <c r="I58" s="2"/>
      <c r="J58" s="2"/>
      <c r="K58" s="2"/>
      <c r="R58" s="2"/>
      <c r="S58" s="2"/>
      <c r="T58" s="2"/>
    </row>
    <row r="59" spans="1:33" s="1" customFormat="1" ht="10" hidden="1">
      <c r="A59" s="8"/>
      <c r="B59" s="8"/>
      <c r="C59" s="8"/>
      <c r="D59" s="8"/>
      <c r="E59" s="2"/>
      <c r="F59" s="2"/>
      <c r="G59" s="2"/>
      <c r="H59" s="2"/>
      <c r="I59" s="2"/>
      <c r="J59" s="2"/>
      <c r="K59" s="2"/>
      <c r="R59" s="2"/>
      <c r="S59" s="2"/>
      <c r="T59" s="2"/>
    </row>
    <row r="60" spans="1:33" s="1" customFormat="1" ht="10" hidden="1">
      <c r="A60" s="8"/>
      <c r="B60" s="8"/>
      <c r="C60" s="8"/>
      <c r="D60" s="8"/>
      <c r="E60" s="2"/>
      <c r="F60" s="2"/>
      <c r="G60" s="2"/>
      <c r="H60" s="2"/>
      <c r="I60" s="2"/>
      <c r="J60" s="2"/>
      <c r="K60" s="2"/>
      <c r="R60" s="2"/>
      <c r="S60" s="2"/>
      <c r="T60" s="2"/>
    </row>
    <row r="61" spans="1:33" s="1" customFormat="1" ht="10" hidden="1">
      <c r="A61" s="8"/>
      <c r="B61" s="8"/>
      <c r="C61" s="8"/>
      <c r="D61" s="8"/>
      <c r="E61" s="2"/>
      <c r="F61" s="2"/>
      <c r="G61" s="2"/>
      <c r="H61" s="2"/>
      <c r="I61" s="2"/>
      <c r="J61" s="2"/>
      <c r="K61" s="2"/>
      <c r="R61" s="2"/>
      <c r="S61" s="2"/>
      <c r="T61" s="2"/>
    </row>
    <row r="62" spans="1:33" s="1" customFormat="1" ht="10" hidden="1">
      <c r="A62" s="8"/>
      <c r="B62" s="8"/>
      <c r="C62" s="8"/>
      <c r="D62" s="8"/>
      <c r="E62" s="2"/>
      <c r="F62" s="2"/>
      <c r="G62" s="2"/>
      <c r="H62" s="2"/>
      <c r="I62" s="2"/>
      <c r="J62" s="2"/>
      <c r="K62" s="2"/>
      <c r="R62" s="2"/>
      <c r="S62" s="2"/>
      <c r="T62" s="2"/>
    </row>
    <row r="63" spans="1:33" s="1" customFormat="1" ht="10" hidden="1">
      <c r="A63" s="8"/>
      <c r="B63" s="8"/>
      <c r="C63" s="8"/>
      <c r="D63" s="8"/>
      <c r="E63" s="2"/>
      <c r="F63" s="2"/>
      <c r="G63" s="2"/>
      <c r="H63" s="2"/>
      <c r="I63" s="2"/>
      <c r="J63" s="2"/>
      <c r="K63" s="2"/>
      <c r="R63" s="2"/>
      <c r="S63" s="2"/>
      <c r="T63" s="2"/>
    </row>
    <row r="64" spans="1:33" s="1" customFormat="1" ht="10" hidden="1">
      <c r="A64" s="8"/>
      <c r="B64" s="8"/>
      <c r="C64" s="8"/>
      <c r="D64" s="8"/>
      <c r="E64" s="2"/>
      <c r="F64" s="2"/>
      <c r="G64" s="2"/>
      <c r="H64" s="2"/>
      <c r="I64" s="2"/>
      <c r="J64" s="2"/>
      <c r="K64" s="2"/>
      <c r="R64" s="2"/>
      <c r="S64" s="2"/>
      <c r="T64" s="2"/>
    </row>
    <row r="65" spans="1:20" s="1" customFormat="1" ht="10" hidden="1">
      <c r="A65" s="8"/>
      <c r="B65" s="8"/>
      <c r="C65" s="8"/>
      <c r="D65" s="8"/>
      <c r="E65" s="2"/>
      <c r="F65" s="2"/>
      <c r="G65" s="2"/>
      <c r="H65" s="2"/>
      <c r="I65" s="2"/>
      <c r="J65" s="2"/>
      <c r="K65" s="2"/>
      <c r="R65" s="2"/>
      <c r="S65" s="2"/>
      <c r="T65" s="2"/>
    </row>
    <row r="66" spans="1:20" s="1" customFormat="1" ht="10" hidden="1">
      <c r="A66" s="8"/>
      <c r="B66" s="8"/>
      <c r="C66" s="8"/>
      <c r="D66" s="8"/>
      <c r="E66" s="2"/>
      <c r="F66" s="2"/>
      <c r="G66" s="2"/>
      <c r="H66" s="2"/>
      <c r="I66" s="2"/>
      <c r="J66" s="2"/>
      <c r="K66" s="2"/>
      <c r="R66" s="2"/>
      <c r="S66" s="2"/>
      <c r="T66" s="2"/>
    </row>
    <row r="67" spans="1:20" s="1" customFormat="1" ht="10" hidden="1">
      <c r="A67" s="8"/>
      <c r="B67" s="8"/>
      <c r="C67" s="8"/>
      <c r="D67" s="8"/>
      <c r="E67" s="2"/>
      <c r="F67" s="2"/>
      <c r="G67" s="2"/>
      <c r="H67" s="2"/>
      <c r="I67" s="2"/>
      <c r="J67" s="2"/>
      <c r="K67" s="2"/>
      <c r="R67" s="2"/>
      <c r="S67" s="2"/>
      <c r="T67" s="2"/>
    </row>
    <row r="68" spans="1:20" s="1" customFormat="1" ht="10" hidden="1">
      <c r="A68" s="8"/>
      <c r="B68" s="8"/>
      <c r="C68" s="8"/>
      <c r="D68" s="8"/>
      <c r="E68" s="2"/>
      <c r="F68" s="2"/>
      <c r="G68" s="2"/>
      <c r="H68" s="2"/>
      <c r="I68" s="2"/>
      <c r="J68" s="2"/>
      <c r="K68" s="2"/>
      <c r="R68" s="2"/>
      <c r="S68" s="2"/>
      <c r="T68" s="2"/>
    </row>
    <row r="69" spans="1:20" s="1" customFormat="1" ht="10" hidden="1">
      <c r="A69" s="8"/>
      <c r="B69" s="8"/>
      <c r="C69" s="8"/>
      <c r="D69" s="8"/>
      <c r="E69" s="2"/>
      <c r="F69" s="2"/>
      <c r="G69" s="2"/>
      <c r="H69" s="2"/>
      <c r="I69" s="2"/>
      <c r="J69" s="2"/>
      <c r="K69" s="2"/>
      <c r="R69" s="2"/>
      <c r="S69" s="2"/>
      <c r="T69" s="2"/>
    </row>
    <row r="70" spans="1:20" s="1" customFormat="1" ht="10" hidden="1">
      <c r="A70" s="8"/>
      <c r="B70" s="8"/>
      <c r="C70" s="8"/>
      <c r="D70" s="8"/>
      <c r="E70" s="2"/>
      <c r="F70" s="2"/>
      <c r="G70" s="2"/>
      <c r="H70" s="2"/>
      <c r="I70" s="2"/>
      <c r="J70" s="2"/>
      <c r="K70" s="2"/>
      <c r="R70" s="2"/>
      <c r="S70" s="2"/>
      <c r="T70" s="2"/>
    </row>
    <row r="71" spans="1:20" s="1" customFormat="1" ht="10" hidden="1">
      <c r="A71" s="8"/>
      <c r="B71" s="8"/>
      <c r="C71" s="8"/>
      <c r="D71" s="8"/>
      <c r="E71" s="2"/>
      <c r="F71" s="2"/>
      <c r="G71" s="2"/>
      <c r="H71" s="2"/>
      <c r="I71" s="2"/>
      <c r="J71" s="2"/>
      <c r="K71" s="2"/>
      <c r="R71" s="2"/>
      <c r="S71" s="2"/>
      <c r="T71" s="2"/>
    </row>
    <row r="72" spans="1:20" s="1" customFormat="1" ht="10" hidden="1">
      <c r="A72" s="8"/>
      <c r="B72" s="8"/>
      <c r="C72" s="8"/>
      <c r="D72" s="8"/>
      <c r="E72" s="2"/>
      <c r="F72" s="2"/>
      <c r="G72" s="2"/>
      <c r="H72" s="2"/>
      <c r="I72" s="2"/>
      <c r="J72" s="2"/>
      <c r="K72" s="2"/>
      <c r="R72" s="2"/>
      <c r="S72" s="2"/>
      <c r="T72" s="2"/>
    </row>
    <row r="73" spans="1:20" s="1" customFormat="1" ht="10" hidden="1">
      <c r="A73" s="8"/>
      <c r="B73" s="8"/>
      <c r="C73" s="8"/>
      <c r="D73" s="8"/>
      <c r="E73" s="2"/>
      <c r="F73" s="2"/>
      <c r="G73" s="2"/>
      <c r="H73" s="2"/>
      <c r="I73" s="2"/>
      <c r="J73" s="2"/>
      <c r="K73" s="2"/>
      <c r="R73" s="2"/>
      <c r="S73" s="2"/>
      <c r="T73" s="2"/>
    </row>
    <row r="74" spans="1:20" s="1" customFormat="1" ht="10" hidden="1">
      <c r="A74" s="8"/>
      <c r="B74" s="8"/>
      <c r="C74" s="8"/>
      <c r="D74" s="8"/>
      <c r="E74" s="2"/>
      <c r="F74" s="2"/>
      <c r="G74" s="2"/>
      <c r="H74" s="2"/>
      <c r="I74" s="2"/>
      <c r="J74" s="2"/>
      <c r="K74" s="2"/>
      <c r="R74" s="2"/>
      <c r="S74" s="2"/>
      <c r="T74" s="2"/>
    </row>
    <row r="75" spans="1:20" s="1" customFormat="1" ht="10" hidden="1">
      <c r="A75" s="8"/>
      <c r="B75" s="8"/>
      <c r="C75" s="8"/>
      <c r="D75" s="8"/>
      <c r="E75" s="2"/>
      <c r="F75" s="2"/>
      <c r="G75" s="2"/>
      <c r="H75" s="2"/>
      <c r="I75" s="2"/>
      <c r="J75" s="2"/>
      <c r="K75" s="2"/>
      <c r="R75" s="2"/>
      <c r="S75" s="2"/>
      <c r="T75" s="2"/>
    </row>
    <row r="76" spans="1:20" s="1" customFormat="1" ht="10" hidden="1">
      <c r="A76" s="8"/>
      <c r="B76" s="8"/>
      <c r="C76" s="8"/>
      <c r="D76" s="8"/>
      <c r="E76" s="2"/>
      <c r="F76" s="2"/>
      <c r="G76" s="2"/>
      <c r="H76" s="2"/>
      <c r="I76" s="2"/>
      <c r="J76" s="2"/>
      <c r="K76" s="2"/>
      <c r="R76" s="2"/>
      <c r="S76" s="2"/>
      <c r="T76" s="2"/>
    </row>
    <row r="77" spans="1:20" s="1" customFormat="1" ht="10" hidden="1">
      <c r="A77" s="8"/>
      <c r="B77" s="8"/>
      <c r="C77" s="8"/>
      <c r="D77" s="8"/>
      <c r="E77" s="2"/>
      <c r="F77" s="2"/>
      <c r="G77" s="2"/>
      <c r="H77" s="2"/>
      <c r="I77" s="2"/>
      <c r="J77" s="2"/>
      <c r="K77" s="2"/>
      <c r="R77" s="2"/>
      <c r="S77" s="2"/>
      <c r="T77" s="2"/>
    </row>
    <row r="78" spans="1:20" s="1" customFormat="1" ht="10" hidden="1">
      <c r="A78" s="8"/>
      <c r="B78" s="8"/>
      <c r="C78" s="8"/>
      <c r="D78" s="8"/>
      <c r="E78" s="2"/>
      <c r="F78" s="2"/>
      <c r="G78" s="2"/>
      <c r="H78" s="2"/>
      <c r="I78" s="2"/>
      <c r="J78" s="2"/>
      <c r="K78" s="2"/>
      <c r="R78" s="2"/>
      <c r="S78" s="2"/>
      <c r="T78" s="2"/>
    </row>
    <row r="79" spans="1:20" s="1" customFormat="1" ht="10" hidden="1">
      <c r="A79" s="8"/>
      <c r="B79" s="8"/>
      <c r="C79" s="8"/>
      <c r="D79" s="8"/>
      <c r="E79" s="2"/>
      <c r="F79" s="2"/>
      <c r="G79" s="2"/>
      <c r="H79" s="2"/>
      <c r="I79" s="2"/>
      <c r="J79" s="2"/>
      <c r="K79" s="2"/>
      <c r="R79" s="2"/>
      <c r="S79" s="2"/>
      <c r="T79" s="2"/>
    </row>
    <row r="80" spans="1:20" s="1" customFormat="1" ht="10" hidden="1">
      <c r="A80" s="8"/>
      <c r="B80" s="8"/>
      <c r="C80" s="8"/>
      <c r="D80" s="8"/>
      <c r="E80" s="2"/>
      <c r="F80" s="2"/>
      <c r="G80" s="2"/>
      <c r="H80" s="2"/>
      <c r="I80" s="2"/>
      <c r="J80" s="2"/>
      <c r="K80" s="2"/>
      <c r="R80" s="2"/>
      <c r="S80" s="2"/>
      <c r="T80" s="2"/>
    </row>
    <row r="81" spans="1:20" s="1" customFormat="1" ht="10" hidden="1">
      <c r="A81" s="8"/>
      <c r="B81" s="8"/>
      <c r="C81" s="8"/>
      <c r="D81" s="8"/>
      <c r="E81" s="2"/>
      <c r="F81" s="2"/>
      <c r="G81" s="2"/>
      <c r="H81" s="2"/>
      <c r="I81" s="2"/>
      <c r="J81" s="2"/>
      <c r="K81" s="2"/>
      <c r="R81" s="2"/>
      <c r="S81" s="2"/>
      <c r="T81" s="2"/>
    </row>
    <row r="82" spans="1:20" s="1" customFormat="1" ht="10" hidden="1">
      <c r="A82" s="8"/>
      <c r="B82" s="8"/>
      <c r="C82" s="8"/>
      <c r="D82" s="8"/>
      <c r="E82" s="2"/>
      <c r="F82" s="2"/>
      <c r="G82" s="2"/>
      <c r="H82" s="2"/>
      <c r="I82" s="2"/>
      <c r="J82" s="2"/>
      <c r="K82" s="2"/>
      <c r="R82" s="2"/>
      <c r="S82" s="2"/>
      <c r="T82" s="2"/>
    </row>
    <row r="83" spans="1:20" s="1" customFormat="1" ht="10" hidden="1">
      <c r="A83" s="8"/>
      <c r="B83" s="8"/>
      <c r="C83" s="8"/>
      <c r="D83" s="8"/>
      <c r="E83" s="2"/>
      <c r="F83" s="2"/>
      <c r="G83" s="2"/>
      <c r="H83" s="2"/>
      <c r="I83" s="2"/>
      <c r="J83" s="2"/>
      <c r="K83" s="2"/>
      <c r="R83" s="2"/>
      <c r="S83" s="2"/>
      <c r="T83" s="2"/>
    </row>
    <row r="84" spans="1:20" s="1" customFormat="1" ht="10" hidden="1">
      <c r="A84" s="8"/>
      <c r="B84" s="8"/>
      <c r="C84" s="8"/>
      <c r="D84" s="8"/>
      <c r="E84" s="2"/>
      <c r="F84" s="2"/>
      <c r="G84" s="2"/>
      <c r="H84" s="2"/>
      <c r="I84" s="2"/>
      <c r="J84" s="2"/>
      <c r="K84" s="2"/>
      <c r="R84" s="2"/>
      <c r="S84" s="2"/>
      <c r="T84" s="2"/>
    </row>
    <row r="85" spans="1:20" s="1" customFormat="1" ht="10" hidden="1">
      <c r="A85" s="8"/>
      <c r="B85" s="8"/>
      <c r="C85" s="8"/>
      <c r="D85" s="8"/>
      <c r="E85" s="2"/>
      <c r="F85" s="2"/>
      <c r="G85" s="2"/>
      <c r="H85" s="2"/>
      <c r="I85" s="2"/>
      <c r="J85" s="2"/>
      <c r="K85" s="2"/>
      <c r="R85" s="2"/>
      <c r="S85" s="2"/>
      <c r="T85" s="2"/>
    </row>
    <row r="86" spans="1:20" s="1" customFormat="1" ht="10" hidden="1">
      <c r="A86" s="8"/>
      <c r="B86" s="8"/>
      <c r="C86" s="8"/>
      <c r="D86" s="8"/>
      <c r="E86" s="2"/>
      <c r="F86" s="2"/>
      <c r="G86" s="2"/>
      <c r="H86" s="2"/>
      <c r="I86" s="2"/>
      <c r="J86" s="2"/>
      <c r="K86" s="2"/>
      <c r="R86" s="2"/>
      <c r="S86" s="2"/>
      <c r="T86" s="2"/>
    </row>
    <row r="87" spans="1:20" s="1" customFormat="1" ht="10" hidden="1">
      <c r="A87" s="8"/>
      <c r="B87" s="8"/>
      <c r="C87" s="8"/>
      <c r="D87" s="8"/>
      <c r="E87" s="2"/>
      <c r="F87" s="2"/>
      <c r="G87" s="2"/>
      <c r="H87" s="2"/>
      <c r="I87" s="2"/>
      <c r="J87" s="2"/>
      <c r="K87" s="2"/>
      <c r="R87" s="2"/>
      <c r="S87" s="2"/>
      <c r="T87" s="2"/>
    </row>
    <row r="88" spans="1:20" s="1" customFormat="1" ht="10" hidden="1">
      <c r="A88" s="8"/>
      <c r="B88" s="8"/>
      <c r="C88" s="8"/>
      <c r="D88" s="8"/>
      <c r="E88" s="2"/>
      <c r="F88" s="2"/>
      <c r="G88" s="2"/>
      <c r="H88" s="2"/>
      <c r="I88" s="2"/>
      <c r="J88" s="2"/>
      <c r="K88" s="2"/>
      <c r="R88" s="2"/>
      <c r="S88" s="2"/>
      <c r="T88" s="2"/>
    </row>
    <row r="89" spans="1:20" s="1" customFormat="1" ht="10" hidden="1">
      <c r="A89" s="8"/>
      <c r="B89" s="8"/>
      <c r="C89" s="8"/>
      <c r="D89" s="8"/>
      <c r="E89" s="2"/>
      <c r="F89" s="2"/>
      <c r="G89" s="2"/>
      <c r="H89" s="2"/>
      <c r="I89" s="2"/>
      <c r="J89" s="2"/>
      <c r="K89" s="2"/>
      <c r="R89" s="2"/>
      <c r="S89" s="2"/>
      <c r="T89" s="2"/>
    </row>
    <row r="90" spans="1:20" s="1" customFormat="1" ht="10" hidden="1">
      <c r="A90" s="8"/>
      <c r="B90" s="8"/>
      <c r="C90" s="8"/>
      <c r="D90" s="8"/>
      <c r="E90" s="2"/>
      <c r="F90" s="2"/>
      <c r="G90" s="2"/>
      <c r="H90" s="2"/>
      <c r="I90" s="2"/>
      <c r="J90" s="2"/>
      <c r="K90" s="2"/>
      <c r="R90" s="2"/>
      <c r="S90" s="2"/>
      <c r="T90" s="2"/>
    </row>
    <row r="91" spans="1:20" s="1" customFormat="1" ht="10" hidden="1">
      <c r="A91" s="8"/>
      <c r="B91" s="8"/>
      <c r="C91" s="8"/>
      <c r="D91" s="8"/>
      <c r="E91" s="2"/>
      <c r="F91" s="2"/>
      <c r="G91" s="2"/>
      <c r="H91" s="2"/>
      <c r="I91" s="2"/>
      <c r="J91" s="2"/>
      <c r="K91" s="2"/>
      <c r="R91" s="2"/>
      <c r="S91" s="2"/>
      <c r="T91" s="2"/>
    </row>
    <row r="92" spans="1:20" s="1" customFormat="1" ht="10" hidden="1">
      <c r="A92" s="8"/>
      <c r="B92" s="8"/>
      <c r="C92" s="8"/>
      <c r="D92" s="8"/>
      <c r="E92" s="2"/>
      <c r="F92" s="2"/>
      <c r="G92" s="2"/>
      <c r="H92" s="2"/>
      <c r="I92" s="2"/>
      <c r="J92" s="2"/>
      <c r="K92" s="2"/>
      <c r="R92" s="2"/>
      <c r="S92" s="2"/>
      <c r="T92" s="2"/>
    </row>
    <row r="93" spans="1:20" s="1" customFormat="1" ht="10" hidden="1">
      <c r="A93" s="8"/>
      <c r="B93" s="8"/>
      <c r="C93" s="8"/>
      <c r="D93" s="8"/>
      <c r="E93" s="2"/>
      <c r="F93" s="2"/>
      <c r="G93" s="2"/>
      <c r="H93" s="2"/>
      <c r="I93" s="2"/>
      <c r="J93" s="2"/>
      <c r="K93" s="2"/>
      <c r="R93" s="2"/>
      <c r="S93" s="2"/>
      <c r="T93" s="2"/>
    </row>
    <row r="94" spans="1:20" s="1" customFormat="1" ht="10" hidden="1">
      <c r="A94" s="8"/>
      <c r="B94" s="8"/>
      <c r="C94" s="8"/>
      <c r="D94" s="8"/>
      <c r="E94" s="2"/>
      <c r="F94" s="2"/>
      <c r="G94" s="2"/>
      <c r="H94" s="2"/>
      <c r="I94" s="2"/>
      <c r="J94" s="2"/>
      <c r="K94" s="2"/>
      <c r="R94" s="2"/>
      <c r="S94" s="2"/>
      <c r="T94" s="2"/>
    </row>
    <row r="95" spans="1:20" s="1" customFormat="1" ht="10" hidden="1">
      <c r="A95" s="8"/>
      <c r="B95" s="8"/>
      <c r="C95" s="8"/>
      <c r="D95" s="8"/>
      <c r="E95" s="2"/>
      <c r="F95" s="2"/>
      <c r="G95" s="2"/>
      <c r="H95" s="2"/>
      <c r="I95" s="2"/>
      <c r="J95" s="2"/>
      <c r="K95" s="2"/>
      <c r="R95" s="2"/>
      <c r="S95" s="2"/>
      <c r="T95" s="2"/>
    </row>
    <row r="96" spans="1:20" s="1" customFormat="1" ht="10" hidden="1">
      <c r="A96" s="8"/>
      <c r="B96" s="8"/>
      <c r="C96" s="8"/>
      <c r="D96" s="8"/>
      <c r="E96" s="2"/>
      <c r="F96" s="2"/>
      <c r="G96" s="2"/>
      <c r="H96" s="2"/>
      <c r="I96" s="2"/>
      <c r="J96" s="2"/>
      <c r="K96" s="2"/>
      <c r="R96" s="2"/>
      <c r="S96" s="2"/>
      <c r="T96" s="2"/>
    </row>
    <row r="97" spans="1:20" s="1" customFormat="1" ht="10" hidden="1">
      <c r="A97" s="8"/>
      <c r="B97" s="8"/>
      <c r="C97" s="8"/>
      <c r="D97" s="8"/>
      <c r="E97" s="2"/>
      <c r="F97" s="2"/>
      <c r="G97" s="2"/>
      <c r="H97" s="2"/>
      <c r="I97" s="2"/>
      <c r="J97" s="2"/>
      <c r="K97" s="2"/>
      <c r="R97" s="2"/>
      <c r="S97" s="2"/>
      <c r="T97" s="2"/>
    </row>
    <row r="98" spans="1:20" s="1" customFormat="1" ht="10" hidden="1">
      <c r="A98" s="8"/>
      <c r="B98" s="8"/>
      <c r="C98" s="8"/>
      <c r="D98" s="8"/>
      <c r="E98" s="2"/>
      <c r="F98" s="2"/>
      <c r="G98" s="2"/>
      <c r="H98" s="2"/>
      <c r="I98" s="2"/>
      <c r="J98" s="2"/>
      <c r="K98" s="2"/>
      <c r="R98" s="2"/>
      <c r="S98" s="2"/>
      <c r="T98" s="2"/>
    </row>
    <row r="99" spans="1:20" s="1" customFormat="1" ht="10" hidden="1">
      <c r="A99" s="8"/>
      <c r="B99" s="8"/>
      <c r="C99" s="8"/>
      <c r="D99" s="8"/>
      <c r="E99" s="2"/>
      <c r="F99" s="2"/>
      <c r="G99" s="2"/>
      <c r="H99" s="2"/>
      <c r="I99" s="2"/>
      <c r="J99" s="2"/>
      <c r="K99" s="2"/>
      <c r="R99" s="2"/>
      <c r="S99" s="2"/>
      <c r="T99" s="2"/>
    </row>
    <row r="100" spans="1:20" s="1" customFormat="1" ht="10" hidden="1">
      <c r="A100" s="8"/>
      <c r="B100" s="8"/>
      <c r="C100" s="8"/>
      <c r="D100" s="8"/>
      <c r="E100" s="2"/>
      <c r="F100" s="2"/>
      <c r="G100" s="2"/>
      <c r="H100" s="2"/>
      <c r="I100" s="2"/>
      <c r="J100" s="2"/>
      <c r="K100" s="2"/>
      <c r="R100" s="2"/>
      <c r="S100" s="2"/>
      <c r="T100" s="2"/>
    </row>
    <row r="101" spans="1:20" s="1" customFormat="1" ht="10" hidden="1">
      <c r="A101" s="8"/>
      <c r="B101" s="8"/>
      <c r="C101" s="8"/>
      <c r="D101" s="8"/>
      <c r="E101" s="2"/>
      <c r="F101" s="2"/>
      <c r="G101" s="2"/>
      <c r="H101" s="2"/>
      <c r="I101" s="2"/>
      <c r="J101" s="2"/>
      <c r="K101" s="2"/>
      <c r="R101" s="2"/>
      <c r="S101" s="2"/>
      <c r="T101" s="2"/>
    </row>
    <row r="102" spans="1:20" s="1" customFormat="1" ht="10" hidden="1">
      <c r="A102" s="8"/>
      <c r="B102" s="8"/>
      <c r="C102" s="8"/>
      <c r="D102" s="8"/>
      <c r="E102" s="2"/>
      <c r="F102" s="2"/>
      <c r="G102" s="2"/>
      <c r="H102" s="2"/>
      <c r="I102" s="2"/>
      <c r="J102" s="2"/>
      <c r="K102" s="2"/>
      <c r="R102" s="2"/>
      <c r="S102" s="2"/>
      <c r="T102" s="2"/>
    </row>
    <row r="103" spans="1:20" s="1" customFormat="1" ht="10" hidden="1">
      <c r="A103" s="8"/>
      <c r="B103" s="8"/>
      <c r="C103" s="8"/>
      <c r="D103" s="8"/>
      <c r="E103" s="2"/>
      <c r="F103" s="2"/>
      <c r="G103" s="2"/>
      <c r="H103" s="2"/>
      <c r="I103" s="2"/>
      <c r="J103" s="2"/>
      <c r="K103" s="2"/>
      <c r="R103" s="2"/>
      <c r="S103" s="2"/>
      <c r="T103" s="2"/>
    </row>
    <row r="104" spans="1:20" s="1" customFormat="1" ht="10" hidden="1">
      <c r="A104" s="8"/>
      <c r="B104" s="8"/>
      <c r="C104" s="8"/>
      <c r="D104" s="8"/>
      <c r="E104" s="2"/>
      <c r="F104" s="2"/>
      <c r="G104" s="2"/>
      <c r="H104" s="2"/>
      <c r="I104" s="2"/>
      <c r="J104" s="2"/>
      <c r="K104" s="2"/>
      <c r="R104" s="2"/>
      <c r="S104" s="2"/>
      <c r="T104" s="2"/>
    </row>
    <row r="105" spans="1:20" s="1" customFormat="1" ht="10" hidden="1">
      <c r="A105" s="8"/>
      <c r="B105" s="8"/>
      <c r="C105" s="8"/>
      <c r="D105" s="8"/>
      <c r="E105" s="2"/>
      <c r="F105" s="2"/>
      <c r="G105" s="2"/>
      <c r="H105" s="2"/>
      <c r="I105" s="2"/>
      <c r="J105" s="2"/>
      <c r="K105" s="2"/>
      <c r="R105" s="2"/>
      <c r="S105" s="2"/>
      <c r="T105" s="2"/>
    </row>
    <row r="106" spans="1:20" s="1" customFormat="1" ht="10" hidden="1">
      <c r="A106" s="8"/>
      <c r="B106" s="8"/>
      <c r="C106" s="8"/>
      <c r="D106" s="8"/>
      <c r="E106" s="2"/>
      <c r="F106" s="2"/>
      <c r="G106" s="2"/>
      <c r="H106" s="2"/>
      <c r="I106" s="2"/>
      <c r="J106" s="2"/>
      <c r="K106" s="2"/>
      <c r="R106" s="2"/>
      <c r="S106" s="2"/>
      <c r="T106" s="2"/>
    </row>
    <row r="107" spans="1:20" s="1" customFormat="1" ht="10" hidden="1">
      <c r="A107" s="8"/>
      <c r="B107" s="8"/>
      <c r="C107" s="8"/>
      <c r="D107" s="8"/>
      <c r="E107" s="2"/>
      <c r="F107" s="2"/>
      <c r="G107" s="2"/>
      <c r="H107" s="2"/>
      <c r="I107" s="2"/>
      <c r="J107" s="2"/>
      <c r="K107" s="2"/>
      <c r="R107" s="2"/>
      <c r="S107" s="2"/>
      <c r="T107" s="2"/>
    </row>
    <row r="108" spans="1:20" s="1" customFormat="1" ht="10" hidden="1">
      <c r="A108" s="8"/>
      <c r="B108" s="8"/>
      <c r="C108" s="8"/>
      <c r="D108" s="8"/>
      <c r="E108" s="2"/>
      <c r="F108" s="2"/>
      <c r="G108" s="2"/>
      <c r="H108" s="2"/>
      <c r="I108" s="2"/>
      <c r="J108" s="2"/>
      <c r="K108" s="2"/>
      <c r="R108" s="2"/>
      <c r="S108" s="2"/>
      <c r="T108" s="2"/>
    </row>
    <row r="109" spans="1:20" s="1" customFormat="1" ht="10" hidden="1">
      <c r="A109" s="8"/>
      <c r="B109" s="8"/>
      <c r="C109" s="8"/>
      <c r="D109" s="8"/>
      <c r="E109" s="2"/>
      <c r="F109" s="2"/>
      <c r="G109" s="2"/>
      <c r="H109" s="2"/>
      <c r="I109" s="2"/>
      <c r="J109" s="2"/>
      <c r="K109" s="2"/>
      <c r="R109" s="2"/>
      <c r="S109" s="2"/>
      <c r="T109" s="2"/>
    </row>
    <row r="110" spans="1:20" s="1" customFormat="1" ht="10" hidden="1">
      <c r="A110" s="8"/>
      <c r="B110" s="8"/>
      <c r="C110" s="8"/>
      <c r="D110" s="8"/>
      <c r="E110" s="2"/>
      <c r="F110" s="6"/>
      <c r="G110" s="6"/>
      <c r="H110" s="6"/>
      <c r="R110" s="2"/>
      <c r="S110" s="2"/>
      <c r="T110" s="2"/>
    </row>
    <row r="111" spans="1:20" s="1" customFormat="1" ht="10" hidden="1">
      <c r="A111" s="8"/>
      <c r="B111" s="8"/>
      <c r="C111" s="8"/>
      <c r="D111" s="8"/>
      <c r="E111" s="2"/>
      <c r="F111" s="6"/>
      <c r="G111" s="6"/>
      <c r="H111" s="6"/>
      <c r="R111" s="2"/>
      <c r="S111" s="2"/>
      <c r="T111" s="2"/>
    </row>
    <row r="112" spans="1:20" s="1" customFormat="1" ht="10" hidden="1">
      <c r="A112" s="8"/>
      <c r="B112" s="8"/>
      <c r="C112" s="8"/>
      <c r="D112" s="8"/>
      <c r="E112" s="2"/>
      <c r="F112" s="6"/>
      <c r="G112" s="6"/>
      <c r="H112" s="6"/>
      <c r="R112" s="2"/>
      <c r="S112" s="2"/>
      <c r="T112" s="2"/>
    </row>
    <row r="113" spans="1:20" s="1" customFormat="1" ht="10" hidden="1">
      <c r="A113" s="8"/>
      <c r="B113" s="8"/>
      <c r="C113" s="8"/>
      <c r="D113" s="8"/>
      <c r="E113" s="2"/>
      <c r="F113" s="6"/>
      <c r="G113" s="6"/>
      <c r="H113" s="6"/>
      <c r="R113" s="2"/>
      <c r="S113" s="2"/>
      <c r="T113" s="2"/>
    </row>
    <row r="114" spans="1:20" s="1" customFormat="1" ht="10" hidden="1">
      <c r="A114" s="8"/>
      <c r="B114" s="8"/>
      <c r="C114" s="8"/>
      <c r="D114" s="8"/>
      <c r="E114" s="2"/>
      <c r="F114" s="6"/>
      <c r="G114" s="6"/>
      <c r="H114" s="6"/>
      <c r="R114" s="2"/>
      <c r="S114" s="2"/>
      <c r="T114" s="2"/>
    </row>
    <row r="115" spans="1:20" s="1" customFormat="1" ht="10" hidden="1">
      <c r="A115" s="8"/>
      <c r="B115" s="8"/>
      <c r="C115" s="8"/>
      <c r="D115" s="8"/>
      <c r="E115" s="2"/>
      <c r="F115" s="6"/>
      <c r="G115" s="6"/>
      <c r="H115" s="6"/>
      <c r="R115" s="2"/>
      <c r="S115" s="2"/>
      <c r="T115" s="2"/>
    </row>
    <row r="116" spans="1:20" s="1" customFormat="1" ht="10" hidden="1">
      <c r="A116" s="8"/>
      <c r="B116" s="8"/>
      <c r="C116" s="8"/>
      <c r="D116" s="8"/>
      <c r="E116" s="2"/>
      <c r="F116" s="6"/>
      <c r="G116" s="6"/>
      <c r="H116" s="6"/>
      <c r="R116" s="2"/>
      <c r="S116" s="2"/>
      <c r="T116" s="2"/>
    </row>
    <row r="117" spans="1:20" s="1" customFormat="1" ht="10" hidden="1">
      <c r="A117" s="8"/>
      <c r="B117" s="8"/>
      <c r="C117" s="8"/>
      <c r="D117" s="8"/>
      <c r="E117" s="2"/>
      <c r="F117" s="6"/>
      <c r="G117" s="6"/>
      <c r="H117" s="6"/>
      <c r="R117" s="2"/>
      <c r="S117" s="2"/>
      <c r="T117" s="2"/>
    </row>
    <row r="118" spans="1:20" s="1" customFormat="1" ht="10" hidden="1">
      <c r="A118" s="8"/>
      <c r="B118" s="8"/>
      <c r="C118" s="8"/>
      <c r="D118" s="8"/>
      <c r="E118" s="2"/>
      <c r="F118" s="6"/>
      <c r="G118" s="6"/>
      <c r="H118" s="6"/>
      <c r="R118" s="2"/>
      <c r="S118" s="2"/>
      <c r="T118" s="2"/>
    </row>
    <row r="119" spans="1:20" s="1" customFormat="1" ht="10" hidden="1">
      <c r="A119" s="8"/>
      <c r="B119" s="8"/>
      <c r="C119" s="8"/>
      <c r="D119" s="8"/>
      <c r="E119" s="2"/>
      <c r="F119" s="6"/>
      <c r="G119" s="6"/>
      <c r="H119" s="6"/>
      <c r="R119" s="2"/>
      <c r="S119" s="2"/>
      <c r="T119" s="2"/>
    </row>
    <row r="120" spans="1:20" s="1" customFormat="1" ht="10" hidden="1">
      <c r="A120" s="8"/>
      <c r="B120" s="8"/>
      <c r="C120" s="8"/>
      <c r="D120" s="8"/>
      <c r="E120" s="2"/>
      <c r="F120" s="6"/>
      <c r="G120" s="6"/>
      <c r="H120" s="6"/>
      <c r="R120" s="2"/>
      <c r="S120" s="2"/>
      <c r="T120" s="2"/>
    </row>
    <row r="121" spans="1:20" s="1" customFormat="1" ht="10" hidden="1">
      <c r="A121" s="8"/>
      <c r="B121" s="8"/>
      <c r="C121" s="8"/>
      <c r="D121" s="8"/>
      <c r="E121" s="2"/>
      <c r="F121" s="6"/>
      <c r="G121" s="6"/>
      <c r="H121" s="6"/>
      <c r="R121" s="2"/>
      <c r="S121" s="2"/>
      <c r="T121" s="2"/>
    </row>
    <row r="122" spans="1:20" s="1" customFormat="1" ht="10" hidden="1">
      <c r="A122" s="8"/>
      <c r="B122" s="8"/>
      <c r="C122" s="8"/>
      <c r="D122" s="8"/>
      <c r="E122" s="2"/>
      <c r="F122" s="6"/>
      <c r="G122" s="6"/>
      <c r="H122" s="6"/>
      <c r="R122" s="2"/>
      <c r="S122" s="2"/>
      <c r="T122" s="2"/>
    </row>
    <row r="123" spans="1:20" s="1" customFormat="1" ht="10" hidden="1">
      <c r="A123" s="8"/>
      <c r="B123" s="8"/>
      <c r="C123" s="8"/>
      <c r="D123" s="8"/>
      <c r="E123" s="2"/>
      <c r="F123" s="6"/>
      <c r="G123" s="6"/>
      <c r="H123" s="6"/>
      <c r="R123" s="2"/>
      <c r="S123" s="2"/>
      <c r="T123" s="2"/>
    </row>
    <row r="124" spans="1:20" s="1" customFormat="1" ht="10" hidden="1">
      <c r="A124" s="8"/>
      <c r="B124" s="8"/>
      <c r="C124" s="8"/>
      <c r="D124" s="8"/>
      <c r="E124" s="2"/>
      <c r="F124" s="6"/>
      <c r="G124" s="6"/>
      <c r="H124" s="6"/>
      <c r="R124" s="2"/>
      <c r="S124" s="2"/>
      <c r="T124" s="2"/>
    </row>
    <row r="125" spans="1:20" s="1" customFormat="1" ht="10" hidden="1">
      <c r="A125" s="8"/>
      <c r="B125" s="8"/>
      <c r="C125" s="8"/>
      <c r="D125" s="8"/>
      <c r="E125" s="2"/>
      <c r="F125" s="6"/>
      <c r="G125" s="6"/>
      <c r="H125" s="6"/>
      <c r="R125" s="2"/>
      <c r="S125" s="2"/>
      <c r="T125" s="2"/>
    </row>
    <row r="126" spans="1:20" s="1" customFormat="1" ht="10" hidden="1">
      <c r="A126" s="8"/>
      <c r="B126" s="8"/>
      <c r="C126" s="8"/>
      <c r="D126" s="8"/>
      <c r="E126" s="2"/>
      <c r="F126" s="6"/>
      <c r="G126" s="6"/>
      <c r="H126" s="6"/>
      <c r="R126" s="2"/>
      <c r="S126" s="2"/>
      <c r="T126" s="2"/>
    </row>
    <row r="127" spans="1:20" s="1" customFormat="1" ht="10" hidden="1">
      <c r="A127" s="8"/>
      <c r="B127" s="8"/>
      <c r="C127" s="8"/>
      <c r="D127" s="8"/>
      <c r="E127" s="2"/>
      <c r="F127" s="6"/>
      <c r="G127" s="6"/>
      <c r="H127" s="6"/>
      <c r="R127" s="2"/>
      <c r="S127" s="2"/>
      <c r="T127" s="2"/>
    </row>
    <row r="128" spans="1:20" s="1" customFormat="1" ht="10" hidden="1">
      <c r="A128" s="8"/>
      <c r="B128" s="8"/>
      <c r="C128" s="8"/>
      <c r="D128" s="8"/>
      <c r="E128" s="2"/>
      <c r="F128" s="6"/>
      <c r="G128" s="6"/>
      <c r="H128" s="6"/>
      <c r="R128" s="2"/>
      <c r="S128" s="2"/>
      <c r="T128" s="2"/>
    </row>
    <row r="129" spans="1:20" s="1" customFormat="1" ht="10" hidden="1">
      <c r="A129" s="8"/>
      <c r="B129" s="8"/>
      <c r="C129" s="8"/>
      <c r="D129" s="8"/>
      <c r="E129" s="2"/>
      <c r="F129" s="6"/>
      <c r="G129" s="6"/>
      <c r="H129" s="6"/>
      <c r="R129" s="2"/>
      <c r="S129" s="2"/>
      <c r="T129" s="2"/>
    </row>
    <row r="130" spans="1:20" s="1" customFormat="1" ht="10" hidden="1">
      <c r="A130" s="8"/>
      <c r="B130" s="8"/>
      <c r="C130" s="8"/>
      <c r="D130" s="8"/>
      <c r="E130" s="2"/>
      <c r="F130" s="6"/>
      <c r="G130" s="6"/>
      <c r="H130" s="6"/>
      <c r="R130" s="2"/>
      <c r="S130" s="2"/>
      <c r="T130" s="2"/>
    </row>
    <row r="131" spans="1:20" s="1" customFormat="1" ht="10" hidden="1">
      <c r="A131" s="8"/>
      <c r="B131" s="8"/>
      <c r="C131" s="8"/>
      <c r="D131" s="8"/>
      <c r="E131" s="2"/>
      <c r="F131" s="6"/>
      <c r="G131" s="6"/>
      <c r="H131" s="6"/>
      <c r="R131" s="2"/>
      <c r="S131" s="2"/>
      <c r="T131" s="2"/>
    </row>
    <row r="132" spans="1:20" s="1" customFormat="1" ht="10" hidden="1">
      <c r="A132" s="8"/>
      <c r="B132" s="8"/>
      <c r="C132" s="8"/>
      <c r="D132" s="8"/>
      <c r="E132" s="2"/>
      <c r="F132" s="6"/>
      <c r="G132" s="6"/>
      <c r="H132" s="6"/>
      <c r="R132" s="2"/>
      <c r="S132" s="2"/>
      <c r="T132" s="2"/>
    </row>
    <row r="133" spans="1:20" s="1" customFormat="1" ht="10" hidden="1">
      <c r="A133" s="8"/>
      <c r="B133" s="8"/>
      <c r="C133" s="8"/>
      <c r="D133" s="8"/>
      <c r="E133" s="2"/>
      <c r="F133" s="6"/>
      <c r="G133" s="6"/>
      <c r="H133" s="6"/>
      <c r="R133" s="2"/>
      <c r="S133" s="2"/>
      <c r="T133" s="2"/>
    </row>
    <row r="134" spans="1:20" s="1" customFormat="1" ht="10" hidden="1">
      <c r="A134" s="8"/>
      <c r="B134" s="8"/>
      <c r="C134" s="8"/>
      <c r="D134" s="8"/>
      <c r="E134" s="2"/>
      <c r="F134" s="6"/>
      <c r="G134" s="6"/>
      <c r="H134" s="6"/>
      <c r="R134" s="2"/>
      <c r="S134" s="2"/>
      <c r="T134" s="2"/>
    </row>
    <row r="135" spans="1:20" s="1" customFormat="1" ht="10" hidden="1">
      <c r="A135" s="8"/>
      <c r="B135" s="8"/>
      <c r="C135" s="8"/>
      <c r="D135" s="8"/>
      <c r="E135" s="2"/>
      <c r="F135" s="6"/>
      <c r="G135" s="6"/>
      <c r="H135" s="6"/>
      <c r="R135" s="2"/>
      <c r="S135" s="2"/>
      <c r="T135" s="2"/>
    </row>
    <row r="136" spans="1:20" s="1" customFormat="1" ht="10" hidden="1">
      <c r="A136" s="8"/>
      <c r="B136" s="8"/>
      <c r="C136" s="8"/>
      <c r="D136" s="8"/>
      <c r="E136" s="2"/>
      <c r="F136" s="6"/>
      <c r="G136" s="6"/>
      <c r="H136" s="6"/>
      <c r="R136" s="2"/>
      <c r="S136" s="2"/>
      <c r="T136" s="2"/>
    </row>
    <row r="137" spans="1:20" s="1" customFormat="1" ht="10" hidden="1">
      <c r="A137" s="8"/>
      <c r="B137" s="8"/>
      <c r="C137" s="8"/>
      <c r="D137" s="8"/>
      <c r="E137" s="2"/>
      <c r="F137" s="6"/>
      <c r="G137" s="6"/>
      <c r="H137" s="6"/>
      <c r="R137" s="2"/>
      <c r="S137" s="2"/>
      <c r="T137" s="2"/>
    </row>
    <row r="138" spans="1:20" s="1" customFormat="1" ht="10" hidden="1">
      <c r="A138" s="8"/>
      <c r="B138" s="8"/>
      <c r="C138" s="8"/>
      <c r="D138" s="8"/>
      <c r="E138" s="2"/>
      <c r="F138" s="6"/>
      <c r="G138" s="6"/>
      <c r="H138" s="6"/>
      <c r="R138" s="2"/>
      <c r="S138" s="2"/>
      <c r="T138" s="2"/>
    </row>
    <row r="139" spans="1:20" s="1" customFormat="1" ht="10" hidden="1">
      <c r="A139" s="8"/>
      <c r="B139" s="8"/>
      <c r="C139" s="8"/>
      <c r="D139" s="8"/>
      <c r="E139" s="2"/>
      <c r="F139" s="6"/>
      <c r="G139" s="6"/>
      <c r="H139" s="6"/>
      <c r="R139" s="2"/>
      <c r="S139" s="2"/>
      <c r="T139" s="2"/>
    </row>
    <row r="140" spans="1:20" s="1" customFormat="1" ht="10" hidden="1">
      <c r="A140" s="8"/>
      <c r="B140" s="8"/>
      <c r="C140" s="8"/>
      <c r="D140" s="8"/>
      <c r="E140" s="2"/>
      <c r="F140" s="6"/>
      <c r="G140" s="6"/>
      <c r="H140" s="6"/>
      <c r="R140" s="2"/>
      <c r="S140" s="2"/>
      <c r="T140" s="2"/>
    </row>
    <row r="141" spans="1:20" s="1" customFormat="1" ht="10" hidden="1">
      <c r="A141" s="8"/>
      <c r="B141" s="8"/>
      <c r="C141" s="8"/>
      <c r="D141" s="8"/>
      <c r="E141" s="2"/>
      <c r="F141" s="6"/>
      <c r="G141" s="6"/>
      <c r="H141" s="6"/>
      <c r="R141" s="2"/>
      <c r="S141" s="2"/>
      <c r="T141" s="2"/>
    </row>
    <row r="142" spans="1:20" s="1" customFormat="1" ht="10" hidden="1">
      <c r="A142" s="8"/>
      <c r="B142" s="8"/>
      <c r="C142" s="8"/>
      <c r="D142" s="8"/>
      <c r="E142" s="2"/>
      <c r="F142" s="6"/>
      <c r="G142" s="6"/>
      <c r="H142" s="6"/>
      <c r="R142" s="2"/>
      <c r="S142" s="2"/>
      <c r="T142" s="2"/>
    </row>
    <row r="143" spans="1:20" s="1" customFormat="1" ht="10" hidden="1">
      <c r="A143" s="8"/>
      <c r="B143" s="8"/>
      <c r="C143" s="8"/>
      <c r="D143" s="8"/>
      <c r="E143" s="2"/>
      <c r="F143" s="6"/>
      <c r="G143" s="6"/>
      <c r="H143" s="6"/>
      <c r="R143" s="2"/>
      <c r="S143" s="2"/>
      <c r="T143" s="2"/>
    </row>
    <row r="144" spans="1:20" s="1" customFormat="1" ht="10" hidden="1">
      <c r="A144" s="8"/>
      <c r="B144" s="8"/>
      <c r="C144" s="8"/>
      <c r="D144" s="8"/>
      <c r="E144" s="2"/>
      <c r="F144" s="6"/>
      <c r="G144" s="6"/>
      <c r="H144" s="6"/>
      <c r="R144" s="2"/>
      <c r="S144" s="2"/>
      <c r="T144" s="2"/>
    </row>
    <row r="145" spans="1:20" s="1" customFormat="1" ht="10" hidden="1">
      <c r="A145" s="8"/>
      <c r="B145" s="8"/>
      <c r="C145" s="8"/>
      <c r="D145" s="8"/>
      <c r="E145" s="2"/>
      <c r="F145" s="6"/>
      <c r="G145" s="6"/>
      <c r="H145" s="6"/>
      <c r="R145" s="2"/>
      <c r="S145" s="2"/>
      <c r="T145" s="2"/>
    </row>
    <row r="146" spans="1:20" s="1" customFormat="1" ht="10" hidden="1">
      <c r="A146" s="8"/>
      <c r="B146" s="8"/>
      <c r="C146" s="8"/>
      <c r="D146" s="8"/>
      <c r="E146" s="2"/>
      <c r="F146" s="6"/>
      <c r="G146" s="6"/>
      <c r="H146" s="6"/>
      <c r="R146" s="2"/>
      <c r="S146" s="2"/>
      <c r="T146" s="2"/>
    </row>
    <row r="147" spans="1:20" s="1" customFormat="1" ht="10" hidden="1">
      <c r="A147" s="8"/>
      <c r="B147" s="8"/>
      <c r="C147" s="8"/>
      <c r="D147" s="8"/>
      <c r="E147" s="2"/>
      <c r="F147" s="6"/>
      <c r="G147" s="6"/>
      <c r="H147" s="6"/>
      <c r="R147" s="2"/>
      <c r="S147" s="2"/>
      <c r="T147" s="2"/>
    </row>
    <row r="148" spans="1:20" s="1" customFormat="1" ht="10" hidden="1">
      <c r="A148" s="8"/>
      <c r="B148" s="8"/>
      <c r="C148" s="8"/>
      <c r="D148" s="8"/>
      <c r="E148" s="2"/>
      <c r="F148" s="6"/>
      <c r="G148" s="6"/>
      <c r="H148" s="6"/>
      <c r="R148" s="2"/>
      <c r="S148" s="2"/>
      <c r="T148" s="2"/>
    </row>
    <row r="149" spans="1:20" s="1" customFormat="1" ht="10" hidden="1">
      <c r="A149" s="8"/>
      <c r="B149" s="8"/>
      <c r="C149" s="8"/>
      <c r="D149" s="8"/>
      <c r="E149" s="2"/>
      <c r="F149" s="6"/>
      <c r="G149" s="6"/>
      <c r="H149" s="6"/>
      <c r="R149" s="2"/>
      <c r="S149" s="2"/>
      <c r="T149" s="2"/>
    </row>
    <row r="150" spans="1:20" s="1" customFormat="1" ht="10" hidden="1">
      <c r="A150" s="8"/>
      <c r="B150" s="8"/>
      <c r="C150" s="8"/>
      <c r="D150" s="8"/>
      <c r="E150" s="2"/>
      <c r="F150" s="6"/>
      <c r="G150" s="6"/>
      <c r="H150" s="6"/>
      <c r="R150" s="2"/>
      <c r="S150" s="2"/>
      <c r="T150" s="2"/>
    </row>
    <row r="151" spans="1:20" s="1" customFormat="1" ht="10" hidden="1">
      <c r="A151" s="8"/>
      <c r="B151" s="8"/>
      <c r="C151" s="8"/>
      <c r="D151" s="8"/>
      <c r="E151" s="2"/>
      <c r="F151" s="6"/>
      <c r="G151" s="6"/>
      <c r="H151" s="6"/>
      <c r="R151" s="2"/>
      <c r="S151" s="2"/>
      <c r="T151" s="2"/>
    </row>
    <row r="152" spans="1:20" s="1" customFormat="1" ht="10" hidden="1">
      <c r="A152" s="8"/>
      <c r="B152" s="8"/>
      <c r="C152" s="8"/>
      <c r="D152" s="8"/>
      <c r="E152" s="2"/>
      <c r="F152" s="6"/>
      <c r="G152" s="6"/>
      <c r="H152" s="6"/>
      <c r="R152" s="2"/>
      <c r="S152" s="2"/>
      <c r="T152" s="2"/>
    </row>
    <row r="153" spans="1:20" s="1" customFormat="1" ht="10" hidden="1">
      <c r="A153" s="8"/>
      <c r="B153" s="8"/>
      <c r="C153" s="8"/>
      <c r="D153" s="8"/>
      <c r="E153" s="2"/>
      <c r="F153" s="6"/>
      <c r="G153" s="6"/>
      <c r="H153" s="6"/>
      <c r="R153" s="2"/>
      <c r="S153" s="2"/>
      <c r="T153" s="2"/>
    </row>
    <row r="154" spans="1:20" s="1" customFormat="1" ht="10" hidden="1">
      <c r="A154" s="8"/>
      <c r="B154" s="8"/>
      <c r="C154" s="8"/>
      <c r="D154" s="8"/>
      <c r="E154" s="2"/>
      <c r="F154" s="6"/>
      <c r="G154" s="6"/>
      <c r="H154" s="6"/>
      <c r="R154" s="2"/>
      <c r="S154" s="2"/>
      <c r="T154" s="2"/>
    </row>
    <row r="155" spans="1:20" s="1" customFormat="1" ht="10" hidden="1">
      <c r="A155" s="8"/>
      <c r="B155" s="8"/>
      <c r="C155" s="8"/>
      <c r="D155" s="8"/>
      <c r="E155" s="2"/>
      <c r="F155" s="6"/>
      <c r="G155" s="6"/>
      <c r="H155" s="6"/>
      <c r="R155" s="2"/>
      <c r="S155" s="2"/>
      <c r="T155" s="2"/>
    </row>
    <row r="156" spans="1:20" s="1" customFormat="1" ht="10" hidden="1">
      <c r="A156" s="8"/>
      <c r="B156" s="8"/>
      <c r="C156" s="8"/>
      <c r="D156" s="8"/>
      <c r="E156" s="2"/>
      <c r="F156" s="6"/>
      <c r="G156" s="6"/>
      <c r="H156" s="6"/>
      <c r="R156" s="2"/>
      <c r="S156" s="2"/>
      <c r="T156" s="2"/>
    </row>
    <row r="157" spans="1:20" s="1" customFormat="1" ht="10" hidden="1">
      <c r="A157" s="8"/>
      <c r="B157" s="8"/>
      <c r="C157" s="8"/>
      <c r="D157" s="8"/>
      <c r="E157" s="2"/>
      <c r="F157" s="6"/>
      <c r="G157" s="6"/>
      <c r="H157" s="6"/>
      <c r="R157" s="2"/>
      <c r="S157" s="2"/>
      <c r="T157" s="2"/>
    </row>
    <row r="158" spans="1:20" s="1" customFormat="1" ht="10" hidden="1">
      <c r="A158" s="8"/>
      <c r="B158" s="8"/>
      <c r="C158" s="8"/>
      <c r="D158" s="8"/>
      <c r="E158" s="2"/>
      <c r="F158" s="6"/>
      <c r="G158" s="6"/>
      <c r="H158" s="6"/>
      <c r="R158" s="2"/>
      <c r="S158" s="2"/>
      <c r="T158" s="2"/>
    </row>
    <row r="159" spans="1:20" s="1" customFormat="1" ht="10" hidden="1">
      <c r="A159" s="8"/>
      <c r="B159" s="8"/>
      <c r="C159" s="8"/>
      <c r="D159" s="8"/>
      <c r="E159" s="2"/>
      <c r="F159" s="6"/>
      <c r="G159" s="6"/>
      <c r="H159" s="6"/>
      <c r="R159" s="2"/>
      <c r="S159" s="2"/>
      <c r="T159" s="2"/>
    </row>
    <row r="160" spans="1:20" s="1" customFormat="1" ht="10" hidden="1">
      <c r="A160" s="8"/>
      <c r="B160" s="8"/>
      <c r="C160" s="8"/>
      <c r="D160" s="8"/>
      <c r="E160" s="2"/>
      <c r="F160" s="6"/>
      <c r="G160" s="6"/>
      <c r="H160" s="6"/>
      <c r="R160" s="2"/>
      <c r="S160" s="2"/>
      <c r="T160" s="2"/>
    </row>
    <row r="161" spans="1:20" s="1" customFormat="1" ht="10" hidden="1">
      <c r="A161" s="8"/>
      <c r="B161" s="8"/>
      <c r="C161" s="8"/>
      <c r="D161" s="8"/>
      <c r="E161" s="2"/>
      <c r="F161" s="6"/>
      <c r="G161" s="6"/>
      <c r="H161" s="6"/>
      <c r="R161" s="2"/>
      <c r="S161" s="2"/>
      <c r="T161" s="2"/>
    </row>
    <row r="162" spans="1:20" s="1" customFormat="1" ht="10" hidden="1">
      <c r="A162" s="8"/>
      <c r="B162" s="8"/>
      <c r="C162" s="8"/>
      <c r="D162" s="8"/>
      <c r="E162" s="2"/>
      <c r="F162" s="6"/>
      <c r="G162" s="6"/>
      <c r="H162" s="6"/>
      <c r="R162" s="2"/>
      <c r="S162" s="2"/>
      <c r="T162" s="2"/>
    </row>
    <row r="163" spans="1:20" s="1" customFormat="1" ht="10" hidden="1">
      <c r="A163" s="8"/>
      <c r="B163" s="8"/>
      <c r="C163" s="8"/>
      <c r="D163" s="8"/>
      <c r="E163" s="2"/>
      <c r="F163" s="6"/>
      <c r="G163" s="6"/>
      <c r="H163" s="6"/>
      <c r="R163" s="2"/>
      <c r="S163" s="2"/>
      <c r="T163" s="2"/>
    </row>
    <row r="164" spans="1:20" s="1" customFormat="1" ht="10" hidden="1">
      <c r="A164" s="8"/>
      <c r="B164" s="8"/>
      <c r="C164" s="8"/>
      <c r="D164" s="8"/>
      <c r="E164" s="2"/>
      <c r="F164" s="6"/>
      <c r="G164" s="6"/>
      <c r="H164" s="6"/>
      <c r="R164" s="2"/>
      <c r="S164" s="2"/>
      <c r="T164" s="2"/>
    </row>
    <row r="165" spans="1:20" s="1" customFormat="1" ht="10" hidden="1">
      <c r="A165" s="8"/>
      <c r="B165" s="8"/>
      <c r="C165" s="8"/>
      <c r="D165" s="8"/>
      <c r="E165" s="2"/>
      <c r="F165" s="6"/>
      <c r="G165" s="6"/>
      <c r="H165" s="6"/>
      <c r="R165" s="2"/>
      <c r="S165" s="2"/>
      <c r="T165" s="2"/>
    </row>
    <row r="166" spans="1:20" s="1" customFormat="1" ht="10" hidden="1">
      <c r="A166" s="8"/>
      <c r="B166" s="8"/>
      <c r="C166" s="8"/>
      <c r="D166" s="8"/>
      <c r="E166" s="2"/>
      <c r="F166" s="6"/>
      <c r="G166" s="6"/>
      <c r="H166" s="6"/>
      <c r="R166" s="2"/>
      <c r="S166" s="2"/>
      <c r="T166" s="2"/>
    </row>
    <row r="167" spans="1:20" s="1" customFormat="1" ht="10" hidden="1">
      <c r="A167" s="8"/>
      <c r="B167" s="8"/>
      <c r="C167" s="8"/>
      <c r="D167" s="8"/>
      <c r="E167" s="2"/>
      <c r="F167" s="6"/>
      <c r="G167" s="6"/>
      <c r="H167" s="6"/>
      <c r="R167" s="2"/>
      <c r="S167" s="2"/>
      <c r="T167" s="2"/>
    </row>
    <row r="168" spans="1:20" s="1" customFormat="1" ht="10" hidden="1">
      <c r="A168" s="8"/>
      <c r="B168" s="8"/>
      <c r="C168" s="8"/>
      <c r="D168" s="8"/>
      <c r="E168" s="2"/>
      <c r="F168" s="6"/>
      <c r="G168" s="6"/>
      <c r="H168" s="6"/>
      <c r="R168" s="2"/>
      <c r="S168" s="2"/>
      <c r="T168" s="2"/>
    </row>
    <row r="169" spans="1:20" s="1" customFormat="1" ht="10" hidden="1">
      <c r="A169" s="8"/>
      <c r="B169" s="8"/>
      <c r="C169" s="8"/>
      <c r="D169" s="8"/>
      <c r="E169" s="2"/>
      <c r="F169" s="6"/>
      <c r="G169" s="6"/>
      <c r="H169" s="6"/>
      <c r="R169" s="2"/>
      <c r="S169" s="2"/>
      <c r="T169" s="2"/>
    </row>
    <row r="170" spans="1:20" s="1" customFormat="1" ht="10" hidden="1">
      <c r="A170" s="8"/>
      <c r="B170" s="8"/>
      <c r="C170" s="8"/>
      <c r="D170" s="8"/>
      <c r="E170" s="2"/>
      <c r="F170" s="6"/>
      <c r="G170" s="6"/>
      <c r="H170" s="6"/>
      <c r="R170" s="2"/>
      <c r="S170" s="2"/>
      <c r="T170" s="2"/>
    </row>
    <row r="171" spans="1:20" s="1" customFormat="1" ht="10" hidden="1">
      <c r="A171" s="8"/>
      <c r="B171" s="8"/>
      <c r="C171" s="8"/>
      <c r="D171" s="8"/>
      <c r="E171" s="2"/>
      <c r="F171" s="6"/>
      <c r="G171" s="6"/>
      <c r="H171" s="6"/>
      <c r="R171" s="2"/>
      <c r="S171" s="2"/>
      <c r="T171" s="2"/>
    </row>
    <row r="172" spans="1:20" s="1" customFormat="1" ht="10" hidden="1">
      <c r="A172" s="8"/>
      <c r="B172" s="8"/>
      <c r="C172" s="8"/>
      <c r="D172" s="8"/>
      <c r="E172" s="2"/>
      <c r="F172" s="6"/>
      <c r="G172" s="6"/>
      <c r="H172" s="6"/>
      <c r="R172" s="2"/>
      <c r="S172" s="2"/>
      <c r="T172" s="2"/>
    </row>
    <row r="173" spans="1:20" s="1" customFormat="1" ht="10" hidden="1">
      <c r="A173" s="8"/>
      <c r="B173" s="8"/>
      <c r="C173" s="8"/>
      <c r="D173" s="8"/>
      <c r="E173" s="2"/>
      <c r="F173" s="6"/>
      <c r="G173" s="6"/>
      <c r="H173" s="6"/>
      <c r="R173" s="2"/>
      <c r="S173" s="2"/>
      <c r="T173" s="2"/>
    </row>
    <row r="174" spans="1:20" s="1" customFormat="1" ht="10" hidden="1">
      <c r="A174" s="8"/>
      <c r="B174" s="8"/>
      <c r="C174" s="8"/>
      <c r="D174" s="8"/>
      <c r="E174" s="2"/>
      <c r="F174" s="6"/>
      <c r="G174" s="6"/>
      <c r="H174" s="6"/>
      <c r="R174" s="2"/>
      <c r="S174" s="2"/>
      <c r="T174" s="2"/>
    </row>
    <row r="175" spans="1:20" s="1" customFormat="1" ht="10" hidden="1">
      <c r="A175" s="8"/>
      <c r="B175" s="8"/>
      <c r="C175" s="8"/>
      <c r="D175" s="8"/>
      <c r="E175" s="2"/>
      <c r="F175" s="6"/>
      <c r="G175" s="6"/>
      <c r="H175" s="6"/>
      <c r="R175" s="2"/>
      <c r="S175" s="2"/>
      <c r="T175" s="2"/>
    </row>
    <row r="176" spans="1:20" s="1" customFormat="1" ht="10" hidden="1">
      <c r="A176" s="8"/>
      <c r="B176" s="8"/>
      <c r="C176" s="8"/>
      <c r="D176" s="8"/>
      <c r="E176" s="2"/>
      <c r="F176" s="6"/>
      <c r="G176" s="6"/>
      <c r="H176" s="6"/>
      <c r="R176" s="2"/>
      <c r="S176" s="2"/>
      <c r="T176" s="2"/>
    </row>
    <row r="177" spans="1:20" s="1" customFormat="1" ht="10" hidden="1">
      <c r="A177" s="8"/>
      <c r="B177" s="8"/>
      <c r="C177" s="8"/>
      <c r="D177" s="8"/>
      <c r="E177" s="2"/>
      <c r="F177" s="6"/>
      <c r="G177" s="6"/>
      <c r="H177" s="6"/>
      <c r="R177" s="2"/>
      <c r="S177" s="2"/>
      <c r="T177" s="2"/>
    </row>
    <row r="178" spans="1:20" s="1" customFormat="1" ht="10" hidden="1">
      <c r="A178" s="8"/>
      <c r="B178" s="8"/>
      <c r="C178" s="8"/>
      <c r="D178" s="8"/>
      <c r="E178" s="2"/>
      <c r="F178" s="6"/>
      <c r="G178" s="6"/>
      <c r="H178" s="6"/>
      <c r="R178" s="2"/>
      <c r="S178" s="2"/>
      <c r="T178" s="2"/>
    </row>
    <row r="179" spans="1:20" s="1" customFormat="1" ht="10" hidden="1">
      <c r="A179" s="8"/>
      <c r="B179" s="8"/>
      <c r="C179" s="8"/>
      <c r="D179" s="8"/>
      <c r="E179" s="2"/>
      <c r="F179" s="6"/>
      <c r="G179" s="6"/>
      <c r="H179" s="6"/>
      <c r="R179" s="2"/>
      <c r="S179" s="2"/>
      <c r="T179" s="2"/>
    </row>
    <row r="180" spans="1:20" s="1" customFormat="1" ht="10" hidden="1">
      <c r="A180" s="8"/>
      <c r="B180" s="8"/>
      <c r="C180" s="8"/>
      <c r="D180" s="8"/>
      <c r="E180" s="2"/>
      <c r="F180" s="6"/>
      <c r="G180" s="6"/>
      <c r="H180" s="6"/>
      <c r="R180" s="2"/>
      <c r="S180" s="2"/>
      <c r="T180" s="2"/>
    </row>
    <row r="181" spans="1:20" s="1" customFormat="1" ht="10" hidden="1">
      <c r="A181" s="8"/>
      <c r="B181" s="8"/>
      <c r="C181" s="8"/>
      <c r="D181" s="8"/>
      <c r="E181" s="2"/>
      <c r="F181" s="6"/>
      <c r="G181" s="6"/>
      <c r="H181" s="6"/>
      <c r="R181" s="2"/>
      <c r="S181" s="2"/>
      <c r="T181" s="2"/>
    </row>
    <row r="182" spans="1:20" s="1" customFormat="1" ht="10" hidden="1">
      <c r="A182" s="8"/>
      <c r="B182" s="8"/>
      <c r="C182" s="8"/>
      <c r="D182" s="8"/>
      <c r="E182" s="2"/>
      <c r="F182" s="6"/>
      <c r="G182" s="6"/>
      <c r="H182" s="6"/>
      <c r="R182" s="2"/>
      <c r="S182" s="2"/>
      <c r="T182" s="2"/>
    </row>
    <row r="183" spans="1:20" s="1" customFormat="1" ht="10" hidden="1">
      <c r="A183" s="8"/>
      <c r="B183" s="8"/>
      <c r="C183" s="8"/>
      <c r="D183" s="8"/>
      <c r="E183" s="2"/>
      <c r="F183" s="6"/>
      <c r="G183" s="6"/>
      <c r="H183" s="6"/>
      <c r="R183" s="2"/>
      <c r="S183" s="2"/>
      <c r="T183" s="2"/>
    </row>
    <row r="184" spans="1:20" s="1" customFormat="1" ht="10" hidden="1">
      <c r="A184" s="8"/>
      <c r="B184" s="8"/>
      <c r="C184" s="8"/>
      <c r="D184" s="8"/>
      <c r="E184" s="2"/>
      <c r="F184" s="6"/>
      <c r="G184" s="6"/>
      <c r="H184" s="6"/>
      <c r="R184" s="2"/>
      <c r="S184" s="2"/>
      <c r="T184" s="2"/>
    </row>
    <row r="185" spans="1:20" s="1" customFormat="1" ht="10" hidden="1">
      <c r="A185" s="8"/>
      <c r="B185" s="8"/>
      <c r="C185" s="8"/>
      <c r="D185" s="8"/>
      <c r="E185" s="2"/>
      <c r="F185" s="6"/>
      <c r="G185" s="6"/>
      <c r="H185" s="6"/>
      <c r="R185" s="2"/>
      <c r="S185" s="2"/>
      <c r="T185" s="2"/>
    </row>
    <row r="186" spans="1:20" s="1" customFormat="1" ht="10" hidden="1">
      <c r="A186" s="8"/>
      <c r="B186" s="8"/>
      <c r="C186" s="8"/>
      <c r="D186" s="8"/>
      <c r="E186" s="2"/>
      <c r="F186" s="6"/>
      <c r="G186" s="6"/>
      <c r="H186" s="6"/>
      <c r="R186" s="2"/>
      <c r="S186" s="2"/>
      <c r="T186" s="2"/>
    </row>
    <row r="187" spans="1:20" s="1" customFormat="1" ht="10" hidden="1">
      <c r="A187" s="8"/>
      <c r="B187" s="8"/>
      <c r="C187" s="8"/>
      <c r="D187" s="8"/>
      <c r="E187" s="2"/>
      <c r="F187" s="6"/>
      <c r="G187" s="6"/>
      <c r="H187" s="6"/>
      <c r="R187" s="2"/>
      <c r="S187" s="2"/>
      <c r="T187" s="2"/>
    </row>
    <row r="188" spans="1:20" s="1" customFormat="1" ht="10" hidden="1">
      <c r="A188" s="8"/>
      <c r="B188" s="8"/>
      <c r="C188" s="8"/>
      <c r="D188" s="8"/>
      <c r="E188" s="2"/>
      <c r="F188" s="6"/>
      <c r="G188" s="6"/>
      <c r="H188" s="6"/>
      <c r="R188" s="2"/>
      <c r="S188" s="2"/>
      <c r="T188" s="2"/>
    </row>
    <row r="189" spans="1:20" s="1" customFormat="1" ht="10" hidden="1">
      <c r="A189" s="8"/>
      <c r="B189" s="8"/>
      <c r="C189" s="8"/>
      <c r="D189" s="8"/>
      <c r="E189" s="2"/>
      <c r="F189" s="6"/>
      <c r="G189" s="6"/>
      <c r="H189" s="6"/>
      <c r="R189" s="2"/>
      <c r="S189" s="2"/>
      <c r="T189" s="2"/>
    </row>
    <row r="190" spans="1:20" s="1" customFormat="1" ht="10" hidden="1">
      <c r="A190" s="8"/>
      <c r="B190" s="8"/>
      <c r="C190" s="8"/>
      <c r="D190" s="8"/>
      <c r="E190" s="2"/>
      <c r="F190" s="6"/>
      <c r="G190" s="6"/>
      <c r="H190" s="6"/>
      <c r="R190" s="2"/>
      <c r="S190" s="2"/>
      <c r="T190" s="2"/>
    </row>
    <row r="191" spans="1:20" s="1" customFormat="1" ht="10" hidden="1">
      <c r="A191" s="8"/>
      <c r="B191" s="8"/>
      <c r="C191" s="8"/>
      <c r="D191" s="8"/>
      <c r="E191" s="2"/>
      <c r="F191" s="6"/>
      <c r="G191" s="6"/>
      <c r="H191" s="6"/>
      <c r="R191" s="2"/>
      <c r="S191" s="2"/>
      <c r="T191" s="2"/>
    </row>
    <row r="192" spans="1:20" s="1" customFormat="1" ht="10" hidden="1">
      <c r="A192" s="8"/>
      <c r="B192" s="8"/>
      <c r="C192" s="8"/>
      <c r="D192" s="8"/>
      <c r="E192" s="2"/>
      <c r="F192" s="6"/>
      <c r="G192" s="6"/>
      <c r="H192" s="6"/>
      <c r="R192" s="2"/>
      <c r="S192" s="2"/>
      <c r="T192" s="2"/>
    </row>
    <row r="193" spans="1:20" s="1" customFormat="1" ht="10" hidden="1">
      <c r="A193" s="8"/>
      <c r="B193" s="8"/>
      <c r="C193" s="8"/>
      <c r="D193" s="8"/>
      <c r="E193" s="2"/>
      <c r="F193" s="6"/>
      <c r="G193" s="6"/>
      <c r="H193" s="6"/>
      <c r="R193" s="2"/>
      <c r="S193" s="2"/>
      <c r="T193" s="2"/>
    </row>
    <row r="194" spans="1:20" s="1" customFormat="1" ht="10" hidden="1">
      <c r="A194" s="8"/>
      <c r="B194" s="8"/>
      <c r="C194" s="8"/>
      <c r="D194" s="8"/>
      <c r="E194" s="2"/>
      <c r="F194" s="6"/>
      <c r="G194" s="6"/>
      <c r="H194" s="6"/>
      <c r="R194" s="2"/>
      <c r="S194" s="2"/>
      <c r="T194" s="2"/>
    </row>
    <row r="195" spans="1:20" s="1" customFormat="1" ht="10" hidden="1">
      <c r="A195" s="8"/>
      <c r="B195" s="8"/>
      <c r="C195" s="8"/>
      <c r="D195" s="8"/>
      <c r="E195" s="2"/>
      <c r="F195" s="6"/>
      <c r="G195" s="6"/>
      <c r="H195" s="6"/>
      <c r="R195" s="2"/>
      <c r="S195" s="2"/>
      <c r="T195" s="2"/>
    </row>
    <row r="196" spans="1:20" s="1" customFormat="1" ht="10" hidden="1">
      <c r="A196" s="8"/>
      <c r="B196" s="8"/>
      <c r="C196" s="8"/>
      <c r="D196" s="8"/>
      <c r="E196" s="2"/>
      <c r="F196" s="6"/>
      <c r="G196" s="6"/>
      <c r="H196" s="6"/>
      <c r="R196" s="2"/>
      <c r="S196" s="2"/>
      <c r="T196" s="2"/>
    </row>
    <row r="197" spans="1:20" s="1" customFormat="1" ht="10" hidden="1">
      <c r="A197" s="8"/>
      <c r="B197" s="8"/>
      <c r="C197" s="8"/>
      <c r="D197" s="8"/>
      <c r="E197" s="2"/>
      <c r="F197" s="6"/>
      <c r="G197" s="6"/>
      <c r="H197" s="6"/>
      <c r="R197" s="2"/>
      <c r="S197" s="2"/>
      <c r="T197" s="2"/>
    </row>
    <row r="198" spans="1:20" s="1" customFormat="1" ht="10" hidden="1">
      <c r="A198" s="8"/>
      <c r="B198" s="8"/>
      <c r="C198" s="8"/>
      <c r="D198" s="8"/>
      <c r="E198" s="2"/>
      <c r="F198" s="6"/>
      <c r="G198" s="6"/>
      <c r="H198" s="6"/>
      <c r="R198" s="2"/>
      <c r="S198" s="2"/>
      <c r="T198" s="2"/>
    </row>
    <row r="199" spans="1:20" s="1" customFormat="1" ht="10" hidden="1">
      <c r="A199" s="8"/>
      <c r="B199" s="8"/>
      <c r="C199" s="8"/>
      <c r="D199" s="8"/>
      <c r="E199" s="2"/>
      <c r="F199" s="6"/>
      <c r="G199" s="6"/>
      <c r="H199" s="6"/>
      <c r="R199" s="2"/>
      <c r="S199" s="2"/>
      <c r="T199" s="2"/>
    </row>
    <row r="200" spans="1:20" s="1" customFormat="1" ht="10" hidden="1">
      <c r="A200" s="8"/>
      <c r="B200" s="8"/>
      <c r="C200" s="8"/>
      <c r="D200" s="8"/>
      <c r="E200" s="2"/>
      <c r="F200" s="6"/>
      <c r="G200" s="6"/>
      <c r="H200" s="6"/>
      <c r="R200" s="2"/>
      <c r="S200" s="2"/>
      <c r="T200" s="2"/>
    </row>
    <row r="201" spans="1:20" s="1" customFormat="1" ht="10" hidden="1">
      <c r="A201" s="8"/>
      <c r="B201" s="8"/>
      <c r="C201" s="8"/>
      <c r="D201" s="8"/>
      <c r="E201" s="2"/>
      <c r="F201" s="6"/>
      <c r="G201" s="6"/>
      <c r="H201" s="6"/>
      <c r="R201" s="2"/>
      <c r="S201" s="2"/>
      <c r="T201" s="2"/>
    </row>
    <row r="202" spans="1:20" s="1" customFormat="1" ht="10" hidden="1">
      <c r="A202" s="8"/>
      <c r="B202" s="8"/>
      <c r="C202" s="8"/>
      <c r="D202" s="8"/>
      <c r="E202" s="2"/>
      <c r="F202" s="6"/>
      <c r="G202" s="6"/>
      <c r="H202" s="6"/>
      <c r="R202" s="2"/>
      <c r="S202" s="2"/>
      <c r="T202" s="2"/>
    </row>
    <row r="203" spans="1:20" s="1" customFormat="1" ht="10" hidden="1">
      <c r="A203" s="8"/>
      <c r="B203" s="8"/>
      <c r="C203" s="8"/>
      <c r="D203" s="8"/>
      <c r="E203" s="2"/>
      <c r="F203" s="6"/>
      <c r="G203" s="6"/>
      <c r="H203" s="6"/>
      <c r="R203" s="2"/>
      <c r="S203" s="2"/>
      <c r="T203" s="2"/>
    </row>
    <row r="204" spans="1:20" s="1" customFormat="1" ht="10" hidden="1">
      <c r="A204" s="8"/>
      <c r="B204" s="8"/>
      <c r="C204" s="8"/>
      <c r="D204" s="8"/>
      <c r="E204" s="2"/>
      <c r="F204" s="6"/>
      <c r="G204" s="6"/>
      <c r="H204" s="6"/>
      <c r="R204" s="2"/>
      <c r="S204" s="2"/>
      <c r="T204" s="2"/>
    </row>
    <row r="205" spans="1:20" s="1" customFormat="1" ht="10" hidden="1">
      <c r="A205" s="8"/>
      <c r="B205" s="8"/>
      <c r="C205" s="8"/>
      <c r="D205" s="8"/>
      <c r="E205" s="2"/>
      <c r="F205" s="6"/>
      <c r="G205" s="6"/>
      <c r="H205" s="6"/>
      <c r="R205" s="2"/>
      <c r="S205" s="2"/>
      <c r="T205" s="2"/>
    </row>
    <row r="206" spans="1:20" s="1" customFormat="1" ht="10" hidden="1">
      <c r="A206" s="8"/>
      <c r="B206" s="8"/>
      <c r="C206" s="8"/>
      <c r="D206" s="8"/>
      <c r="E206" s="2"/>
      <c r="F206" s="6"/>
      <c r="G206" s="6"/>
      <c r="H206" s="6"/>
      <c r="R206" s="2"/>
      <c r="S206" s="2"/>
      <c r="T206" s="2"/>
    </row>
    <row r="207" spans="1:20" s="1" customFormat="1" ht="10" hidden="1">
      <c r="A207" s="8"/>
      <c r="B207" s="8"/>
      <c r="C207" s="8"/>
      <c r="D207" s="8"/>
      <c r="E207" s="2"/>
      <c r="F207" s="6"/>
      <c r="G207" s="6"/>
      <c r="H207" s="6"/>
      <c r="R207" s="2"/>
      <c r="S207" s="2"/>
      <c r="T207" s="2"/>
    </row>
    <row r="208" spans="1:20" s="1" customFormat="1" ht="10" hidden="1">
      <c r="A208" s="8"/>
      <c r="B208" s="8"/>
      <c r="C208" s="8"/>
      <c r="D208" s="8"/>
      <c r="E208" s="2"/>
      <c r="F208" s="6"/>
      <c r="G208" s="6"/>
      <c r="H208" s="6"/>
      <c r="R208" s="2"/>
      <c r="S208" s="2"/>
      <c r="T208" s="2"/>
    </row>
    <row r="209" spans="1:20" s="1" customFormat="1" ht="10" hidden="1">
      <c r="A209" s="8"/>
      <c r="B209" s="8"/>
      <c r="C209" s="8"/>
      <c r="D209" s="8"/>
      <c r="E209" s="2"/>
      <c r="F209" s="6"/>
      <c r="G209" s="6"/>
      <c r="H209" s="6"/>
      <c r="R209" s="2"/>
      <c r="S209" s="2"/>
      <c r="T209" s="2"/>
    </row>
    <row r="210" spans="1:20" s="1" customFormat="1" ht="10" hidden="1">
      <c r="A210" s="8"/>
      <c r="B210" s="8"/>
      <c r="C210" s="8"/>
      <c r="D210" s="8"/>
      <c r="E210" s="2"/>
      <c r="F210" s="6"/>
      <c r="G210" s="6"/>
      <c r="H210" s="6"/>
      <c r="R210" s="2"/>
      <c r="S210" s="2"/>
      <c r="T210" s="2"/>
    </row>
    <row r="211" spans="1:20" s="1" customFormat="1" ht="10" hidden="1">
      <c r="A211" s="8"/>
      <c r="B211" s="8"/>
      <c r="C211" s="8"/>
      <c r="D211" s="8"/>
      <c r="E211" s="2"/>
      <c r="F211" s="6"/>
      <c r="G211" s="6"/>
      <c r="H211" s="6"/>
      <c r="R211" s="2"/>
      <c r="S211" s="2"/>
      <c r="T211" s="2"/>
    </row>
    <row r="212" spans="1:20" s="1" customFormat="1" ht="10" hidden="1">
      <c r="A212" s="8"/>
      <c r="B212" s="8"/>
      <c r="C212" s="8"/>
      <c r="D212" s="8"/>
      <c r="E212" s="2"/>
      <c r="F212" s="6"/>
      <c r="G212" s="6"/>
      <c r="H212" s="6"/>
      <c r="R212" s="2"/>
      <c r="S212" s="2"/>
      <c r="T212" s="2"/>
    </row>
    <row r="213" spans="1:20" s="1" customFormat="1" ht="10" hidden="1">
      <c r="A213" s="8"/>
      <c r="B213" s="8"/>
      <c r="C213" s="8"/>
      <c r="D213" s="8"/>
      <c r="E213" s="2"/>
      <c r="F213" s="6"/>
      <c r="G213" s="6"/>
      <c r="H213" s="6"/>
      <c r="R213" s="2"/>
      <c r="S213" s="2"/>
      <c r="T213" s="2"/>
    </row>
    <row r="214" spans="1:20" s="1" customFormat="1" ht="10" hidden="1">
      <c r="A214" s="8"/>
      <c r="B214" s="8"/>
      <c r="C214" s="8"/>
      <c r="D214" s="8"/>
      <c r="E214" s="2"/>
      <c r="F214" s="6"/>
      <c r="G214" s="6"/>
      <c r="H214" s="6"/>
      <c r="R214" s="2"/>
      <c r="S214" s="2"/>
      <c r="T214" s="2"/>
    </row>
    <row r="215" spans="1:20" s="1" customFormat="1" ht="10" hidden="1">
      <c r="A215" s="8"/>
      <c r="B215" s="8"/>
      <c r="C215" s="8"/>
      <c r="D215" s="8"/>
      <c r="E215" s="2"/>
      <c r="F215" s="6"/>
      <c r="G215" s="6"/>
      <c r="H215" s="6"/>
      <c r="R215" s="2"/>
      <c r="S215" s="2"/>
      <c r="T215" s="2"/>
    </row>
    <row r="216" spans="1:20" s="1" customFormat="1" ht="10" hidden="1">
      <c r="A216" s="8"/>
      <c r="B216" s="8"/>
      <c r="C216" s="8"/>
      <c r="D216" s="8"/>
      <c r="E216" s="2"/>
      <c r="F216" s="6"/>
      <c r="G216" s="6"/>
      <c r="H216" s="6"/>
      <c r="R216" s="2"/>
      <c r="S216" s="2"/>
      <c r="T216" s="2"/>
    </row>
    <row r="217" spans="1:20" s="1" customFormat="1" ht="10" hidden="1">
      <c r="A217" s="8"/>
      <c r="B217" s="8"/>
      <c r="C217" s="8"/>
      <c r="D217" s="8"/>
      <c r="E217" s="2"/>
      <c r="F217" s="6"/>
      <c r="G217" s="6"/>
      <c r="H217" s="6"/>
      <c r="R217" s="2"/>
      <c r="S217" s="2"/>
      <c r="T217" s="2"/>
    </row>
    <row r="218" spans="1:20" s="1" customFormat="1" ht="10" hidden="1">
      <c r="A218" s="8"/>
      <c r="B218" s="8"/>
      <c r="C218" s="8"/>
      <c r="D218" s="8"/>
      <c r="E218" s="2"/>
      <c r="F218" s="6"/>
      <c r="G218" s="6"/>
      <c r="H218" s="6"/>
      <c r="R218" s="2"/>
      <c r="S218" s="2"/>
      <c r="T218" s="2"/>
    </row>
    <row r="219" spans="1:20" s="1" customFormat="1" ht="10" hidden="1">
      <c r="A219" s="8"/>
      <c r="B219" s="8"/>
      <c r="C219" s="8"/>
      <c r="D219" s="8"/>
      <c r="E219" s="2"/>
      <c r="F219" s="6"/>
      <c r="G219" s="6"/>
      <c r="H219" s="6"/>
      <c r="R219" s="2"/>
      <c r="S219" s="2"/>
      <c r="T219" s="2"/>
    </row>
    <row r="220" spans="1:20" s="1" customFormat="1" ht="10" hidden="1">
      <c r="A220" s="8"/>
      <c r="B220" s="8"/>
      <c r="C220" s="8"/>
      <c r="D220" s="8"/>
      <c r="E220" s="2"/>
      <c r="F220" s="6"/>
      <c r="G220" s="6"/>
      <c r="H220" s="6"/>
      <c r="R220" s="2"/>
      <c r="S220" s="2"/>
      <c r="T220" s="2"/>
    </row>
    <row r="221" spans="1:20" s="1" customFormat="1" ht="10" hidden="1">
      <c r="A221" s="8"/>
      <c r="B221" s="8"/>
      <c r="C221" s="8"/>
      <c r="D221" s="8"/>
      <c r="E221" s="2"/>
      <c r="F221" s="6"/>
      <c r="G221" s="6"/>
      <c r="H221" s="6"/>
      <c r="R221" s="2"/>
      <c r="S221" s="2"/>
      <c r="T221" s="2"/>
    </row>
    <row r="222" spans="1:20" s="1" customFormat="1" ht="10" hidden="1">
      <c r="A222" s="8"/>
      <c r="B222" s="8"/>
      <c r="C222" s="8"/>
      <c r="D222" s="8"/>
      <c r="E222" s="2"/>
      <c r="F222" s="6"/>
      <c r="G222" s="6"/>
      <c r="H222" s="6"/>
      <c r="R222" s="2"/>
      <c r="S222" s="2"/>
      <c r="T222" s="2"/>
    </row>
    <row r="223" spans="1:20" s="1" customFormat="1" ht="10" hidden="1">
      <c r="A223" s="8"/>
      <c r="B223" s="8"/>
      <c r="C223" s="8"/>
      <c r="D223" s="8"/>
      <c r="E223" s="2"/>
      <c r="F223" s="6"/>
      <c r="G223" s="6"/>
      <c r="H223" s="6"/>
      <c r="R223" s="2"/>
      <c r="S223" s="2"/>
      <c r="T223" s="2"/>
    </row>
    <row r="224" spans="1:20" s="1" customFormat="1" ht="10" hidden="1">
      <c r="A224" s="8"/>
      <c r="B224" s="8"/>
      <c r="C224" s="8"/>
      <c r="D224" s="8"/>
      <c r="E224" s="2"/>
      <c r="F224" s="6"/>
      <c r="G224" s="6"/>
      <c r="H224" s="6"/>
      <c r="R224" s="2"/>
      <c r="S224" s="2"/>
      <c r="T224" s="2"/>
    </row>
    <row r="225" spans="1:20" s="1" customFormat="1" ht="10" hidden="1">
      <c r="A225" s="8"/>
      <c r="B225" s="8"/>
      <c r="C225" s="8"/>
      <c r="D225" s="8"/>
      <c r="E225" s="2"/>
      <c r="F225" s="6"/>
      <c r="G225" s="6"/>
      <c r="H225" s="6"/>
      <c r="R225" s="2"/>
      <c r="S225" s="2"/>
      <c r="T225" s="2"/>
    </row>
    <row r="226" spans="1:20" s="1" customFormat="1" ht="10" hidden="1">
      <c r="A226" s="8"/>
      <c r="B226" s="8"/>
      <c r="C226" s="8"/>
      <c r="D226" s="8"/>
      <c r="E226" s="2"/>
      <c r="F226" s="6"/>
      <c r="G226" s="6"/>
      <c r="H226" s="6"/>
      <c r="R226" s="2"/>
      <c r="S226" s="2"/>
      <c r="T226" s="2"/>
    </row>
    <row r="227" spans="1:20" s="1" customFormat="1" ht="10" hidden="1">
      <c r="A227" s="8"/>
      <c r="B227" s="8"/>
      <c r="C227" s="8"/>
      <c r="D227" s="8"/>
      <c r="E227" s="2"/>
      <c r="F227" s="6"/>
      <c r="G227" s="6"/>
      <c r="H227" s="6"/>
      <c r="R227" s="2"/>
      <c r="S227" s="2"/>
      <c r="T227" s="2"/>
    </row>
    <row r="228" spans="1:20" s="1" customFormat="1" ht="10" hidden="1">
      <c r="A228" s="8"/>
      <c r="B228" s="8"/>
      <c r="C228" s="8"/>
      <c r="D228" s="8"/>
      <c r="E228" s="2"/>
      <c r="F228" s="6"/>
      <c r="G228" s="6"/>
      <c r="H228" s="6"/>
      <c r="R228" s="2"/>
      <c r="S228" s="2"/>
      <c r="T228" s="2"/>
    </row>
    <row r="229" spans="1:20" s="1" customFormat="1" ht="10" hidden="1">
      <c r="A229" s="8"/>
      <c r="B229" s="8"/>
      <c r="C229" s="8"/>
      <c r="D229" s="8"/>
      <c r="E229" s="2"/>
      <c r="F229" s="6"/>
      <c r="G229" s="6"/>
      <c r="H229" s="6"/>
      <c r="R229" s="2"/>
      <c r="S229" s="2"/>
      <c r="T229" s="2"/>
    </row>
    <row r="230" spans="1:20" s="1" customFormat="1" ht="10" hidden="1">
      <c r="A230" s="8"/>
      <c r="B230" s="8"/>
      <c r="C230" s="8"/>
      <c r="D230" s="8"/>
      <c r="E230" s="2"/>
      <c r="F230" s="6"/>
      <c r="G230" s="6"/>
      <c r="H230" s="6"/>
      <c r="R230" s="2"/>
      <c r="S230" s="2"/>
      <c r="T230" s="2"/>
    </row>
    <row r="231" spans="1:20" s="1" customFormat="1" ht="10" hidden="1">
      <c r="A231" s="8"/>
      <c r="B231" s="8"/>
      <c r="C231" s="8"/>
      <c r="D231" s="8"/>
      <c r="E231" s="2"/>
      <c r="F231" s="6"/>
      <c r="G231" s="6"/>
      <c r="H231" s="6"/>
      <c r="R231" s="2"/>
      <c r="S231" s="2"/>
      <c r="T231" s="2"/>
    </row>
    <row r="232" spans="1:20" s="1" customFormat="1" ht="10" hidden="1">
      <c r="A232" s="8"/>
      <c r="B232" s="8"/>
      <c r="C232" s="8"/>
      <c r="D232" s="8"/>
      <c r="E232" s="2"/>
      <c r="F232" s="6"/>
      <c r="G232" s="6"/>
      <c r="H232" s="6"/>
      <c r="R232" s="2"/>
      <c r="S232" s="2"/>
      <c r="T232" s="2"/>
    </row>
    <row r="233" spans="1:20" s="1" customFormat="1" ht="10" hidden="1">
      <c r="A233" s="8"/>
      <c r="B233" s="8"/>
      <c r="C233" s="8"/>
      <c r="D233" s="8"/>
      <c r="E233" s="2"/>
      <c r="F233" s="6"/>
      <c r="G233" s="6"/>
      <c r="H233" s="6"/>
      <c r="R233" s="2"/>
      <c r="S233" s="2"/>
      <c r="T233" s="2"/>
    </row>
    <row r="234" spans="1:20" s="1" customFormat="1" ht="10" hidden="1">
      <c r="A234" s="8"/>
      <c r="B234" s="8"/>
      <c r="C234" s="8"/>
      <c r="D234" s="8"/>
      <c r="E234" s="2"/>
      <c r="F234" s="6"/>
      <c r="G234" s="6"/>
      <c r="H234" s="6"/>
      <c r="R234" s="2"/>
      <c r="S234" s="2"/>
      <c r="T234" s="2"/>
    </row>
    <row r="235" spans="1:20" s="1" customFormat="1" ht="10" hidden="1">
      <c r="A235" s="8"/>
      <c r="B235" s="8"/>
      <c r="C235" s="8"/>
      <c r="D235" s="8"/>
      <c r="E235" s="2"/>
      <c r="F235" s="6"/>
      <c r="G235" s="6"/>
      <c r="H235" s="6"/>
      <c r="R235" s="2"/>
      <c r="S235" s="2"/>
      <c r="T235" s="2"/>
    </row>
    <row r="236" spans="1:20" s="1" customFormat="1" ht="10" hidden="1">
      <c r="A236" s="8"/>
      <c r="B236" s="8"/>
      <c r="C236" s="8"/>
      <c r="D236" s="8"/>
      <c r="E236" s="2"/>
      <c r="F236" s="6"/>
      <c r="G236" s="6"/>
      <c r="H236" s="6"/>
      <c r="R236" s="2"/>
      <c r="S236" s="2"/>
      <c r="T236" s="2"/>
    </row>
    <row r="237" spans="1:20" s="1" customFormat="1" ht="10" hidden="1">
      <c r="A237" s="8"/>
      <c r="B237" s="8"/>
      <c r="C237" s="8"/>
      <c r="D237" s="8"/>
      <c r="E237" s="2"/>
      <c r="F237" s="6"/>
      <c r="G237" s="6"/>
      <c r="H237" s="6"/>
      <c r="R237" s="2"/>
      <c r="S237" s="2"/>
      <c r="T237" s="2"/>
    </row>
    <row r="238" spans="1:20" s="1" customFormat="1" ht="10" hidden="1">
      <c r="A238" s="8"/>
      <c r="B238" s="8"/>
      <c r="C238" s="8"/>
      <c r="D238" s="8"/>
      <c r="E238" s="2"/>
      <c r="F238" s="6"/>
      <c r="G238" s="6"/>
      <c r="H238" s="6"/>
      <c r="R238" s="2"/>
      <c r="S238" s="2"/>
      <c r="T238" s="2"/>
    </row>
    <row r="239" spans="1:20" s="1" customFormat="1" ht="10" hidden="1">
      <c r="A239" s="8"/>
      <c r="B239" s="8"/>
      <c r="C239" s="8"/>
      <c r="D239" s="8"/>
      <c r="E239" s="2"/>
      <c r="F239" s="6"/>
      <c r="G239" s="6"/>
      <c r="H239" s="6"/>
      <c r="R239" s="2"/>
      <c r="S239" s="2"/>
      <c r="T239" s="2"/>
    </row>
    <row r="240" spans="1:20" s="1" customFormat="1" ht="10" hidden="1">
      <c r="A240" s="8"/>
      <c r="B240" s="8"/>
      <c r="C240" s="8"/>
      <c r="D240" s="8"/>
      <c r="E240" s="2"/>
      <c r="F240" s="6"/>
      <c r="G240" s="6"/>
      <c r="H240" s="6"/>
      <c r="R240" s="2"/>
      <c r="S240" s="2"/>
      <c r="T240" s="2"/>
    </row>
    <row r="241" spans="1:20" s="1" customFormat="1" ht="10" hidden="1">
      <c r="A241" s="8"/>
      <c r="B241" s="8"/>
      <c r="C241" s="8"/>
      <c r="D241" s="8"/>
      <c r="E241" s="2"/>
      <c r="F241" s="6"/>
      <c r="G241" s="6"/>
      <c r="H241" s="6"/>
      <c r="R241" s="2"/>
      <c r="S241" s="2"/>
      <c r="T241" s="2"/>
    </row>
    <row r="242" spans="1:20" s="1" customFormat="1" ht="10" hidden="1">
      <c r="A242" s="8"/>
      <c r="B242" s="8"/>
      <c r="C242" s="8"/>
      <c r="D242" s="8"/>
      <c r="E242" s="2"/>
      <c r="F242" s="6"/>
      <c r="G242" s="6"/>
      <c r="H242" s="6"/>
      <c r="R242" s="2"/>
      <c r="S242" s="2"/>
      <c r="T242" s="2"/>
    </row>
    <row r="243" spans="1:20" s="1" customFormat="1" ht="10" hidden="1">
      <c r="A243" s="8"/>
      <c r="B243" s="8"/>
      <c r="C243" s="8"/>
      <c r="D243" s="8"/>
      <c r="E243" s="2"/>
      <c r="F243" s="6"/>
      <c r="G243" s="6"/>
      <c r="H243" s="6"/>
      <c r="R243" s="2"/>
      <c r="S243" s="2"/>
      <c r="T243" s="2"/>
    </row>
    <row r="244" spans="1:20" s="1" customFormat="1" ht="10" hidden="1">
      <c r="A244" s="8"/>
      <c r="B244" s="8"/>
      <c r="C244" s="8"/>
      <c r="D244" s="8"/>
      <c r="E244" s="2"/>
      <c r="F244" s="6"/>
      <c r="G244" s="6"/>
      <c r="H244" s="6"/>
      <c r="R244" s="2"/>
      <c r="S244" s="2"/>
      <c r="T244" s="2"/>
    </row>
    <row r="245" spans="1:20" s="1" customFormat="1" ht="10" hidden="1">
      <c r="A245" s="8"/>
      <c r="B245" s="8"/>
      <c r="C245" s="8"/>
      <c r="D245" s="8"/>
      <c r="E245" s="2"/>
      <c r="F245" s="6"/>
      <c r="G245" s="6"/>
      <c r="H245" s="6"/>
      <c r="R245" s="2"/>
      <c r="S245" s="2"/>
      <c r="T245" s="2"/>
    </row>
    <row r="246" spans="1:20" s="1" customFormat="1" ht="10" hidden="1">
      <c r="A246" s="8"/>
      <c r="B246" s="8"/>
      <c r="C246" s="8"/>
      <c r="D246" s="8"/>
      <c r="E246" s="2"/>
      <c r="F246" s="6"/>
      <c r="G246" s="6"/>
      <c r="H246" s="6"/>
      <c r="R246" s="2"/>
      <c r="S246" s="2"/>
      <c r="T246" s="2"/>
    </row>
    <row r="247" spans="1:20" s="1" customFormat="1" ht="10" hidden="1">
      <c r="A247" s="8"/>
      <c r="B247" s="8"/>
      <c r="C247" s="8"/>
      <c r="D247" s="8"/>
      <c r="E247" s="2"/>
      <c r="F247" s="6"/>
      <c r="G247" s="6"/>
      <c r="H247" s="6"/>
      <c r="R247" s="2"/>
      <c r="S247" s="2"/>
      <c r="T247" s="2"/>
    </row>
    <row r="248" spans="1:20" s="1" customFormat="1" ht="10" hidden="1">
      <c r="A248" s="8"/>
      <c r="B248" s="8"/>
      <c r="C248" s="8"/>
      <c r="D248" s="8"/>
      <c r="E248" s="2"/>
      <c r="F248" s="6"/>
      <c r="G248" s="6"/>
      <c r="H248" s="6"/>
      <c r="R248" s="2"/>
      <c r="S248" s="2"/>
      <c r="T248" s="2"/>
    </row>
    <row r="249" spans="1:20" s="1" customFormat="1" ht="10" hidden="1">
      <c r="A249" s="8"/>
      <c r="B249" s="8"/>
      <c r="C249" s="8"/>
      <c r="D249" s="8"/>
      <c r="E249" s="2"/>
      <c r="F249" s="6"/>
      <c r="G249" s="6"/>
      <c r="H249" s="6"/>
      <c r="R249" s="2"/>
      <c r="S249" s="2"/>
      <c r="T249" s="2"/>
    </row>
    <row r="250" spans="1:20" s="1" customFormat="1" ht="10" hidden="1">
      <c r="A250" s="8"/>
      <c r="B250" s="8"/>
      <c r="C250" s="8"/>
      <c r="D250" s="8"/>
      <c r="E250" s="2"/>
      <c r="F250" s="6"/>
      <c r="G250" s="6"/>
      <c r="H250" s="6"/>
      <c r="R250" s="2"/>
      <c r="S250" s="2"/>
      <c r="T250" s="2"/>
    </row>
    <row r="251" spans="1:20" s="1" customFormat="1" ht="10" hidden="1">
      <c r="A251" s="8"/>
      <c r="B251" s="8"/>
      <c r="C251" s="8"/>
      <c r="D251" s="8"/>
      <c r="E251" s="2"/>
      <c r="F251" s="6"/>
      <c r="G251" s="6"/>
      <c r="H251" s="6"/>
      <c r="R251" s="2"/>
      <c r="S251" s="2"/>
      <c r="T251" s="2"/>
    </row>
    <row r="252" spans="1:20" s="1" customFormat="1" ht="10" hidden="1">
      <c r="A252" s="8"/>
      <c r="B252" s="8"/>
      <c r="C252" s="8"/>
      <c r="D252" s="8"/>
      <c r="E252" s="2"/>
      <c r="F252" s="6"/>
      <c r="G252" s="6"/>
      <c r="H252" s="6"/>
      <c r="R252" s="2"/>
      <c r="S252" s="2"/>
      <c r="T252" s="2"/>
    </row>
    <row r="253" spans="1:20" s="1" customFormat="1" ht="10" hidden="1">
      <c r="A253" s="8"/>
      <c r="B253" s="8"/>
      <c r="C253" s="8"/>
      <c r="D253" s="8"/>
      <c r="E253" s="2"/>
      <c r="F253" s="6"/>
      <c r="G253" s="6"/>
      <c r="H253" s="6"/>
      <c r="R253" s="2"/>
      <c r="S253" s="2"/>
      <c r="T253" s="2"/>
    </row>
    <row r="254" spans="1:20" s="1" customFormat="1" ht="10" hidden="1">
      <c r="A254" s="8"/>
      <c r="B254" s="8"/>
      <c r="C254" s="8"/>
      <c r="D254" s="8"/>
      <c r="E254" s="2"/>
      <c r="F254" s="6"/>
      <c r="G254" s="6"/>
      <c r="H254" s="6"/>
      <c r="R254" s="2"/>
      <c r="S254" s="2"/>
      <c r="T254" s="2"/>
    </row>
    <row r="255" spans="1:20" s="1" customFormat="1" ht="10" hidden="1">
      <c r="A255" s="8"/>
      <c r="B255" s="8"/>
      <c r="C255" s="8"/>
      <c r="D255" s="8"/>
      <c r="E255" s="2"/>
      <c r="F255" s="6"/>
      <c r="G255" s="6"/>
      <c r="H255" s="6"/>
      <c r="R255" s="2"/>
      <c r="S255" s="2"/>
      <c r="T255" s="2"/>
    </row>
    <row r="256" spans="1:20" s="1" customFormat="1" ht="10" hidden="1">
      <c r="A256" s="8"/>
      <c r="B256" s="8"/>
      <c r="C256" s="8"/>
      <c r="D256" s="8"/>
      <c r="E256" s="2"/>
      <c r="F256" s="6"/>
      <c r="G256" s="6"/>
      <c r="H256" s="6"/>
      <c r="R256" s="2"/>
      <c r="S256" s="2"/>
      <c r="T256" s="2"/>
    </row>
    <row r="257" spans="1:20" s="1" customFormat="1" ht="10" hidden="1">
      <c r="A257" s="8"/>
      <c r="B257" s="8"/>
      <c r="C257" s="8"/>
      <c r="D257" s="8"/>
      <c r="E257" s="2"/>
      <c r="F257" s="6"/>
      <c r="G257" s="6"/>
      <c r="H257" s="6"/>
      <c r="R257" s="2"/>
      <c r="S257" s="2"/>
      <c r="T257" s="2"/>
    </row>
    <row r="258" spans="1:20" s="1" customFormat="1" ht="10" hidden="1">
      <c r="A258" s="8"/>
      <c r="B258" s="8"/>
      <c r="C258" s="8"/>
      <c r="D258" s="8"/>
      <c r="E258" s="2"/>
      <c r="F258" s="6"/>
      <c r="G258" s="6"/>
      <c r="H258" s="6"/>
      <c r="R258" s="2"/>
      <c r="S258" s="2"/>
      <c r="T258" s="2"/>
    </row>
    <row r="259" spans="1:20" s="1" customFormat="1" ht="10" hidden="1">
      <c r="A259" s="8"/>
      <c r="B259" s="8"/>
      <c r="C259" s="8"/>
      <c r="D259" s="8"/>
      <c r="E259" s="2"/>
      <c r="F259" s="6"/>
      <c r="G259" s="6"/>
      <c r="H259" s="6"/>
      <c r="R259" s="2"/>
      <c r="S259" s="2"/>
      <c r="T259" s="2"/>
    </row>
    <row r="260" spans="1:20" s="1" customFormat="1" ht="10" hidden="1">
      <c r="A260" s="8"/>
      <c r="B260" s="8"/>
      <c r="C260" s="8"/>
      <c r="D260" s="8"/>
      <c r="E260" s="2"/>
      <c r="F260" s="6"/>
      <c r="G260" s="6"/>
      <c r="H260" s="6"/>
      <c r="R260" s="2"/>
      <c r="S260" s="2"/>
      <c r="T260" s="2"/>
    </row>
    <row r="261" spans="1:20" s="1" customFormat="1" ht="10" hidden="1">
      <c r="A261" s="8"/>
      <c r="B261" s="8"/>
      <c r="C261" s="8"/>
      <c r="D261" s="8"/>
      <c r="E261" s="2"/>
      <c r="F261" s="6"/>
      <c r="G261" s="6"/>
      <c r="H261" s="6"/>
      <c r="R261" s="2"/>
      <c r="S261" s="2"/>
      <c r="T261" s="2"/>
    </row>
    <row r="262" spans="1:20" s="1" customFormat="1" ht="10" hidden="1">
      <c r="A262" s="8"/>
      <c r="B262" s="8"/>
      <c r="C262" s="8"/>
      <c r="D262" s="8"/>
      <c r="E262" s="2"/>
      <c r="F262" s="6"/>
      <c r="G262" s="6"/>
      <c r="H262" s="6"/>
      <c r="R262" s="2"/>
      <c r="S262" s="2"/>
      <c r="T262" s="2"/>
    </row>
    <row r="263" spans="1:20" s="1" customFormat="1" ht="10" hidden="1">
      <c r="A263" s="8"/>
      <c r="B263" s="8"/>
      <c r="C263" s="8"/>
      <c r="D263" s="8"/>
      <c r="E263" s="2"/>
      <c r="F263" s="6"/>
      <c r="G263" s="6"/>
      <c r="H263" s="6"/>
      <c r="R263" s="2"/>
      <c r="S263" s="2"/>
      <c r="T263" s="2"/>
    </row>
    <row r="264" spans="1:20" s="1" customFormat="1" ht="10" hidden="1">
      <c r="A264" s="8"/>
      <c r="B264" s="8"/>
      <c r="C264" s="8"/>
      <c r="D264" s="8"/>
      <c r="E264" s="2"/>
      <c r="F264" s="6"/>
      <c r="G264" s="6"/>
      <c r="H264" s="6"/>
      <c r="R264" s="2"/>
      <c r="S264" s="2"/>
      <c r="T264" s="2"/>
    </row>
    <row r="265" spans="1:20" s="1" customFormat="1" ht="10" hidden="1">
      <c r="A265" s="8"/>
      <c r="B265" s="8"/>
      <c r="C265" s="8"/>
      <c r="D265" s="8"/>
      <c r="E265" s="2"/>
      <c r="F265" s="6"/>
      <c r="G265" s="6"/>
      <c r="H265" s="6"/>
      <c r="R265" s="2"/>
      <c r="S265" s="2"/>
      <c r="T265" s="2"/>
    </row>
    <row r="266" spans="1:20" s="1" customFormat="1" ht="10" hidden="1">
      <c r="A266" s="8"/>
      <c r="B266" s="8"/>
      <c r="C266" s="8"/>
      <c r="D266" s="8"/>
      <c r="E266" s="2"/>
      <c r="F266" s="6"/>
      <c r="G266" s="6"/>
      <c r="H266" s="6"/>
      <c r="R266" s="2"/>
      <c r="S266" s="2"/>
      <c r="T266" s="2"/>
    </row>
    <row r="267" spans="1:20" s="1" customFormat="1" ht="10" hidden="1">
      <c r="A267" s="8"/>
      <c r="B267" s="8"/>
      <c r="C267" s="8"/>
      <c r="D267" s="8"/>
      <c r="E267" s="2"/>
      <c r="F267" s="6"/>
      <c r="G267" s="6"/>
      <c r="H267" s="6"/>
      <c r="R267" s="2"/>
      <c r="S267" s="2"/>
      <c r="T267" s="2"/>
    </row>
    <row r="268" spans="1:20" s="1" customFormat="1" ht="10" hidden="1">
      <c r="A268" s="8"/>
      <c r="B268" s="8"/>
      <c r="C268" s="8"/>
      <c r="D268" s="8"/>
      <c r="E268" s="2"/>
      <c r="F268" s="6"/>
      <c r="G268" s="6"/>
      <c r="H268" s="6"/>
      <c r="R268" s="2"/>
      <c r="S268" s="2"/>
      <c r="T268" s="2"/>
    </row>
    <row r="269" spans="1:20" s="1" customFormat="1" ht="10" hidden="1">
      <c r="A269" s="8"/>
      <c r="B269" s="8"/>
      <c r="C269" s="8"/>
      <c r="D269" s="8"/>
      <c r="E269" s="2"/>
      <c r="F269" s="6"/>
      <c r="G269" s="6"/>
      <c r="H269" s="6"/>
      <c r="R269" s="2"/>
      <c r="S269" s="2"/>
      <c r="T269" s="2"/>
    </row>
    <row r="270" spans="1:20" s="1" customFormat="1" ht="10" hidden="1">
      <c r="A270" s="8"/>
      <c r="B270" s="8"/>
      <c r="C270" s="8"/>
      <c r="D270" s="8"/>
      <c r="E270" s="2"/>
      <c r="F270" s="6"/>
      <c r="G270" s="6"/>
      <c r="H270" s="6"/>
      <c r="R270" s="2"/>
      <c r="S270" s="2"/>
      <c r="T270" s="2"/>
    </row>
    <row r="271" spans="1:20" s="1" customFormat="1" ht="10" hidden="1">
      <c r="A271" s="8"/>
      <c r="B271" s="8"/>
      <c r="C271" s="8"/>
      <c r="D271" s="8"/>
      <c r="E271" s="2"/>
      <c r="F271" s="6"/>
      <c r="G271" s="6"/>
      <c r="H271" s="6"/>
      <c r="R271" s="2"/>
      <c r="S271" s="2"/>
      <c r="T271" s="2"/>
    </row>
    <row r="272" spans="1:20" s="1" customFormat="1" ht="10" hidden="1">
      <c r="A272" s="8"/>
      <c r="B272" s="8"/>
      <c r="C272" s="8"/>
      <c r="D272" s="8"/>
      <c r="E272" s="2"/>
      <c r="F272" s="6"/>
      <c r="G272" s="6"/>
      <c r="H272" s="6"/>
      <c r="R272" s="2"/>
      <c r="S272" s="2"/>
      <c r="T272" s="2"/>
    </row>
    <row r="273" spans="1:20" s="1" customFormat="1" ht="10" hidden="1">
      <c r="A273" s="8"/>
      <c r="B273" s="8"/>
      <c r="C273" s="8"/>
      <c r="D273" s="8"/>
      <c r="E273" s="2"/>
      <c r="F273" s="6"/>
      <c r="G273" s="6"/>
      <c r="H273" s="6"/>
      <c r="R273" s="2"/>
      <c r="S273" s="2"/>
      <c r="T273" s="2"/>
    </row>
    <row r="274" spans="1:20" s="1" customFormat="1" ht="10" hidden="1">
      <c r="A274" s="8"/>
      <c r="B274" s="8"/>
      <c r="C274" s="8"/>
      <c r="D274" s="8"/>
      <c r="E274" s="2"/>
      <c r="F274" s="6"/>
      <c r="G274" s="6"/>
      <c r="H274" s="6"/>
      <c r="R274" s="2"/>
      <c r="S274" s="2"/>
      <c r="T274" s="2"/>
    </row>
    <row r="275" spans="1:20" s="1" customFormat="1" ht="10" hidden="1">
      <c r="A275" s="8"/>
      <c r="B275" s="8"/>
      <c r="C275" s="8"/>
      <c r="D275" s="8"/>
      <c r="E275" s="2"/>
      <c r="F275" s="6"/>
      <c r="G275" s="6"/>
      <c r="H275" s="6"/>
      <c r="R275" s="2"/>
      <c r="S275" s="2"/>
      <c r="T275" s="2"/>
    </row>
    <row r="276" spans="1:20" s="1" customFormat="1" ht="10" hidden="1">
      <c r="A276" s="8"/>
      <c r="B276" s="8"/>
      <c r="C276" s="8"/>
      <c r="D276" s="8"/>
      <c r="E276" s="2"/>
      <c r="F276" s="6"/>
      <c r="G276" s="6"/>
      <c r="H276" s="6"/>
      <c r="R276" s="2"/>
      <c r="S276" s="2"/>
      <c r="T276" s="2"/>
    </row>
    <row r="277" spans="1:20" s="1" customFormat="1" ht="10" hidden="1">
      <c r="A277" s="8"/>
      <c r="B277" s="8"/>
      <c r="C277" s="8"/>
      <c r="D277" s="8"/>
      <c r="E277" s="2"/>
      <c r="F277" s="6"/>
      <c r="G277" s="6"/>
      <c r="H277" s="6"/>
      <c r="R277" s="2"/>
      <c r="S277" s="2"/>
      <c r="T277" s="2"/>
    </row>
    <row r="278" spans="1:20" s="1" customFormat="1" ht="10" hidden="1">
      <c r="A278" s="8"/>
      <c r="B278" s="8"/>
      <c r="C278" s="8"/>
      <c r="D278" s="8"/>
      <c r="E278" s="2"/>
      <c r="F278" s="6"/>
      <c r="G278" s="6"/>
      <c r="H278" s="6"/>
      <c r="R278" s="2"/>
      <c r="S278" s="2"/>
      <c r="T278" s="2"/>
    </row>
    <row r="279" spans="1:20" s="1" customFormat="1" ht="10" hidden="1">
      <c r="A279" s="8"/>
      <c r="B279" s="8"/>
      <c r="C279" s="8"/>
      <c r="D279" s="8"/>
      <c r="E279" s="2"/>
      <c r="F279" s="6"/>
      <c r="G279" s="6"/>
      <c r="H279" s="6"/>
      <c r="R279" s="2"/>
      <c r="S279" s="2"/>
      <c r="T279" s="2"/>
    </row>
    <row r="280" spans="1:20" s="1" customFormat="1" ht="10" hidden="1">
      <c r="A280" s="8"/>
      <c r="B280" s="8"/>
      <c r="C280" s="8"/>
      <c r="D280" s="8"/>
      <c r="E280" s="2"/>
      <c r="F280" s="6"/>
      <c r="G280" s="6"/>
      <c r="H280" s="6"/>
      <c r="R280" s="2"/>
      <c r="S280" s="2"/>
      <c r="T280" s="2"/>
    </row>
    <row r="281" spans="1:20" s="1" customFormat="1" ht="10" hidden="1">
      <c r="A281" s="8"/>
      <c r="B281" s="8"/>
      <c r="C281" s="8"/>
      <c r="D281" s="8"/>
      <c r="E281" s="2"/>
      <c r="F281" s="6"/>
      <c r="G281" s="6"/>
      <c r="H281" s="6"/>
      <c r="R281" s="2"/>
      <c r="S281" s="2"/>
      <c r="T281" s="2"/>
    </row>
    <row r="282" spans="1:20" s="1" customFormat="1" ht="10" hidden="1">
      <c r="A282" s="8"/>
      <c r="B282" s="8"/>
      <c r="C282" s="8"/>
      <c r="D282" s="8"/>
      <c r="E282" s="2"/>
      <c r="F282" s="6"/>
      <c r="G282" s="6"/>
      <c r="H282" s="6"/>
      <c r="R282" s="2"/>
      <c r="S282" s="2"/>
      <c r="T282" s="2"/>
    </row>
    <row r="283" spans="1:20" s="1" customFormat="1" ht="10" hidden="1">
      <c r="A283" s="8"/>
      <c r="B283" s="8"/>
      <c r="C283" s="8"/>
      <c r="D283" s="8"/>
      <c r="E283" s="2"/>
      <c r="F283" s="6"/>
      <c r="G283" s="6"/>
      <c r="H283" s="6"/>
      <c r="R283" s="2"/>
      <c r="S283" s="2"/>
      <c r="T283" s="2"/>
    </row>
    <row r="284" spans="1:20" s="1" customFormat="1" ht="10" hidden="1">
      <c r="A284" s="8"/>
      <c r="B284" s="8"/>
      <c r="C284" s="8"/>
      <c r="D284" s="8"/>
      <c r="E284" s="2"/>
      <c r="F284" s="6"/>
      <c r="G284" s="6"/>
      <c r="H284" s="6"/>
      <c r="R284" s="2"/>
      <c r="S284" s="2"/>
      <c r="T284" s="2"/>
    </row>
    <row r="285" spans="1:20" s="1" customFormat="1" ht="10" hidden="1">
      <c r="A285" s="8"/>
      <c r="B285" s="8"/>
      <c r="C285" s="8"/>
      <c r="D285" s="8"/>
      <c r="E285" s="2"/>
      <c r="F285" s="6"/>
      <c r="G285" s="6"/>
      <c r="H285" s="6"/>
      <c r="R285" s="2"/>
      <c r="S285" s="2"/>
      <c r="T285" s="2"/>
    </row>
    <row r="286" spans="1:20" s="1" customFormat="1" ht="10" hidden="1">
      <c r="A286" s="8"/>
      <c r="B286" s="8"/>
      <c r="C286" s="8"/>
      <c r="D286" s="8"/>
      <c r="E286" s="2"/>
      <c r="F286" s="6"/>
      <c r="G286" s="6"/>
      <c r="H286" s="6"/>
      <c r="R286" s="2"/>
      <c r="S286" s="2"/>
      <c r="T286" s="2"/>
    </row>
    <row r="287" spans="1:20" s="1" customFormat="1" ht="10" hidden="1">
      <c r="A287" s="8"/>
      <c r="B287" s="8"/>
      <c r="C287" s="8"/>
      <c r="D287" s="8"/>
      <c r="E287" s="2"/>
      <c r="F287" s="6"/>
      <c r="G287" s="6"/>
      <c r="H287" s="6"/>
      <c r="R287" s="2"/>
      <c r="S287" s="2"/>
      <c r="T287" s="2"/>
    </row>
    <row r="288" spans="1:20" s="1" customFormat="1" ht="10" hidden="1">
      <c r="A288" s="8"/>
      <c r="B288" s="8"/>
      <c r="C288" s="8"/>
      <c r="D288" s="8"/>
      <c r="E288" s="2"/>
      <c r="F288" s="6"/>
      <c r="G288" s="6"/>
      <c r="H288" s="6"/>
      <c r="R288" s="2"/>
      <c r="S288" s="2"/>
      <c r="T288" s="2"/>
    </row>
    <row r="289" spans="1:20" s="1" customFormat="1" ht="10" hidden="1">
      <c r="A289" s="8"/>
      <c r="B289" s="8"/>
      <c r="C289" s="8"/>
      <c r="D289" s="8"/>
      <c r="E289" s="2"/>
      <c r="F289" s="6"/>
      <c r="G289" s="6"/>
      <c r="H289" s="6"/>
      <c r="R289" s="2"/>
      <c r="S289" s="2"/>
      <c r="T289" s="2"/>
    </row>
    <row r="290" spans="1:20" s="1" customFormat="1" ht="10" hidden="1">
      <c r="A290" s="8"/>
      <c r="B290" s="8"/>
      <c r="C290" s="8"/>
      <c r="D290" s="8"/>
      <c r="E290" s="2"/>
      <c r="F290" s="6"/>
      <c r="G290" s="6"/>
      <c r="H290" s="6"/>
      <c r="R290" s="2"/>
      <c r="S290" s="2"/>
      <c r="T290" s="2"/>
    </row>
    <row r="291" spans="1:20" s="1" customFormat="1" ht="10" hidden="1">
      <c r="A291" s="8"/>
      <c r="B291" s="8"/>
      <c r="C291" s="8"/>
      <c r="D291" s="8"/>
      <c r="E291" s="2"/>
      <c r="F291" s="6"/>
      <c r="G291" s="6"/>
      <c r="H291" s="6"/>
      <c r="R291" s="2"/>
      <c r="S291" s="2"/>
      <c r="T291" s="2"/>
    </row>
    <row r="292" spans="1:20" s="1" customFormat="1" ht="10" hidden="1">
      <c r="A292" s="8"/>
      <c r="B292" s="8"/>
      <c r="C292" s="8"/>
      <c r="D292" s="8"/>
      <c r="E292" s="2"/>
      <c r="F292" s="6"/>
      <c r="G292" s="6"/>
      <c r="H292" s="6"/>
      <c r="R292" s="2"/>
      <c r="S292" s="2"/>
      <c r="T292" s="2"/>
    </row>
    <row r="293" spans="1:20" s="1" customFormat="1" ht="10" hidden="1">
      <c r="A293" s="8"/>
      <c r="B293" s="8"/>
      <c r="C293" s="8"/>
      <c r="D293" s="8"/>
      <c r="E293" s="2"/>
      <c r="F293" s="6"/>
      <c r="G293" s="6"/>
      <c r="H293" s="6"/>
      <c r="R293" s="2"/>
      <c r="S293" s="2"/>
      <c r="T293" s="2"/>
    </row>
    <row r="294" spans="1:20" s="1" customFormat="1" ht="10" hidden="1">
      <c r="A294" s="8"/>
      <c r="B294" s="8"/>
      <c r="C294" s="8"/>
      <c r="D294" s="8"/>
      <c r="E294" s="2"/>
      <c r="F294" s="6"/>
      <c r="G294" s="6"/>
      <c r="H294" s="6"/>
      <c r="R294" s="2"/>
      <c r="S294" s="2"/>
      <c r="T294" s="2"/>
    </row>
    <row r="295" spans="1:20" s="1" customFormat="1" ht="10" hidden="1">
      <c r="A295" s="8"/>
      <c r="B295" s="8"/>
      <c r="C295" s="8"/>
      <c r="D295" s="8"/>
      <c r="E295" s="2"/>
      <c r="F295" s="6"/>
      <c r="G295" s="6"/>
      <c r="H295" s="6"/>
      <c r="R295" s="2"/>
      <c r="S295" s="2"/>
      <c r="T295" s="2"/>
    </row>
    <row r="296" spans="1:20" s="1" customFormat="1" ht="10" hidden="1">
      <c r="A296" s="8"/>
      <c r="B296" s="8"/>
      <c r="C296" s="8"/>
      <c r="D296" s="8"/>
      <c r="E296" s="2"/>
      <c r="F296" s="6"/>
      <c r="G296" s="6"/>
      <c r="H296" s="6"/>
      <c r="R296" s="2"/>
      <c r="S296" s="2"/>
      <c r="T296" s="2"/>
    </row>
    <row r="297" spans="1:20" s="1" customFormat="1" ht="10" hidden="1">
      <c r="A297" s="8"/>
      <c r="B297" s="8"/>
      <c r="C297" s="8"/>
      <c r="D297" s="8"/>
      <c r="E297" s="2"/>
      <c r="F297" s="6"/>
      <c r="G297" s="6"/>
      <c r="H297" s="6"/>
      <c r="R297" s="2"/>
      <c r="S297" s="2"/>
      <c r="T297" s="2"/>
    </row>
    <row r="298" spans="1:20" s="1" customFormat="1" ht="10" hidden="1">
      <c r="A298" s="8"/>
      <c r="B298" s="8"/>
      <c r="C298" s="8"/>
      <c r="D298" s="8"/>
      <c r="E298" s="2"/>
      <c r="F298" s="6"/>
      <c r="G298" s="6"/>
      <c r="H298" s="6"/>
      <c r="R298" s="2"/>
      <c r="S298" s="2"/>
      <c r="T298" s="2"/>
    </row>
    <row r="299" spans="1:20" s="1" customFormat="1" ht="10" hidden="1">
      <c r="A299" s="8"/>
      <c r="B299" s="8"/>
      <c r="C299" s="8"/>
      <c r="D299" s="8"/>
      <c r="E299" s="2"/>
      <c r="F299" s="6"/>
      <c r="G299" s="6"/>
      <c r="H299" s="6"/>
      <c r="R299" s="2"/>
      <c r="S299" s="2"/>
      <c r="T299" s="2"/>
    </row>
    <row r="300" spans="1:20" s="1" customFormat="1" ht="10" hidden="1">
      <c r="A300" s="8"/>
      <c r="B300" s="8"/>
      <c r="C300" s="8"/>
      <c r="D300" s="8"/>
      <c r="E300" s="2"/>
      <c r="F300" s="6"/>
      <c r="G300" s="6"/>
      <c r="H300" s="6"/>
      <c r="R300" s="2"/>
      <c r="S300" s="2"/>
      <c r="T300" s="2"/>
    </row>
    <row r="301" spans="1:20" s="1" customFormat="1" ht="10" hidden="1">
      <c r="A301" s="8"/>
      <c r="B301" s="8"/>
      <c r="C301" s="8"/>
      <c r="D301" s="8"/>
      <c r="E301" s="2"/>
      <c r="F301" s="6"/>
      <c r="G301" s="6"/>
      <c r="H301" s="6"/>
      <c r="R301" s="2"/>
      <c r="S301" s="2"/>
      <c r="T301" s="2"/>
    </row>
    <row r="302" spans="1:20" s="1" customFormat="1" ht="10" hidden="1">
      <c r="A302" s="8"/>
      <c r="B302" s="8"/>
      <c r="C302" s="8"/>
      <c r="D302" s="8"/>
      <c r="E302" s="2"/>
      <c r="F302" s="6"/>
      <c r="G302" s="6"/>
      <c r="H302" s="6"/>
      <c r="R302" s="2"/>
      <c r="S302" s="2"/>
      <c r="T302" s="2"/>
    </row>
    <row r="303" spans="1:20" s="1" customFormat="1" ht="10" hidden="1">
      <c r="A303" s="8"/>
      <c r="B303" s="8"/>
      <c r="C303" s="8"/>
      <c r="D303" s="8"/>
      <c r="E303" s="2"/>
      <c r="F303" s="6"/>
      <c r="G303" s="6"/>
      <c r="H303" s="6"/>
      <c r="R303" s="2"/>
      <c r="S303" s="2"/>
      <c r="T303" s="2"/>
    </row>
    <row r="304" spans="1:20" s="1" customFormat="1" ht="10" hidden="1">
      <c r="A304" s="8"/>
      <c r="B304" s="8"/>
      <c r="C304" s="8"/>
      <c r="D304" s="8"/>
      <c r="E304" s="2"/>
      <c r="F304" s="6"/>
      <c r="G304" s="6"/>
      <c r="H304" s="6"/>
      <c r="R304" s="2"/>
      <c r="S304" s="2"/>
      <c r="T304" s="2"/>
    </row>
    <row r="305" spans="1:20" s="1" customFormat="1" ht="10" hidden="1">
      <c r="A305" s="8"/>
      <c r="B305" s="8"/>
      <c r="C305" s="8"/>
      <c r="D305" s="8"/>
      <c r="E305" s="2"/>
      <c r="F305" s="6"/>
      <c r="G305" s="6"/>
      <c r="H305" s="6"/>
      <c r="R305" s="2"/>
      <c r="S305" s="2"/>
      <c r="T305" s="2"/>
    </row>
    <row r="306" spans="1:20" s="1" customFormat="1" ht="10" hidden="1">
      <c r="A306" s="8"/>
      <c r="B306" s="8"/>
      <c r="C306" s="8"/>
      <c r="D306" s="8"/>
      <c r="E306" s="2"/>
      <c r="F306" s="6"/>
      <c r="G306" s="6"/>
      <c r="H306" s="6"/>
      <c r="R306" s="2"/>
      <c r="S306" s="2"/>
      <c r="T306" s="2"/>
    </row>
    <row r="307" spans="1:20" s="1" customFormat="1" ht="10" hidden="1">
      <c r="A307" s="8"/>
      <c r="B307" s="8"/>
      <c r="C307" s="8"/>
      <c r="D307" s="8"/>
      <c r="E307" s="2"/>
      <c r="F307" s="6"/>
      <c r="G307" s="6"/>
      <c r="H307" s="6"/>
      <c r="R307" s="2"/>
      <c r="S307" s="2"/>
      <c r="T307" s="2"/>
    </row>
    <row r="308" spans="1:20" s="1" customFormat="1" ht="10" hidden="1">
      <c r="A308" s="8"/>
      <c r="B308" s="8"/>
      <c r="C308" s="8"/>
      <c r="D308" s="8"/>
      <c r="E308" s="2"/>
      <c r="F308" s="6"/>
      <c r="G308" s="6"/>
      <c r="H308" s="6"/>
      <c r="R308" s="2"/>
      <c r="S308" s="2"/>
      <c r="T308" s="2"/>
    </row>
    <row r="309" spans="1:20" s="1" customFormat="1" ht="10" hidden="1">
      <c r="A309" s="8"/>
      <c r="B309" s="8"/>
      <c r="C309" s="8"/>
      <c r="D309" s="8"/>
      <c r="E309" s="2"/>
      <c r="F309" s="6"/>
      <c r="G309" s="6"/>
      <c r="H309" s="6"/>
      <c r="R309" s="2"/>
      <c r="S309" s="2"/>
      <c r="T309" s="2"/>
    </row>
    <row r="310" spans="1:20" s="1" customFormat="1" ht="10" hidden="1">
      <c r="A310" s="8"/>
      <c r="B310" s="8"/>
      <c r="C310" s="8"/>
      <c r="D310" s="8"/>
      <c r="E310" s="2"/>
      <c r="F310" s="6"/>
      <c r="G310" s="6"/>
      <c r="H310" s="6"/>
      <c r="R310" s="2"/>
      <c r="S310" s="2"/>
      <c r="T310" s="2"/>
    </row>
    <row r="311" spans="1:20" s="1" customFormat="1" ht="10" hidden="1">
      <c r="A311" s="8"/>
      <c r="B311" s="8"/>
      <c r="C311" s="8"/>
      <c r="D311" s="8"/>
      <c r="E311" s="2"/>
      <c r="F311" s="6"/>
      <c r="G311" s="6"/>
      <c r="H311" s="6"/>
      <c r="R311" s="2"/>
      <c r="S311" s="2"/>
      <c r="T311" s="2"/>
    </row>
    <row r="312" spans="1:20" s="1" customFormat="1" ht="10" hidden="1">
      <c r="A312" s="8"/>
      <c r="B312" s="8"/>
      <c r="C312" s="8"/>
      <c r="D312" s="8"/>
      <c r="E312" s="2"/>
      <c r="F312" s="6"/>
      <c r="G312" s="6"/>
      <c r="H312" s="6"/>
      <c r="R312" s="2"/>
      <c r="S312" s="2"/>
      <c r="T312" s="2"/>
    </row>
    <row r="313" spans="1:20" s="1" customFormat="1" ht="10" hidden="1">
      <c r="A313" s="8"/>
      <c r="B313" s="8"/>
      <c r="C313" s="8"/>
      <c r="D313" s="8"/>
      <c r="E313" s="2"/>
      <c r="F313" s="6"/>
      <c r="G313" s="6"/>
      <c r="H313" s="6"/>
      <c r="R313" s="2"/>
      <c r="S313" s="2"/>
      <c r="T313" s="2"/>
    </row>
    <row r="314" spans="1:20" s="1" customFormat="1" ht="10" hidden="1">
      <c r="A314" s="8"/>
      <c r="B314" s="8"/>
      <c r="C314" s="8"/>
      <c r="D314" s="8"/>
      <c r="E314" s="2"/>
      <c r="F314" s="6"/>
      <c r="G314" s="6"/>
      <c r="H314" s="6"/>
      <c r="R314" s="2"/>
      <c r="S314" s="2"/>
      <c r="T314" s="2"/>
    </row>
    <row r="315" spans="1:20" s="1" customFormat="1" ht="10" hidden="1">
      <c r="A315" s="8"/>
      <c r="B315" s="8"/>
      <c r="C315" s="8"/>
      <c r="D315" s="8"/>
      <c r="E315" s="2"/>
      <c r="F315" s="6"/>
      <c r="G315" s="6"/>
      <c r="H315" s="6"/>
      <c r="R315" s="2"/>
      <c r="S315" s="2"/>
      <c r="T315" s="2"/>
    </row>
    <row r="316" spans="1:20" s="1" customFormat="1" ht="10" hidden="1">
      <c r="A316" s="8"/>
      <c r="B316" s="8"/>
      <c r="C316" s="8"/>
      <c r="D316" s="8"/>
      <c r="E316" s="2"/>
      <c r="F316" s="6"/>
      <c r="G316" s="6"/>
      <c r="H316" s="6"/>
      <c r="R316" s="2"/>
      <c r="S316" s="2"/>
      <c r="T316" s="2"/>
    </row>
    <row r="317" spans="1:20" s="1" customFormat="1" ht="10" hidden="1">
      <c r="A317" s="8"/>
      <c r="B317" s="8"/>
      <c r="C317" s="8"/>
      <c r="D317" s="8"/>
      <c r="E317" s="2"/>
      <c r="F317" s="6"/>
      <c r="G317" s="6"/>
      <c r="H317" s="6"/>
      <c r="R317" s="2"/>
      <c r="S317" s="2"/>
      <c r="T317" s="2"/>
    </row>
    <row r="318" spans="1:20" s="1" customFormat="1" ht="10" hidden="1">
      <c r="A318" s="8"/>
      <c r="B318" s="8"/>
      <c r="C318" s="8"/>
      <c r="D318" s="8"/>
      <c r="E318" s="2"/>
      <c r="F318" s="6"/>
      <c r="G318" s="6"/>
      <c r="H318" s="6"/>
      <c r="R318" s="2"/>
      <c r="S318" s="2"/>
      <c r="T318" s="2"/>
    </row>
    <row r="319" spans="1:20" s="1" customFormat="1" ht="10" hidden="1">
      <c r="A319" s="8"/>
      <c r="B319" s="8"/>
      <c r="C319" s="8"/>
      <c r="D319" s="8"/>
      <c r="E319" s="2"/>
      <c r="F319" s="6"/>
      <c r="G319" s="6"/>
      <c r="H319" s="6"/>
      <c r="R319" s="2"/>
      <c r="S319" s="2"/>
      <c r="T319" s="2"/>
    </row>
    <row r="320" spans="1:20" s="1" customFormat="1" ht="10" hidden="1">
      <c r="A320" s="8"/>
      <c r="B320" s="8"/>
      <c r="C320" s="8"/>
      <c r="D320" s="8"/>
      <c r="E320" s="2"/>
      <c r="F320" s="6"/>
      <c r="G320" s="6"/>
      <c r="H320" s="6"/>
      <c r="R320" s="2"/>
      <c r="S320" s="2"/>
      <c r="T320" s="2"/>
    </row>
    <row r="321" spans="1:20" s="1" customFormat="1" ht="10" hidden="1">
      <c r="A321" s="8"/>
      <c r="B321" s="8"/>
      <c r="C321" s="8"/>
      <c r="D321" s="8"/>
      <c r="E321" s="2"/>
      <c r="F321" s="6"/>
      <c r="G321" s="6"/>
      <c r="H321" s="6"/>
      <c r="R321" s="2"/>
      <c r="S321" s="2"/>
      <c r="T321" s="2"/>
    </row>
    <row r="322" spans="1:20" s="1" customFormat="1" ht="10" hidden="1">
      <c r="A322" s="8"/>
      <c r="B322" s="8"/>
      <c r="C322" s="8"/>
      <c r="D322" s="8"/>
      <c r="E322" s="2"/>
      <c r="F322" s="6"/>
      <c r="G322" s="6"/>
      <c r="H322" s="6"/>
      <c r="R322" s="2"/>
      <c r="S322" s="2"/>
      <c r="T322" s="2"/>
    </row>
    <row r="323" spans="1:20" s="1" customFormat="1" ht="10" hidden="1">
      <c r="A323" s="8"/>
      <c r="B323" s="8"/>
      <c r="C323" s="8"/>
      <c r="D323" s="8"/>
      <c r="E323" s="2"/>
      <c r="F323" s="6"/>
      <c r="G323" s="6"/>
      <c r="H323" s="6"/>
      <c r="R323" s="2"/>
      <c r="S323" s="2"/>
      <c r="T323" s="2"/>
    </row>
    <row r="324" spans="1:20" s="1" customFormat="1" ht="10" hidden="1">
      <c r="A324" s="8"/>
      <c r="B324" s="8"/>
      <c r="C324" s="8"/>
      <c r="D324" s="8"/>
      <c r="E324" s="2"/>
      <c r="F324" s="6"/>
      <c r="G324" s="6"/>
      <c r="H324" s="6"/>
      <c r="R324" s="2"/>
      <c r="S324" s="2"/>
      <c r="T324" s="2"/>
    </row>
    <row r="325" spans="1:20" s="1" customFormat="1" ht="10" hidden="1">
      <c r="A325" s="8"/>
      <c r="B325" s="8"/>
      <c r="C325" s="8"/>
      <c r="D325" s="8"/>
      <c r="E325" s="2"/>
      <c r="F325" s="6"/>
      <c r="G325" s="6"/>
      <c r="H325" s="6"/>
      <c r="R325" s="2"/>
      <c r="S325" s="2"/>
      <c r="T325" s="2"/>
    </row>
    <row r="326" spans="1:20" s="1" customFormat="1" ht="10" hidden="1">
      <c r="A326" s="8"/>
      <c r="B326" s="8"/>
      <c r="C326" s="8"/>
      <c r="D326" s="8"/>
      <c r="E326" s="2"/>
      <c r="F326" s="6"/>
      <c r="G326" s="6"/>
      <c r="H326" s="6"/>
      <c r="R326" s="2"/>
      <c r="S326" s="2"/>
      <c r="T326" s="2"/>
    </row>
    <row r="327" spans="1:20" s="1" customFormat="1" ht="10" hidden="1">
      <c r="A327" s="8"/>
      <c r="B327" s="8"/>
      <c r="C327" s="8"/>
      <c r="D327" s="8"/>
      <c r="E327" s="2"/>
      <c r="F327" s="6"/>
      <c r="G327" s="6"/>
      <c r="H327" s="6"/>
      <c r="R327" s="2"/>
      <c r="S327" s="2"/>
      <c r="T327" s="2"/>
    </row>
    <row r="328" spans="1:20" s="1" customFormat="1" ht="10" hidden="1">
      <c r="A328" s="8"/>
      <c r="B328" s="8"/>
      <c r="C328" s="8"/>
      <c r="D328" s="8"/>
      <c r="E328" s="2"/>
      <c r="F328" s="6"/>
      <c r="G328" s="6"/>
      <c r="H328" s="6"/>
      <c r="R328" s="2"/>
      <c r="S328" s="2"/>
      <c r="T328" s="2"/>
    </row>
    <row r="329" spans="1:20" s="1" customFormat="1" ht="10" hidden="1">
      <c r="A329" s="8"/>
      <c r="B329" s="8"/>
      <c r="C329" s="8"/>
      <c r="D329" s="8"/>
      <c r="E329" s="2"/>
      <c r="F329" s="6"/>
      <c r="G329" s="6"/>
      <c r="H329" s="6"/>
      <c r="R329" s="2"/>
      <c r="S329" s="2"/>
      <c r="T329" s="2"/>
    </row>
    <row r="330" spans="1:20" s="1" customFormat="1" ht="10" hidden="1">
      <c r="A330" s="8"/>
      <c r="B330" s="8"/>
      <c r="C330" s="8"/>
      <c r="D330" s="8"/>
      <c r="E330" s="2"/>
      <c r="F330" s="6"/>
      <c r="G330" s="6"/>
      <c r="H330" s="6"/>
      <c r="R330" s="2"/>
      <c r="S330" s="2"/>
      <c r="T330" s="2"/>
    </row>
    <row r="331" spans="1:20" s="1" customFormat="1" ht="10" hidden="1">
      <c r="A331" s="8"/>
      <c r="B331" s="8"/>
      <c r="C331" s="8"/>
      <c r="D331" s="8"/>
      <c r="E331" s="2"/>
      <c r="F331" s="6"/>
      <c r="G331" s="6"/>
      <c r="H331" s="6"/>
      <c r="R331" s="2"/>
      <c r="S331" s="2"/>
      <c r="T331" s="2"/>
    </row>
    <row r="332" spans="1:20" s="1" customFormat="1" ht="10" hidden="1">
      <c r="A332" s="8"/>
      <c r="B332" s="8"/>
      <c r="C332" s="8"/>
      <c r="D332" s="8"/>
      <c r="E332" s="2"/>
      <c r="F332" s="6"/>
      <c r="G332" s="6"/>
      <c r="H332" s="6"/>
      <c r="R332" s="2"/>
      <c r="S332" s="2"/>
      <c r="T332" s="2"/>
    </row>
    <row r="333" spans="1:20" s="1" customFormat="1" ht="10" hidden="1">
      <c r="A333" s="8"/>
      <c r="B333" s="8"/>
      <c r="C333" s="8"/>
      <c r="D333" s="8"/>
      <c r="E333" s="2"/>
      <c r="F333" s="6"/>
      <c r="G333" s="6"/>
      <c r="H333" s="6"/>
      <c r="R333" s="2"/>
      <c r="S333" s="2"/>
      <c r="T333" s="2"/>
    </row>
    <row r="334" spans="1:20" s="1" customFormat="1" ht="10" hidden="1">
      <c r="A334" s="8"/>
      <c r="B334" s="8"/>
      <c r="C334" s="8"/>
      <c r="D334" s="8"/>
      <c r="E334" s="2"/>
      <c r="F334" s="6"/>
      <c r="G334" s="6"/>
      <c r="H334" s="6"/>
      <c r="R334" s="2"/>
      <c r="S334" s="2"/>
      <c r="T334" s="2"/>
    </row>
    <row r="335" spans="1:20" s="1" customFormat="1" ht="10" hidden="1">
      <c r="A335" s="8"/>
      <c r="B335" s="8"/>
      <c r="C335" s="8"/>
      <c r="D335" s="8"/>
      <c r="E335" s="2"/>
      <c r="F335" s="6"/>
      <c r="G335" s="6"/>
      <c r="H335" s="6"/>
      <c r="R335" s="2"/>
      <c r="S335" s="2"/>
      <c r="T335" s="2"/>
    </row>
    <row r="336" spans="1:20" s="1" customFormat="1" ht="10" hidden="1">
      <c r="A336" s="8"/>
      <c r="B336" s="8"/>
      <c r="C336" s="8"/>
      <c r="D336" s="8"/>
      <c r="E336" s="2"/>
      <c r="F336" s="6"/>
      <c r="G336" s="6"/>
      <c r="H336" s="6"/>
      <c r="R336" s="2"/>
      <c r="S336" s="2"/>
      <c r="T336" s="2"/>
    </row>
    <row r="337" spans="1:20" s="1" customFormat="1" ht="10" hidden="1">
      <c r="A337" s="8"/>
      <c r="B337" s="8"/>
      <c r="C337" s="8"/>
      <c r="D337" s="8"/>
      <c r="E337" s="2"/>
      <c r="F337" s="6"/>
      <c r="G337" s="6"/>
      <c r="H337" s="6"/>
      <c r="R337" s="2"/>
      <c r="S337" s="2"/>
      <c r="T337" s="2"/>
    </row>
    <row r="338" spans="1:20" s="1" customFormat="1" ht="10" hidden="1">
      <c r="A338" s="8"/>
      <c r="B338" s="8"/>
      <c r="C338" s="8"/>
      <c r="D338" s="8"/>
      <c r="E338" s="2"/>
      <c r="F338" s="6"/>
      <c r="G338" s="6"/>
      <c r="H338" s="6"/>
      <c r="R338" s="2"/>
      <c r="S338" s="2"/>
      <c r="T338" s="2"/>
    </row>
    <row r="339" spans="1:20" s="1" customFormat="1" ht="10" hidden="1">
      <c r="A339" s="8"/>
      <c r="B339" s="8"/>
      <c r="C339" s="8"/>
      <c r="D339" s="8"/>
      <c r="E339" s="2"/>
      <c r="F339" s="6"/>
      <c r="G339" s="6"/>
      <c r="H339" s="6"/>
      <c r="R339" s="2"/>
      <c r="S339" s="2"/>
      <c r="T339" s="2"/>
    </row>
    <row r="340" spans="1:20" s="1" customFormat="1" ht="10" hidden="1">
      <c r="A340" s="8"/>
      <c r="B340" s="8"/>
      <c r="C340" s="8"/>
      <c r="D340" s="8"/>
      <c r="E340" s="2"/>
      <c r="F340" s="6"/>
      <c r="G340" s="6"/>
      <c r="H340" s="6"/>
      <c r="R340" s="2"/>
      <c r="S340" s="2"/>
      <c r="T340" s="2"/>
    </row>
    <row r="341" spans="1:20" s="1" customFormat="1" ht="10" hidden="1">
      <c r="A341" s="8"/>
      <c r="B341" s="8"/>
      <c r="C341" s="8"/>
      <c r="D341" s="8"/>
      <c r="E341" s="2"/>
      <c r="F341" s="6"/>
      <c r="G341" s="6"/>
      <c r="H341" s="6"/>
      <c r="R341" s="2"/>
      <c r="S341" s="2"/>
      <c r="T341" s="2"/>
    </row>
    <row r="342" spans="1:20" s="1" customFormat="1" ht="10" hidden="1">
      <c r="A342" s="8"/>
      <c r="B342" s="8"/>
      <c r="C342" s="8"/>
      <c r="D342" s="8"/>
      <c r="E342" s="2"/>
      <c r="F342" s="6"/>
      <c r="G342" s="6"/>
      <c r="H342" s="6"/>
      <c r="R342" s="2"/>
      <c r="S342" s="2"/>
      <c r="T342" s="2"/>
    </row>
    <row r="343" spans="1:20" s="1" customFormat="1" ht="10" hidden="1">
      <c r="A343" s="8"/>
      <c r="B343" s="8"/>
      <c r="C343" s="8"/>
      <c r="D343" s="8"/>
      <c r="E343" s="2"/>
      <c r="F343" s="6"/>
      <c r="G343" s="6"/>
      <c r="H343" s="6"/>
      <c r="R343" s="2"/>
      <c r="S343" s="2"/>
      <c r="T343" s="2"/>
    </row>
    <row r="344" spans="1:20" s="1" customFormat="1" ht="10" hidden="1">
      <c r="A344" s="8"/>
      <c r="B344" s="8"/>
      <c r="C344" s="8"/>
      <c r="D344" s="8"/>
      <c r="E344" s="2"/>
      <c r="F344" s="6"/>
      <c r="G344" s="6"/>
      <c r="H344" s="6"/>
      <c r="R344" s="2"/>
      <c r="S344" s="2"/>
      <c r="T344" s="2"/>
    </row>
    <row r="345" spans="1:20" s="1" customFormat="1" ht="10" hidden="1">
      <c r="A345" s="8"/>
      <c r="B345" s="8"/>
      <c r="C345" s="8"/>
      <c r="D345" s="8"/>
      <c r="E345" s="2"/>
      <c r="F345" s="6"/>
      <c r="G345" s="6"/>
      <c r="H345" s="6"/>
      <c r="R345" s="2"/>
      <c r="S345" s="2"/>
      <c r="T345" s="2"/>
    </row>
  </sheetData>
  <sheetProtection sheet="1" objects="1" scenarios="1"/>
  <protectedRanges>
    <protectedRange sqref="A3:A53 C3:J53 L3:O53" name="Range1"/>
  </protectedRanges>
  <mergeCells count="4">
    <mergeCell ref="I1:K1"/>
    <mergeCell ref="L1:P1"/>
    <mergeCell ref="A1:H1"/>
    <mergeCell ref="R1:S1"/>
  </mergeCells>
  <conditionalFormatting sqref="D3:D53">
    <cfRule type="expression" dxfId="103" priority="1">
      <formula>ISNUMBER(D3)</formula>
    </cfRule>
    <cfRule type="expression" dxfId="102" priority="2">
      <formula>ISTEXT(C3)</formula>
    </cfRule>
  </conditionalFormatting>
  <conditionalFormatting sqref="E3:E53">
    <cfRule type="expression" dxfId="101" priority="67">
      <formula>AND($A3&lt;&gt;"",$E3&lt;&gt;"",COUNTIFS($A$3:$A$53,$A3,$E$3:$E$53,"&lt;&gt;",$E$3:$E$53,"&lt;&gt;"&amp;$E3)&gt;0)</formula>
    </cfRule>
  </conditionalFormatting>
  <conditionalFormatting sqref="E3:H53">
    <cfRule type="expression" dxfId="100" priority="63">
      <formula>AND($A3&lt;&gt;"",E3="")</formula>
    </cfRule>
  </conditionalFormatting>
  <conditionalFormatting sqref="I3:I53">
    <cfRule type="expression" dxfId="99" priority="50">
      <formula>ISNUMBER(A3)</formula>
    </cfRule>
  </conditionalFormatting>
  <conditionalFormatting sqref="I3:J53">
    <cfRule type="expression" dxfId="98" priority="49">
      <formula>ISNUMBER(I3)</formula>
    </cfRule>
  </conditionalFormatting>
  <conditionalFormatting sqref="J3:J53">
    <cfRule type="expression" dxfId="97" priority="56">
      <formula>ISNUMBER(A3)</formula>
    </cfRule>
  </conditionalFormatting>
  <conditionalFormatting sqref="L3:L53">
    <cfRule type="expression" dxfId="96" priority="55">
      <formula>ISNUMBER(A3)</formula>
    </cfRule>
  </conditionalFormatting>
  <conditionalFormatting sqref="L3:O53">
    <cfRule type="expression" dxfId="95" priority="51">
      <formula>ISNUMBER(L3)</formula>
    </cfRule>
  </conditionalFormatting>
  <conditionalFormatting sqref="M3:M53">
    <cfRule type="expression" dxfId="94" priority="54">
      <formula>ISNUMBER(A3)</formula>
    </cfRule>
  </conditionalFormatting>
  <conditionalFormatting sqref="N3:N53">
    <cfRule type="expression" dxfId="93" priority="53">
      <formula>ISNUMBER(A3)</formula>
    </cfRule>
  </conditionalFormatting>
  <conditionalFormatting sqref="O3:O53">
    <cfRule type="expression" dxfId="92" priority="52">
      <formula>ISNUMBER(A3)</formula>
    </cfRule>
  </conditionalFormatting>
  <conditionalFormatting sqref="R3:S53">
    <cfRule type="expression" dxfId="91" priority="68" stopIfTrue="1">
      <formula>$R3="HIGH"</formula>
    </cfRule>
    <cfRule type="expression" dxfId="90" priority="69" stopIfTrue="1">
      <formula>$R3="MED"</formula>
    </cfRule>
    <cfRule type="expression" dxfId="89" priority="70" stopIfTrue="1">
      <formula>$R3="LOW"</formula>
    </cfRule>
    <cfRule type="expression" dxfId="88" priority="71" stopIfTrue="1">
      <formula>$R3="Group Error"</formula>
    </cfRule>
    <cfRule type="expression" dxfId="87" priority="72" stopIfTrue="1">
      <formula>$R3=""</formula>
    </cfRule>
    <cfRule type="expression" dxfId="86" priority="73" stopIfTrue="1">
      <formula>$R3="ETP/non-ETP"</formula>
    </cfRule>
  </conditionalFormatting>
  <conditionalFormatting sqref="V53">
    <cfRule type="cellIs" dxfId="85" priority="9" stopIfTrue="1" operator="equal">
      <formula>"HIGH"</formula>
    </cfRule>
    <cfRule type="cellIs" dxfId="84" priority="10" stopIfTrue="1" operator="equal">
      <formula>"MED"</formula>
    </cfRule>
    <cfRule type="cellIs" dxfId="83" priority="11" stopIfTrue="1" operator="equal">
      <formula>"LOW"</formula>
    </cfRule>
  </conditionalFormatting>
  <dataValidations count="5">
    <dataValidation type="list" allowBlank="1" showInputMessage="1" showErrorMessage="1" sqref="A54:D74" xr:uid="{894EA7FD-2C18-4743-B161-FCF4B2B4020C}">
      <formula1>ScoringElement</formula1>
    </dataValidation>
    <dataValidation type="whole" allowBlank="1" showInputMessage="1" showErrorMessage="1" errorTitle="Error" error="Scores must be between 1 and 3" sqref="L3:O53 I3:J53" xr:uid="{7034989C-D8F4-4ED5-ABB4-2D874FFDA3CC}">
      <formula1>1</formula1>
      <formula2>3</formula2>
    </dataValidation>
    <dataValidation type="list" allowBlank="1" showInputMessage="1" showErrorMessage="1" sqref="A3:A53" xr:uid="{B8774ED0-0460-4377-8346-1D4E7BABA89F}">
      <formula1>scoringel</formula1>
    </dataValidation>
    <dataValidation type="whole" allowBlank="1" showErrorMessage="1" errorTitle="Warning" error="Please enter numeric values between 1 and 15." sqref="D3:D53" xr:uid="{4C043060-54E6-4585-9C92-2603987A2E74}">
      <formula1>1</formula1>
      <formula2>15</formula2>
    </dataValidation>
    <dataValidation type="list" allowBlank="1" showInputMessage="1" showErrorMessage="1" sqref="C3:C53" xr:uid="{02B0BDF3-873C-4B1D-BFFE-B0307ECEADB9}">
      <formula1>Groups</formula1>
    </dataValidation>
  </dataValidations>
  <pageMargins left="0.75" right="0.75" top="1" bottom="1" header="0.5" footer="0.5"/>
  <pageSetup paperSize="9" scale="51" orientation="portrait" r:id="rId1"/>
  <headerFooter alignWithMargins="0"/>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8ED1034-2496-40CF-A682-438B74B800D7}">
          <x14:formula1>
            <xm:f>Lists!$A$84:$A$85</xm:f>
          </x14:formula1>
          <xm:sqref>E3:E53</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CF4D4B-6A73-4CF1-BC84-03E248FA8CAC}">
  <dimension ref="A1:AG347"/>
  <sheetViews>
    <sheetView zoomScaleNormal="100" workbookViewId="0">
      <selection sqref="A1:H1"/>
    </sheetView>
  </sheetViews>
  <sheetFormatPr defaultColWidth="0" defaultRowHeight="0" customHeight="1" zeroHeight="1"/>
  <cols>
    <col min="1" max="2" width="7.6328125" style="8" customWidth="1"/>
    <col min="3" max="3" width="12.6328125" style="8" customWidth="1"/>
    <col min="4" max="4" width="10.6328125" style="8" customWidth="1"/>
    <col min="5" max="5" width="14.6328125" style="2" customWidth="1"/>
    <col min="6" max="8" width="14.6328125" style="6" customWidth="1"/>
    <col min="9" max="18" width="5.54296875" style="1" customWidth="1"/>
    <col min="19" max="19" width="9.6328125" style="2" customWidth="1"/>
    <col min="20" max="20" width="10.6328125" style="2" customWidth="1"/>
    <col min="21" max="21" width="2.90625" style="2" customWidth="1"/>
    <col min="22" max="22" width="9.1796875" hidden="1" customWidth="1"/>
    <col min="23" max="23" width="9.1796875" style="2" hidden="1" customWidth="1"/>
    <col min="24" max="33" width="0" style="2" hidden="1" customWidth="1"/>
    <col min="34" max="16384" width="9.1796875" style="2" hidden="1"/>
  </cols>
  <sheetData>
    <row r="1" spans="1:33" ht="12.5">
      <c r="A1" s="178"/>
      <c r="B1" s="179"/>
      <c r="C1" s="179"/>
      <c r="D1" s="179"/>
      <c r="E1" s="179"/>
      <c r="F1" s="179"/>
      <c r="G1" s="179"/>
      <c r="H1" s="179"/>
      <c r="I1" s="172" t="s">
        <v>124</v>
      </c>
      <c r="J1" s="190"/>
      <c r="K1" s="190"/>
      <c r="L1" s="190"/>
      <c r="M1" s="176" t="s">
        <v>125</v>
      </c>
      <c r="N1" s="176"/>
      <c r="O1" s="176"/>
      <c r="P1" s="176"/>
      <c r="Q1" s="177"/>
      <c r="R1" s="93"/>
      <c r="S1" s="192" t="s">
        <v>126</v>
      </c>
      <c r="T1" s="168"/>
    </row>
    <row r="2" spans="1:33" ht="120" customHeight="1">
      <c r="A2" s="42" t="s">
        <v>52</v>
      </c>
      <c r="B2" s="36" t="s">
        <v>53</v>
      </c>
      <c r="C2" s="41" t="s">
        <v>82</v>
      </c>
      <c r="D2" s="41" t="s">
        <v>83</v>
      </c>
      <c r="E2" s="36" t="s">
        <v>121</v>
      </c>
      <c r="F2" s="36" t="s">
        <v>54</v>
      </c>
      <c r="G2" s="36" t="s">
        <v>55</v>
      </c>
      <c r="H2" s="36" t="s">
        <v>56</v>
      </c>
      <c r="I2" s="34" t="s">
        <v>89</v>
      </c>
      <c r="J2" s="34" t="s">
        <v>62</v>
      </c>
      <c r="K2" s="34" t="s">
        <v>61</v>
      </c>
      <c r="L2" s="83" t="s">
        <v>67</v>
      </c>
      <c r="M2" s="38" t="s">
        <v>68</v>
      </c>
      <c r="N2" s="35" t="s">
        <v>69</v>
      </c>
      <c r="O2" s="35" t="s">
        <v>70</v>
      </c>
      <c r="P2" s="39" t="s">
        <v>71</v>
      </c>
      <c r="Q2" s="86" t="s">
        <v>72</v>
      </c>
      <c r="R2" s="89" t="s">
        <v>50</v>
      </c>
      <c r="S2" s="111" t="s">
        <v>133</v>
      </c>
      <c r="T2" s="114" t="s">
        <v>78</v>
      </c>
      <c r="W2" s="125" t="s">
        <v>128</v>
      </c>
      <c r="X2"/>
      <c r="AA2"/>
      <c r="AB2"/>
      <c r="AC2"/>
      <c r="AD2"/>
      <c r="AE2"/>
      <c r="AF2"/>
      <c r="AG2"/>
    </row>
    <row r="3" spans="1:33" ht="9.75" customHeight="1">
      <c r="A3" s="57"/>
      <c r="B3" s="2" t="str">
        <f>IF(COUNTIF(A$3:A3,A3)=1,"First","")</f>
        <v/>
      </c>
      <c r="C3" s="2"/>
      <c r="D3" s="2"/>
      <c r="F3" s="2"/>
      <c r="G3" s="2"/>
      <c r="H3" s="2"/>
      <c r="I3" s="24"/>
      <c r="J3" s="24"/>
      <c r="K3" s="24"/>
      <c r="L3" s="84" t="str">
        <f>IF(COUNT(I3:K3)&gt;2,AVERAGE(I3:K3),"")</f>
        <v/>
      </c>
      <c r="M3" s="24"/>
      <c r="N3" s="24"/>
      <c r="O3" s="24"/>
      <c r="P3" s="24"/>
      <c r="Q3" s="87" t="str">
        <f>IF(COUNT(M3:P3)&gt;3,((M3*N3*O3*P3)-1)/40+1,"")</f>
        <v/>
      </c>
      <c r="R3" s="90" t="str">
        <f>IFERROR(IF(Q3="","",(L3^2+Q3^2)^0.5),"")</f>
        <v/>
      </c>
      <c r="S3" s="1" t="str" cm="1">
        <f t="array" ref="S3">IF(W3="","",_xlfn.IFS(W3=-1,"ETP/non-ETP",W3=-4,"Group Error",W3&lt;60,"High",W3&lt;80,"Med",TRUE,"Low"))</f>
        <v/>
      </c>
      <c r="T3" s="13" t="str" cm="1">
        <f t="array" ref="T3">IF(W3="","",_xlfn.IFS(W3=-1,"ETP/non-ETP",W3=-4,"Group Error",W3&lt;60,"SG60 not met",W3&lt;80,"SG60 met",W3&lt;100,"SG80 met",TRUE,"SG100 met"))</f>
        <v/>
      </c>
      <c r="W3" s="80" t="str" cm="1">
        <f t="array" ref="W3">IFERROR(IF(NOT(ISNUMBER(A3)),"",_xlfn.IFS(E3="",-1,B3&lt;&gt;"First","",COUNTIFS($A$3:$A$53,A3,$E$3:$E$53,"&lt;&gt;",$E$3:$E$53,"&lt;&gt;"&amp;E3)&gt;0,-4,OR(R3="",E3=""),"",TRUE,ROUND(IF(E3="ETP",MIN(-11.965*R3^2+32.28*R3+78.259,100),MIN(-5.8*R3^2+6.9*R3+105,100)),0))),"")</f>
        <v/>
      </c>
      <c r="X3"/>
      <c r="AA3"/>
      <c r="AB3"/>
      <c r="AC3"/>
      <c r="AD3"/>
      <c r="AE3"/>
      <c r="AF3"/>
      <c r="AG3"/>
    </row>
    <row r="4" spans="1:33" ht="9.75" customHeight="1">
      <c r="A4" s="57"/>
      <c r="B4" s="2" t="str">
        <f>IF(COUNTIF($A$3:A4,A4)=1,"First","")</f>
        <v/>
      </c>
      <c r="C4" s="2"/>
      <c r="D4" s="2"/>
      <c r="F4" s="2"/>
      <c r="G4" s="2"/>
      <c r="H4" s="2"/>
      <c r="I4" s="24"/>
      <c r="J4" s="24"/>
      <c r="K4" s="24"/>
      <c r="L4" s="84" t="str">
        <f t="shared" ref="L4:L53" si="0">IF(COUNT(I4:K4)&gt;2,AVERAGE(I4:K4),"")</f>
        <v/>
      </c>
      <c r="M4" s="24"/>
      <c r="N4" s="24"/>
      <c r="O4" s="24"/>
      <c r="P4" s="24"/>
      <c r="Q4" s="87" t="str">
        <f t="shared" ref="Q4:Q53" si="1">IF(COUNT(M4:P4)&gt;3,((M4*N4*O4*P4)-1)/40+1,"")</f>
        <v/>
      </c>
      <c r="R4" s="90" t="str">
        <f t="shared" ref="R4:R53" si="2">IFERROR(IF(Q4="","",(L4^2+Q4^2)^0.5),"")</f>
        <v/>
      </c>
      <c r="S4" s="1" t="str" cm="1">
        <f t="array" ref="S4">IF(W4="","",_xlfn.IFS(W4=-1,"ETP/non-ETP",W4=-4,"Group Error",W4&lt;60,"High",W4&lt;80,"Med",TRUE,"Low"))</f>
        <v/>
      </c>
      <c r="T4" s="13" t="str" cm="1">
        <f t="array" ref="T4">IF(W4="","",_xlfn.IFS(W4=-1,"ETP/non-ETP",W4=-4,"Group Error",W4&lt;60,"SG60 not met",W4&lt;80,"SG60 met",W4&lt;100,"SG80 met",TRUE,"SG100 met"))</f>
        <v/>
      </c>
      <c r="W4" s="80" t="str" cm="1">
        <f t="array" ref="W4">IFERROR(IF(NOT(ISNUMBER(A4)),"",_xlfn.IFS(E4="",-1,B4&lt;&gt;"First","",COUNTIFS($A$3:$A$53,A4,$E$3:$E$53,"&lt;&gt;",$E$3:$E$53,"&lt;&gt;"&amp;E4)&gt;0,-4,OR(R4="",E4=""),"",TRUE,ROUND(IF(E4="ETP",MIN(-11.965*R4^2+32.28*R4+78.259,100),MIN(-5.8*R4^2+6.9*R4+105,100)),0))),"")</f>
        <v/>
      </c>
      <c r="X4"/>
      <c r="AA4"/>
      <c r="AB4"/>
      <c r="AC4"/>
      <c r="AD4"/>
      <c r="AE4"/>
      <c r="AF4"/>
      <c r="AG4"/>
    </row>
    <row r="5" spans="1:33" ht="9.75" customHeight="1">
      <c r="A5" s="57"/>
      <c r="B5" s="2" t="str">
        <f>IF(COUNTIF($A$3:A5,A5)=1,"First","")</f>
        <v/>
      </c>
      <c r="C5" s="2"/>
      <c r="D5" s="2"/>
      <c r="F5" s="2"/>
      <c r="G5" s="2"/>
      <c r="H5" s="2"/>
      <c r="I5" s="24"/>
      <c r="J5" s="24"/>
      <c r="K5" s="24"/>
      <c r="L5" s="84" t="str">
        <f t="shared" si="0"/>
        <v/>
      </c>
      <c r="M5" s="24"/>
      <c r="N5" s="24"/>
      <c r="O5" s="24"/>
      <c r="P5" s="24"/>
      <c r="Q5" s="87" t="str">
        <f t="shared" si="1"/>
        <v/>
      </c>
      <c r="R5" s="90" t="str">
        <f t="shared" si="2"/>
        <v/>
      </c>
      <c r="S5" s="1" t="str" cm="1">
        <f t="array" ref="S5">IF(W5="","",_xlfn.IFS(W5=-1,"ETP/non-ETP",W5=-4,"Group Error",W5&lt;60,"High",W5&lt;80,"Med",TRUE,"Low"))</f>
        <v/>
      </c>
      <c r="T5" s="13" t="str" cm="1">
        <f t="array" ref="T5">IF(W5="","",_xlfn.IFS(W5=-1,"ETP/non-ETP",W5=-4,"Group Error",W5&lt;60,"SG60 not met",W5&lt;80,"SG60 met",W5&lt;100,"SG80 met",TRUE,"SG100 met"))</f>
        <v/>
      </c>
      <c r="W5" s="80" t="str" cm="1">
        <f t="array" ref="W5">IFERROR(IF(NOT(ISNUMBER(A5)),"",_xlfn.IFS(E5="",-1,B5&lt;&gt;"First","",COUNTIFS($A$3:$A$53,A5,$E$3:$E$53,"&lt;&gt;",$E$3:$E$53,"&lt;&gt;"&amp;E5)&gt;0,-4,OR(R5="",E5=""),"",TRUE,ROUND(IF(E5="ETP",MIN(-11.965*R5^2+32.28*R5+78.259,100),MIN(-5.8*R5^2+6.9*R5+105,100)),0))),"")</f>
        <v/>
      </c>
      <c r="X5"/>
      <c r="AA5"/>
      <c r="AB5"/>
      <c r="AC5"/>
      <c r="AD5"/>
      <c r="AE5"/>
      <c r="AF5"/>
      <c r="AG5"/>
    </row>
    <row r="6" spans="1:33" ht="9.75" customHeight="1">
      <c r="A6" s="57"/>
      <c r="B6" s="2" t="str">
        <f>IF(COUNTIF($A$3:A6,A6)=1,"First","")</f>
        <v/>
      </c>
      <c r="C6" s="2"/>
      <c r="D6" s="2"/>
      <c r="F6" s="2"/>
      <c r="G6" s="2"/>
      <c r="H6" s="2"/>
      <c r="I6" s="24"/>
      <c r="J6" s="24"/>
      <c r="K6" s="24"/>
      <c r="L6" s="84" t="str">
        <f t="shared" si="0"/>
        <v/>
      </c>
      <c r="M6" s="24"/>
      <c r="N6" s="24"/>
      <c r="O6" s="24"/>
      <c r="P6" s="24"/>
      <c r="Q6" s="87" t="str">
        <f t="shared" si="1"/>
        <v/>
      </c>
      <c r="R6" s="90" t="str">
        <f t="shared" si="2"/>
        <v/>
      </c>
      <c r="S6" s="1" t="str" cm="1">
        <f t="array" ref="S6">IF(W6="","",_xlfn.IFS(W6=-1,"ETP/non-ETP",W6=-4,"Group Error",W6&lt;60,"High",W6&lt;80,"Med",TRUE,"Low"))</f>
        <v/>
      </c>
      <c r="T6" s="13" t="str" cm="1">
        <f t="array" ref="T6">IF(W6="","",_xlfn.IFS(W6=-1,"ETP/non-ETP",W6=-4,"Group Error",W6&lt;60,"SG60 not met",W6&lt;80,"SG60 met",W6&lt;100,"SG80 met",TRUE,"SG100 met"))</f>
        <v/>
      </c>
      <c r="W6" s="80" t="str" cm="1">
        <f t="array" ref="W6">IFERROR(IF(NOT(ISNUMBER(A6)),"",_xlfn.IFS(E6="",-1,B6&lt;&gt;"First","",COUNTIFS($A$3:$A$53,A6,$E$3:$E$53,"&lt;&gt;",$E$3:$E$53,"&lt;&gt;"&amp;E6)&gt;0,-4,OR(R6="",E6=""),"",TRUE,ROUND(IF(E6="ETP",MIN(-11.965*R6^2+32.28*R6+78.259,100),MIN(-5.8*R6^2+6.9*R6+105,100)),0))),"")</f>
        <v/>
      </c>
      <c r="X6"/>
      <c r="AA6"/>
      <c r="AB6"/>
      <c r="AC6"/>
      <c r="AD6"/>
      <c r="AE6"/>
      <c r="AF6"/>
      <c r="AG6"/>
    </row>
    <row r="7" spans="1:33" ht="9.75" customHeight="1">
      <c r="A7" s="57"/>
      <c r="B7" s="2" t="str">
        <f>IF(COUNTIF($A$3:A7,A7)=1,"First","")</f>
        <v/>
      </c>
      <c r="C7" s="2"/>
      <c r="D7" s="2"/>
      <c r="F7" s="2"/>
      <c r="G7" s="2"/>
      <c r="H7" s="2"/>
      <c r="I7" s="24"/>
      <c r="J7" s="24"/>
      <c r="K7" s="24"/>
      <c r="L7" s="84" t="str">
        <f t="shared" si="0"/>
        <v/>
      </c>
      <c r="M7" s="24"/>
      <c r="N7" s="24"/>
      <c r="O7" s="24"/>
      <c r="P7" s="24"/>
      <c r="Q7" s="87" t="str">
        <f t="shared" si="1"/>
        <v/>
      </c>
      <c r="R7" s="90" t="str">
        <f t="shared" si="2"/>
        <v/>
      </c>
      <c r="S7" s="1" t="str" cm="1">
        <f t="array" ref="S7">IF(W7="","",_xlfn.IFS(W7=-1,"ETP/non-ETP",W7=-4,"Group Error",W7&lt;60,"High",W7&lt;80,"Med",TRUE,"Low"))</f>
        <v/>
      </c>
      <c r="T7" s="13" t="str" cm="1">
        <f t="array" ref="T7">IF(W7="","",_xlfn.IFS(W7=-1,"ETP/non-ETP",W7=-4,"Group Error",W7&lt;60,"SG60 not met",W7&lt;80,"SG60 met",W7&lt;100,"SG80 met",TRUE,"SG100 met"))</f>
        <v/>
      </c>
      <c r="W7" s="80" t="str" cm="1">
        <f t="array" ref="W7">IFERROR(IF(NOT(ISNUMBER(A7)),"",_xlfn.IFS(E7="",-1,B7&lt;&gt;"First","",COUNTIFS($A$3:$A$53,A7,$E$3:$E$53,"&lt;&gt;",$E$3:$E$53,"&lt;&gt;"&amp;E7)&gt;0,-4,OR(R7="",E7=""),"",TRUE,ROUND(IF(E7="ETP",MIN(-11.965*R7^2+32.28*R7+78.259,100),MIN(-5.8*R7^2+6.9*R7+105,100)),0))),"")</f>
        <v/>
      </c>
      <c r="X7"/>
      <c r="AA7"/>
      <c r="AB7"/>
      <c r="AC7"/>
      <c r="AD7"/>
      <c r="AE7"/>
      <c r="AF7"/>
      <c r="AG7"/>
    </row>
    <row r="8" spans="1:33" ht="9.75" customHeight="1">
      <c r="A8" s="57"/>
      <c r="B8" s="2" t="str">
        <f>IF(COUNTIF($A$3:A8,A8)=1,"First","")</f>
        <v/>
      </c>
      <c r="C8" s="2"/>
      <c r="D8" s="2"/>
      <c r="F8" s="2"/>
      <c r="G8" s="2"/>
      <c r="H8" s="2"/>
      <c r="I8" s="24"/>
      <c r="J8" s="24"/>
      <c r="K8" s="24"/>
      <c r="L8" s="84" t="str">
        <f t="shared" si="0"/>
        <v/>
      </c>
      <c r="M8" s="24"/>
      <c r="N8" s="24"/>
      <c r="O8" s="24"/>
      <c r="P8" s="24"/>
      <c r="Q8" s="87" t="str">
        <f t="shared" si="1"/>
        <v/>
      </c>
      <c r="R8" s="90" t="str">
        <f t="shared" si="2"/>
        <v/>
      </c>
      <c r="S8" s="1" t="str" cm="1">
        <f t="array" ref="S8">IF(W8="","",_xlfn.IFS(W8=-1,"ETP/non-ETP",W8=-4,"Group Error",W8&lt;60,"High",W8&lt;80,"Med",TRUE,"Low"))</f>
        <v/>
      </c>
      <c r="T8" s="13" t="str" cm="1">
        <f t="array" ref="T8">IF(W8="","",_xlfn.IFS(W8=-1,"ETP/non-ETP",W8=-4,"Group Error",W8&lt;60,"SG60 not met",W8&lt;80,"SG60 met",W8&lt;100,"SG80 met",TRUE,"SG100 met"))</f>
        <v/>
      </c>
      <c r="W8" s="80" t="str" cm="1">
        <f t="array" ref="W8">IFERROR(IF(NOT(ISNUMBER(A8)),"",_xlfn.IFS(E8="",-1,B8&lt;&gt;"First","",COUNTIFS($A$3:$A$53,A8,$E$3:$E$53,"&lt;&gt;",$E$3:$E$53,"&lt;&gt;"&amp;E8)&gt;0,-4,OR(R8="",E8=""),"",TRUE,ROUND(IF(E8="ETP",MIN(-11.965*R8^2+32.28*R8+78.259,100),MIN(-5.8*R8^2+6.9*R8+105,100)),0))),"")</f>
        <v/>
      </c>
      <c r="X8"/>
      <c r="AA8"/>
      <c r="AB8"/>
      <c r="AC8"/>
      <c r="AD8"/>
      <c r="AE8"/>
      <c r="AF8"/>
      <c r="AG8"/>
    </row>
    <row r="9" spans="1:33" ht="9.75" customHeight="1">
      <c r="A9" s="57"/>
      <c r="B9" s="2" t="str">
        <f>IF(COUNTIF($A$3:A9,A9)=1,"First","")</f>
        <v/>
      </c>
      <c r="C9" s="2"/>
      <c r="D9" s="2"/>
      <c r="F9" s="2"/>
      <c r="G9" s="2"/>
      <c r="H9" s="2"/>
      <c r="I9" s="24"/>
      <c r="J9" s="24"/>
      <c r="K9" s="24"/>
      <c r="L9" s="84" t="str">
        <f t="shared" si="0"/>
        <v/>
      </c>
      <c r="M9" s="24"/>
      <c r="N9" s="24"/>
      <c r="O9" s="24"/>
      <c r="P9" s="24"/>
      <c r="Q9" s="87" t="str">
        <f t="shared" si="1"/>
        <v/>
      </c>
      <c r="R9" s="90" t="str">
        <f t="shared" si="2"/>
        <v/>
      </c>
      <c r="S9" s="1" t="str" cm="1">
        <f t="array" ref="S9">IF(W9="","",_xlfn.IFS(W9=-1,"ETP/non-ETP",W9=-4,"Group Error",W9&lt;60,"High",W9&lt;80,"Med",TRUE,"Low"))</f>
        <v/>
      </c>
      <c r="T9" s="13" t="str" cm="1">
        <f t="array" ref="T9">IF(W9="","",_xlfn.IFS(W9=-1,"ETP/non-ETP",W9=-4,"Group Error",W9&lt;60,"SG60 not met",W9&lt;80,"SG60 met",W9&lt;100,"SG80 met",TRUE,"SG100 met"))</f>
        <v/>
      </c>
      <c r="W9" s="80" t="str" cm="1">
        <f t="array" ref="W9">IFERROR(IF(NOT(ISNUMBER(A9)),"",_xlfn.IFS(E9="",-1,B9&lt;&gt;"First","",COUNTIFS($A$3:$A$53,A9,$E$3:$E$53,"&lt;&gt;",$E$3:$E$53,"&lt;&gt;"&amp;E9)&gt;0,-4,OR(R9="",E9=""),"",TRUE,ROUND(IF(E9="ETP",MIN(-11.965*R9^2+32.28*R9+78.259,100),MIN(-5.8*R9^2+6.9*R9+105,100)),0))),"")</f>
        <v/>
      </c>
      <c r="X9"/>
      <c r="AA9"/>
      <c r="AB9"/>
      <c r="AC9"/>
      <c r="AD9"/>
      <c r="AE9"/>
      <c r="AF9"/>
      <c r="AG9"/>
    </row>
    <row r="10" spans="1:33" ht="9.75" customHeight="1">
      <c r="A10" s="57"/>
      <c r="B10" s="2" t="str">
        <f>IF(COUNTIF($A$3:A10,A10)=1,"First","")</f>
        <v/>
      </c>
      <c r="C10" s="2"/>
      <c r="D10" s="2"/>
      <c r="F10" s="2"/>
      <c r="G10" s="2"/>
      <c r="H10" s="2"/>
      <c r="I10" s="24"/>
      <c r="J10" s="24"/>
      <c r="K10" s="24"/>
      <c r="L10" s="84" t="str">
        <f t="shared" si="0"/>
        <v/>
      </c>
      <c r="M10" s="24"/>
      <c r="N10" s="24"/>
      <c r="O10" s="24"/>
      <c r="P10" s="24"/>
      <c r="Q10" s="87" t="str">
        <f t="shared" si="1"/>
        <v/>
      </c>
      <c r="R10" s="90" t="str">
        <f t="shared" si="2"/>
        <v/>
      </c>
      <c r="S10" s="1" t="str" cm="1">
        <f t="array" ref="S10">IF(W10="","",_xlfn.IFS(W10=-1,"ETP/non-ETP",W10=-4,"Group Error",W10&lt;60,"High",W10&lt;80,"Med",TRUE,"Low"))</f>
        <v/>
      </c>
      <c r="T10" s="13" t="str" cm="1">
        <f t="array" ref="T10">IF(W10="","",_xlfn.IFS(W10=-1,"ETP/non-ETP",W10=-4,"Group Error",W10&lt;60,"SG60 not met",W10&lt;80,"SG60 met",W10&lt;100,"SG80 met",TRUE,"SG100 met"))</f>
        <v/>
      </c>
      <c r="W10" s="80" t="str" cm="1">
        <f t="array" ref="W10">IFERROR(IF(NOT(ISNUMBER(A10)),"",_xlfn.IFS(E10="",-1,B10&lt;&gt;"First","",COUNTIFS($A$3:$A$53,A10,$E$3:$E$53,"&lt;&gt;",$E$3:$E$53,"&lt;&gt;"&amp;E10)&gt;0,-4,OR(R10="",E10=""),"",TRUE,ROUND(IF(E10="ETP",MIN(-11.965*R10^2+32.28*R10+78.259,100),MIN(-5.8*R10^2+6.9*R10+105,100)),0))),"")</f>
        <v/>
      </c>
      <c r="X10"/>
      <c r="AA10"/>
      <c r="AB10"/>
      <c r="AC10"/>
      <c r="AD10"/>
      <c r="AE10"/>
      <c r="AF10"/>
      <c r="AG10"/>
    </row>
    <row r="11" spans="1:33" ht="9.75" customHeight="1">
      <c r="A11" s="57"/>
      <c r="B11" s="2" t="str">
        <f>IF(COUNTIF($A$3:A11,A11)=1,"First","")</f>
        <v/>
      </c>
      <c r="C11" s="2"/>
      <c r="D11" s="2"/>
      <c r="F11" s="2"/>
      <c r="G11" s="2"/>
      <c r="H11" s="2"/>
      <c r="I11" s="55"/>
      <c r="J11" s="55"/>
      <c r="K11" s="55"/>
      <c r="L11" s="84" t="str">
        <f t="shared" si="0"/>
        <v/>
      </c>
      <c r="M11" s="24"/>
      <c r="N11" s="24"/>
      <c r="O11" s="24"/>
      <c r="P11" s="24"/>
      <c r="Q11" s="87" t="str">
        <f t="shared" si="1"/>
        <v/>
      </c>
      <c r="R11" s="90" t="str">
        <f t="shared" si="2"/>
        <v/>
      </c>
      <c r="S11" s="1" t="str" cm="1">
        <f t="array" ref="S11">IF(W11="","",_xlfn.IFS(W11=-1,"ETP/non-ETP",W11=-4,"Group Error",W11&lt;60,"High",W11&lt;80,"Med",TRUE,"Low"))</f>
        <v/>
      </c>
      <c r="T11" s="13" t="str" cm="1">
        <f t="array" ref="T11">IF(W11="","",_xlfn.IFS(W11=-1,"ETP/non-ETP",W11=-4,"Group Error",W11&lt;60,"SG60 not met",W11&lt;80,"SG60 met",W11&lt;100,"SG80 met",TRUE,"SG100 met"))</f>
        <v/>
      </c>
      <c r="W11" s="80" t="str" cm="1">
        <f t="array" ref="W11">IFERROR(IF(NOT(ISNUMBER(A11)),"",_xlfn.IFS(E11="",-1,B11&lt;&gt;"First","",COUNTIFS($A$3:$A$53,A11,$E$3:$E$53,"&lt;&gt;",$E$3:$E$53,"&lt;&gt;"&amp;E11)&gt;0,-4,OR(R11="",E11=""),"",TRUE,ROUND(IF(E11="ETP",MIN(-11.965*R11^2+32.28*R11+78.259,100),MIN(-5.8*R11^2+6.9*R11+105,100)),0))),"")</f>
        <v/>
      </c>
      <c r="X11"/>
      <c r="AA11"/>
      <c r="AB11"/>
      <c r="AC11"/>
      <c r="AD11"/>
      <c r="AE11"/>
      <c r="AF11"/>
      <c r="AG11"/>
    </row>
    <row r="12" spans="1:33" ht="9.75" customHeight="1">
      <c r="A12" s="57"/>
      <c r="B12" s="2" t="str">
        <f>IF(COUNTIF($A$3:A12,A12)=1,"First","")</f>
        <v/>
      </c>
      <c r="C12" s="2"/>
      <c r="D12" s="2"/>
      <c r="F12" s="2"/>
      <c r="G12" s="2"/>
      <c r="H12" s="2"/>
      <c r="I12" s="24"/>
      <c r="J12" s="24"/>
      <c r="K12" s="24"/>
      <c r="L12" s="84" t="str">
        <f t="shared" si="0"/>
        <v/>
      </c>
      <c r="M12" s="24"/>
      <c r="N12" s="24"/>
      <c r="O12" s="24"/>
      <c r="P12" s="24"/>
      <c r="Q12" s="87" t="str">
        <f t="shared" si="1"/>
        <v/>
      </c>
      <c r="R12" s="90" t="str">
        <f t="shared" si="2"/>
        <v/>
      </c>
      <c r="S12" s="1" t="str" cm="1">
        <f t="array" ref="S12">IF(W12="","",_xlfn.IFS(W12=-1,"ETP/non-ETP",W12=-4,"Group Error",W12&lt;60,"High",W12&lt;80,"Med",TRUE,"Low"))</f>
        <v/>
      </c>
      <c r="T12" s="13" t="str" cm="1">
        <f t="array" ref="T12">IF(W12="","",_xlfn.IFS(W12=-1,"ETP/non-ETP",W12=-4,"Group Error",W12&lt;60,"SG60 not met",W12&lt;80,"SG60 met",W12&lt;100,"SG80 met",TRUE,"SG100 met"))</f>
        <v/>
      </c>
      <c r="W12" s="80" t="str" cm="1">
        <f t="array" ref="W12">IFERROR(IF(NOT(ISNUMBER(A12)),"",_xlfn.IFS(E12="",-1,B12&lt;&gt;"First","",COUNTIFS($A$3:$A$53,A12,$E$3:$E$53,"&lt;&gt;",$E$3:$E$53,"&lt;&gt;"&amp;E12)&gt;0,-4,OR(R12="",E12=""),"",TRUE,ROUND(IF(E12="ETP",MIN(-11.965*R12^2+32.28*R12+78.259,100),MIN(-5.8*R12^2+6.9*R12+105,100)),0))),"")</f>
        <v/>
      </c>
      <c r="X12"/>
      <c r="AA12"/>
      <c r="AB12"/>
      <c r="AC12"/>
      <c r="AD12"/>
      <c r="AE12"/>
      <c r="AF12"/>
      <c r="AG12"/>
    </row>
    <row r="13" spans="1:33" ht="9.75" customHeight="1">
      <c r="A13" s="57"/>
      <c r="B13" s="2" t="str">
        <f>IF(COUNTIF($A$3:A13,A13)=1,"First","")</f>
        <v/>
      </c>
      <c r="C13" s="2"/>
      <c r="D13" s="2"/>
      <c r="F13" s="2"/>
      <c r="G13" s="2"/>
      <c r="H13" s="2"/>
      <c r="I13" s="24"/>
      <c r="J13" s="24"/>
      <c r="K13" s="24"/>
      <c r="L13" s="84" t="str">
        <f t="shared" si="0"/>
        <v/>
      </c>
      <c r="M13" s="24"/>
      <c r="N13" s="24"/>
      <c r="O13" s="24"/>
      <c r="P13" s="24"/>
      <c r="Q13" s="87" t="str">
        <f t="shared" si="1"/>
        <v/>
      </c>
      <c r="R13" s="90" t="str">
        <f t="shared" si="2"/>
        <v/>
      </c>
      <c r="S13" s="1" t="str" cm="1">
        <f t="array" ref="S13">IF(W13="","",_xlfn.IFS(W13=-1,"ETP/non-ETP",W13=-4,"Group Error",W13&lt;60,"High",W13&lt;80,"Med",TRUE,"Low"))</f>
        <v/>
      </c>
      <c r="T13" s="13" t="str" cm="1">
        <f t="array" ref="T13">IF(W13="","",_xlfn.IFS(W13=-1,"ETP/non-ETP",W13=-4,"Group Error",W13&lt;60,"SG60 not met",W13&lt;80,"SG60 met",W13&lt;100,"SG80 met",TRUE,"SG100 met"))</f>
        <v/>
      </c>
      <c r="W13" s="80" t="str" cm="1">
        <f t="array" ref="W13">IFERROR(IF(NOT(ISNUMBER(A13)),"",_xlfn.IFS(E13="",-1,B13&lt;&gt;"First","",COUNTIFS($A$3:$A$53,A13,$E$3:$E$53,"&lt;&gt;",$E$3:$E$53,"&lt;&gt;"&amp;E13)&gt;0,-4,OR(R13="",E13=""),"",TRUE,ROUND(IF(E13="ETP",MIN(-11.965*R13^2+32.28*R13+78.259,100),MIN(-5.8*R13^2+6.9*R13+105,100)),0))),"")</f>
        <v/>
      </c>
      <c r="X13"/>
      <c r="AA13"/>
      <c r="AB13"/>
      <c r="AC13"/>
      <c r="AD13"/>
      <c r="AE13"/>
      <c r="AF13"/>
      <c r="AG13"/>
    </row>
    <row r="14" spans="1:33" ht="9.75" customHeight="1">
      <c r="A14" s="57"/>
      <c r="B14" s="2" t="str">
        <f>IF(COUNTIF($A$3:A14,A14)=1,"First","")</f>
        <v/>
      </c>
      <c r="C14" s="2"/>
      <c r="D14" s="2"/>
      <c r="F14" s="2"/>
      <c r="G14" s="2"/>
      <c r="H14" s="2"/>
      <c r="I14" s="24"/>
      <c r="J14" s="24"/>
      <c r="K14" s="24"/>
      <c r="L14" s="84" t="str">
        <f t="shared" si="0"/>
        <v/>
      </c>
      <c r="M14" s="24"/>
      <c r="N14" s="24"/>
      <c r="O14" s="24"/>
      <c r="P14" s="24"/>
      <c r="Q14" s="87" t="str">
        <f t="shared" si="1"/>
        <v/>
      </c>
      <c r="R14" s="90" t="str">
        <f t="shared" si="2"/>
        <v/>
      </c>
      <c r="S14" s="1" t="str" cm="1">
        <f t="array" ref="S14">IF(W14="","",_xlfn.IFS(W14=-1,"ETP/non-ETP",W14=-4,"Group Error",W14&lt;60,"High",W14&lt;80,"Med",TRUE,"Low"))</f>
        <v/>
      </c>
      <c r="T14" s="13" t="str" cm="1">
        <f t="array" ref="T14">IF(W14="","",_xlfn.IFS(W14=-1,"ETP/non-ETP",W14=-4,"Group Error",W14&lt;60,"SG60 not met",W14&lt;80,"SG60 met",W14&lt;100,"SG80 met",TRUE,"SG100 met"))</f>
        <v/>
      </c>
      <c r="W14" s="80" t="str" cm="1">
        <f t="array" ref="W14">IFERROR(IF(NOT(ISNUMBER(A14)),"",_xlfn.IFS(E14="",-1,B14&lt;&gt;"First","",COUNTIFS($A$3:$A$53,A14,$E$3:$E$53,"&lt;&gt;",$E$3:$E$53,"&lt;&gt;"&amp;E14)&gt;0,-4,OR(R14="",E14=""),"",TRUE,ROUND(IF(E14="ETP",MIN(-11.965*R14^2+32.28*R14+78.259,100),MIN(-5.8*R14^2+6.9*R14+105,100)),0))),"")</f>
        <v/>
      </c>
      <c r="X14"/>
      <c r="AA14"/>
      <c r="AB14"/>
      <c r="AC14"/>
      <c r="AD14"/>
      <c r="AE14"/>
      <c r="AF14"/>
      <c r="AG14"/>
    </row>
    <row r="15" spans="1:33" ht="9.75" customHeight="1">
      <c r="A15" s="57"/>
      <c r="B15" s="2" t="str">
        <f>IF(COUNTIF($A$3:A15,A15)=1,"First","")</f>
        <v/>
      </c>
      <c r="C15" s="2"/>
      <c r="D15" s="2"/>
      <c r="F15" s="2"/>
      <c r="G15" s="2"/>
      <c r="H15" s="2"/>
      <c r="I15" s="24"/>
      <c r="J15" s="24"/>
      <c r="K15" s="24"/>
      <c r="L15" s="84" t="str">
        <f t="shared" si="0"/>
        <v/>
      </c>
      <c r="M15" s="24"/>
      <c r="N15" s="24"/>
      <c r="O15" s="24"/>
      <c r="P15" s="24"/>
      <c r="Q15" s="87" t="str">
        <f t="shared" si="1"/>
        <v/>
      </c>
      <c r="R15" s="90" t="str">
        <f t="shared" si="2"/>
        <v/>
      </c>
      <c r="S15" s="1" t="str" cm="1">
        <f t="array" ref="S15">IF(W15="","",_xlfn.IFS(W15=-1,"ETP/non-ETP",W15=-4,"Group Error",W15&lt;60,"High",W15&lt;80,"Med",TRUE,"Low"))</f>
        <v/>
      </c>
      <c r="T15" s="13" t="str" cm="1">
        <f t="array" ref="T15">IF(W15="","",_xlfn.IFS(W15=-1,"ETP/non-ETP",W15=-4,"Group Error",W15&lt;60,"SG60 not met",W15&lt;80,"SG60 met",W15&lt;100,"SG80 met",TRUE,"SG100 met"))</f>
        <v/>
      </c>
      <c r="W15" s="80" t="str" cm="1">
        <f t="array" ref="W15">IFERROR(IF(NOT(ISNUMBER(A15)),"",_xlfn.IFS(E15="",-1,B15&lt;&gt;"First","",COUNTIFS($A$3:$A$53,A15,$E$3:$E$53,"&lt;&gt;",$E$3:$E$53,"&lt;&gt;"&amp;E15)&gt;0,-4,OR(R15="",E15=""),"",TRUE,ROUND(IF(E15="ETP",MIN(-11.965*R15^2+32.28*R15+78.259,100),MIN(-5.8*R15^2+6.9*R15+105,100)),0))),"")</f>
        <v/>
      </c>
      <c r="X15"/>
      <c r="AA15"/>
      <c r="AB15"/>
      <c r="AC15"/>
      <c r="AD15"/>
      <c r="AE15"/>
      <c r="AF15"/>
      <c r="AG15"/>
    </row>
    <row r="16" spans="1:33" ht="9.75" customHeight="1">
      <c r="A16" s="57"/>
      <c r="B16" s="2" t="str">
        <f>IF(COUNTIF($A$3:A16,A16)=1,"First","")</f>
        <v/>
      </c>
      <c r="C16" s="2"/>
      <c r="D16" s="2"/>
      <c r="F16" s="2"/>
      <c r="G16" s="2"/>
      <c r="H16" s="2"/>
      <c r="I16" s="24"/>
      <c r="J16" s="24"/>
      <c r="K16" s="24"/>
      <c r="L16" s="84" t="str">
        <f t="shared" si="0"/>
        <v/>
      </c>
      <c r="M16" s="24"/>
      <c r="N16" s="24"/>
      <c r="O16" s="24"/>
      <c r="P16" s="24"/>
      <c r="Q16" s="87" t="str">
        <f t="shared" si="1"/>
        <v/>
      </c>
      <c r="R16" s="90" t="str">
        <f t="shared" si="2"/>
        <v/>
      </c>
      <c r="S16" s="1" t="str" cm="1">
        <f t="array" ref="S16">IF(W16="","",_xlfn.IFS(W16=-1,"ETP/non-ETP",W16=-4,"Group Error",W16&lt;60,"High",W16&lt;80,"Med",TRUE,"Low"))</f>
        <v/>
      </c>
      <c r="T16" s="13" t="str" cm="1">
        <f t="array" ref="T16">IF(W16="","",_xlfn.IFS(W16=-1,"ETP/non-ETP",W16=-4,"Group Error",W16&lt;60,"SG60 not met",W16&lt;80,"SG60 met",W16&lt;100,"SG80 met",TRUE,"SG100 met"))</f>
        <v/>
      </c>
      <c r="W16" s="80" t="str" cm="1">
        <f t="array" ref="W16">IFERROR(IF(NOT(ISNUMBER(A16)),"",_xlfn.IFS(E16="",-1,B16&lt;&gt;"First","",COUNTIFS($A$3:$A$53,A16,$E$3:$E$53,"&lt;&gt;",$E$3:$E$53,"&lt;&gt;"&amp;E16)&gt;0,-4,OR(R16="",E16=""),"",TRUE,ROUND(IF(E16="ETP",MIN(-11.965*R16^2+32.28*R16+78.259,100),MIN(-5.8*R16^2+6.9*R16+105,100)),0))),"")</f>
        <v/>
      </c>
      <c r="X16"/>
      <c r="AA16"/>
      <c r="AB16"/>
      <c r="AC16"/>
      <c r="AD16"/>
      <c r="AE16"/>
      <c r="AF16"/>
      <c r="AG16"/>
    </row>
    <row r="17" spans="1:33" ht="9.75" customHeight="1">
      <c r="A17" s="57"/>
      <c r="B17" s="2" t="str">
        <f>IF(COUNTIF($A$3:A17,A17)=1,"First","")</f>
        <v/>
      </c>
      <c r="C17" s="2"/>
      <c r="D17" s="2"/>
      <c r="F17" s="2"/>
      <c r="G17" s="2"/>
      <c r="H17" s="2"/>
      <c r="I17" s="24"/>
      <c r="J17" s="24"/>
      <c r="K17" s="24"/>
      <c r="L17" s="84" t="str">
        <f t="shared" si="0"/>
        <v/>
      </c>
      <c r="M17" s="24"/>
      <c r="N17" s="24"/>
      <c r="O17" s="24"/>
      <c r="P17" s="24"/>
      <c r="Q17" s="87" t="str">
        <f t="shared" si="1"/>
        <v/>
      </c>
      <c r="R17" s="90" t="str">
        <f t="shared" si="2"/>
        <v/>
      </c>
      <c r="S17" s="1" t="str" cm="1">
        <f t="array" ref="S17">IF(W17="","",_xlfn.IFS(W17=-1,"ETP/non-ETP",W17=-4,"Group Error",W17&lt;60,"High",W17&lt;80,"Med",TRUE,"Low"))</f>
        <v/>
      </c>
      <c r="T17" s="13" t="str" cm="1">
        <f t="array" ref="T17">IF(W17="","",_xlfn.IFS(W17=-1,"ETP/non-ETP",W17=-4,"Group Error",W17&lt;60,"SG60 not met",W17&lt;80,"SG60 met",W17&lt;100,"SG80 met",TRUE,"SG100 met"))</f>
        <v/>
      </c>
      <c r="W17" s="80" t="str" cm="1">
        <f t="array" ref="W17">IFERROR(IF(NOT(ISNUMBER(A17)),"",_xlfn.IFS(E17="",-1,B17&lt;&gt;"First","",COUNTIFS($A$3:$A$53,A17,$E$3:$E$53,"&lt;&gt;",$E$3:$E$53,"&lt;&gt;"&amp;E17)&gt;0,-4,OR(R17="",E17=""),"",TRUE,ROUND(IF(E17="ETP",MIN(-11.965*R17^2+32.28*R17+78.259,100),MIN(-5.8*R17^2+6.9*R17+105,100)),0))),"")</f>
        <v/>
      </c>
      <c r="X17"/>
      <c r="AA17"/>
      <c r="AB17"/>
      <c r="AC17"/>
      <c r="AD17"/>
      <c r="AE17"/>
      <c r="AF17"/>
      <c r="AG17"/>
    </row>
    <row r="18" spans="1:33" ht="9.75" customHeight="1">
      <c r="A18" s="57"/>
      <c r="B18" s="2" t="str">
        <f>IF(COUNTIF($A$3:A18,A18)=1,"First","")</f>
        <v/>
      </c>
      <c r="C18" s="2"/>
      <c r="D18" s="2"/>
      <c r="F18" s="2"/>
      <c r="G18" s="2"/>
      <c r="H18" s="2"/>
      <c r="I18" s="24"/>
      <c r="J18" s="24"/>
      <c r="K18" s="24"/>
      <c r="L18" s="84" t="str">
        <f t="shared" si="0"/>
        <v/>
      </c>
      <c r="M18" s="24"/>
      <c r="N18" s="24"/>
      <c r="O18" s="24"/>
      <c r="P18" s="24"/>
      <c r="Q18" s="87" t="str">
        <f t="shared" si="1"/>
        <v/>
      </c>
      <c r="R18" s="90" t="str">
        <f t="shared" si="2"/>
        <v/>
      </c>
      <c r="S18" s="1" t="str" cm="1">
        <f t="array" ref="S18">IF(W18="","",_xlfn.IFS(W18=-1,"ETP/non-ETP",W18=-4,"Group Error",W18&lt;60,"High",W18&lt;80,"Med",TRUE,"Low"))</f>
        <v/>
      </c>
      <c r="T18" s="13" t="str" cm="1">
        <f t="array" ref="T18">IF(W18="","",_xlfn.IFS(W18=-1,"ETP/non-ETP",W18=-4,"Group Error",W18&lt;60,"SG60 not met",W18&lt;80,"SG60 met",W18&lt;100,"SG80 met",TRUE,"SG100 met"))</f>
        <v/>
      </c>
      <c r="W18" s="80" t="str" cm="1">
        <f t="array" ref="W18">IFERROR(IF(NOT(ISNUMBER(A18)),"",_xlfn.IFS(E18="",-1,B18&lt;&gt;"First","",COUNTIFS($A$3:$A$53,A18,$E$3:$E$53,"&lt;&gt;",$E$3:$E$53,"&lt;&gt;"&amp;E18)&gt;0,-4,OR(R18="",E18=""),"",TRUE,ROUND(IF(E18="ETP",MIN(-11.965*R18^2+32.28*R18+78.259,100),MIN(-5.8*R18^2+6.9*R18+105,100)),0))),"")</f>
        <v/>
      </c>
      <c r="X18"/>
      <c r="AA18"/>
      <c r="AB18"/>
      <c r="AC18"/>
      <c r="AD18"/>
      <c r="AE18"/>
      <c r="AF18"/>
      <c r="AG18"/>
    </row>
    <row r="19" spans="1:33" ht="9.75" customHeight="1">
      <c r="A19" s="57"/>
      <c r="B19" s="2" t="str">
        <f>IF(COUNTIF($A$3:A19,A19)=1,"First","")</f>
        <v/>
      </c>
      <c r="C19" s="2"/>
      <c r="D19" s="2"/>
      <c r="F19" s="2"/>
      <c r="G19" s="2"/>
      <c r="H19" s="2"/>
      <c r="I19" s="24"/>
      <c r="J19" s="24"/>
      <c r="K19" s="24"/>
      <c r="L19" s="84" t="str">
        <f t="shared" si="0"/>
        <v/>
      </c>
      <c r="M19" s="24"/>
      <c r="N19" s="24"/>
      <c r="O19" s="24"/>
      <c r="P19" s="24"/>
      <c r="Q19" s="87" t="str">
        <f t="shared" si="1"/>
        <v/>
      </c>
      <c r="R19" s="90" t="str">
        <f t="shared" si="2"/>
        <v/>
      </c>
      <c r="S19" s="1" t="str" cm="1">
        <f t="array" ref="S19">IF(W19="","",_xlfn.IFS(W19=-1,"ETP/non-ETP",W19=-4,"Group Error",W19&lt;60,"High",W19&lt;80,"Med",TRUE,"Low"))</f>
        <v/>
      </c>
      <c r="T19" s="13" t="str" cm="1">
        <f t="array" ref="T19">IF(W19="","",_xlfn.IFS(W19=-1,"ETP/non-ETP",W19=-4,"Group Error",W19&lt;60,"SG60 not met",W19&lt;80,"SG60 met",W19&lt;100,"SG80 met",TRUE,"SG100 met"))</f>
        <v/>
      </c>
      <c r="W19" s="80" t="str" cm="1">
        <f t="array" ref="W19">IFERROR(IF(NOT(ISNUMBER(A19)),"",_xlfn.IFS(E19="",-1,B19&lt;&gt;"First","",COUNTIFS($A$3:$A$53,A19,$E$3:$E$53,"&lt;&gt;",$E$3:$E$53,"&lt;&gt;"&amp;E19)&gt;0,-4,OR(R19="",E19=""),"",TRUE,ROUND(IF(E19="ETP",MIN(-11.965*R19^2+32.28*R19+78.259,100),MIN(-5.8*R19^2+6.9*R19+105,100)),0))),"")</f>
        <v/>
      </c>
      <c r="X19"/>
      <c r="AA19"/>
      <c r="AB19"/>
      <c r="AC19"/>
      <c r="AD19"/>
      <c r="AE19"/>
      <c r="AF19"/>
      <c r="AG19"/>
    </row>
    <row r="20" spans="1:33" ht="9.75" customHeight="1">
      <c r="A20" s="57"/>
      <c r="B20" s="2" t="str">
        <f>IF(COUNTIF($A$3:A20,A20)=1,"First","")</f>
        <v/>
      </c>
      <c r="C20" s="2"/>
      <c r="D20" s="2"/>
      <c r="F20" s="2"/>
      <c r="G20" s="2"/>
      <c r="H20" s="2"/>
      <c r="I20" s="24"/>
      <c r="J20" s="24"/>
      <c r="K20" s="24"/>
      <c r="L20" s="84" t="str">
        <f t="shared" si="0"/>
        <v/>
      </c>
      <c r="M20" s="24"/>
      <c r="N20" s="24"/>
      <c r="O20" s="24"/>
      <c r="P20" s="24"/>
      <c r="Q20" s="87" t="str">
        <f t="shared" si="1"/>
        <v/>
      </c>
      <c r="R20" s="90" t="str">
        <f t="shared" si="2"/>
        <v/>
      </c>
      <c r="S20" s="1" t="str" cm="1">
        <f t="array" ref="S20">IF(W20="","",_xlfn.IFS(W20=-1,"ETP/non-ETP",W20=-4,"Group Error",W20&lt;60,"High",W20&lt;80,"Med",TRUE,"Low"))</f>
        <v/>
      </c>
      <c r="T20" s="13" t="str" cm="1">
        <f t="array" ref="T20">IF(W20="","",_xlfn.IFS(W20=-1,"ETP/non-ETP",W20=-4,"Group Error",W20&lt;60,"SG60 not met",W20&lt;80,"SG60 met",W20&lt;100,"SG80 met",TRUE,"SG100 met"))</f>
        <v/>
      </c>
      <c r="W20" s="80" t="str" cm="1">
        <f t="array" ref="W20">IFERROR(IF(NOT(ISNUMBER(A20)),"",_xlfn.IFS(E20="",-1,B20&lt;&gt;"First","",COUNTIFS($A$3:$A$53,A20,$E$3:$E$53,"&lt;&gt;",$E$3:$E$53,"&lt;&gt;"&amp;E20)&gt;0,-4,OR(R20="",E20=""),"",TRUE,ROUND(IF(E20="ETP",MIN(-11.965*R20^2+32.28*R20+78.259,100),MIN(-5.8*R20^2+6.9*R20+105,100)),0))),"")</f>
        <v/>
      </c>
      <c r="X20"/>
      <c r="AA20"/>
      <c r="AB20"/>
      <c r="AC20"/>
      <c r="AD20"/>
      <c r="AE20"/>
      <c r="AF20"/>
      <c r="AG20"/>
    </row>
    <row r="21" spans="1:33" ht="9.75" customHeight="1">
      <c r="A21" s="57"/>
      <c r="B21" s="2" t="str">
        <f>IF(COUNTIF($A$3:A21,A21)=1,"First","")</f>
        <v/>
      </c>
      <c r="C21" s="2"/>
      <c r="D21" s="2"/>
      <c r="F21" s="2"/>
      <c r="G21" s="2"/>
      <c r="H21" s="2"/>
      <c r="I21" s="24"/>
      <c r="J21" s="24"/>
      <c r="K21" s="24"/>
      <c r="L21" s="84" t="str">
        <f t="shared" si="0"/>
        <v/>
      </c>
      <c r="M21" s="24"/>
      <c r="N21" s="24"/>
      <c r="O21" s="24"/>
      <c r="P21" s="24"/>
      <c r="Q21" s="87" t="str">
        <f t="shared" si="1"/>
        <v/>
      </c>
      <c r="R21" s="90" t="str">
        <f t="shared" si="2"/>
        <v/>
      </c>
      <c r="S21" s="1" t="str" cm="1">
        <f t="array" ref="S21">IF(W21="","",_xlfn.IFS(W21=-1,"ETP/non-ETP",W21=-4,"Group Error",W21&lt;60,"High",W21&lt;80,"Med",TRUE,"Low"))</f>
        <v/>
      </c>
      <c r="T21" s="13" t="str" cm="1">
        <f t="array" ref="T21">IF(W21="","",_xlfn.IFS(W21=-1,"ETP/non-ETP",W21=-4,"Group Error",W21&lt;60,"SG60 not met",W21&lt;80,"SG60 met",W21&lt;100,"SG80 met",TRUE,"SG100 met"))</f>
        <v/>
      </c>
      <c r="W21" s="80" t="str" cm="1">
        <f t="array" ref="W21">IFERROR(IF(NOT(ISNUMBER(A21)),"",_xlfn.IFS(E21="",-1,B21&lt;&gt;"First","",COUNTIFS($A$3:$A$53,A21,$E$3:$E$53,"&lt;&gt;",$E$3:$E$53,"&lt;&gt;"&amp;E21)&gt;0,-4,OR(R21="",E21=""),"",TRUE,ROUND(IF(E21="ETP",MIN(-11.965*R21^2+32.28*R21+78.259,100),MIN(-5.8*R21^2+6.9*R21+105,100)),0))),"")</f>
        <v/>
      </c>
      <c r="X21"/>
      <c r="AA21"/>
      <c r="AB21"/>
      <c r="AC21"/>
      <c r="AD21"/>
      <c r="AE21"/>
      <c r="AF21"/>
      <c r="AG21"/>
    </row>
    <row r="22" spans="1:33" ht="9.75" customHeight="1">
      <c r="A22" s="57"/>
      <c r="B22" s="2" t="str">
        <f>IF(COUNTIF($A$3:A22,A22)=1,"First","")</f>
        <v/>
      </c>
      <c r="C22" s="2"/>
      <c r="D22" s="2"/>
      <c r="F22" s="2"/>
      <c r="G22" s="2"/>
      <c r="H22" s="2"/>
      <c r="I22" s="24"/>
      <c r="J22" s="24"/>
      <c r="K22" s="24"/>
      <c r="L22" s="84" t="str">
        <f t="shared" si="0"/>
        <v/>
      </c>
      <c r="M22" s="24"/>
      <c r="N22" s="24"/>
      <c r="O22" s="24"/>
      <c r="P22" s="24"/>
      <c r="Q22" s="87" t="str">
        <f t="shared" si="1"/>
        <v/>
      </c>
      <c r="R22" s="90" t="str">
        <f t="shared" si="2"/>
        <v/>
      </c>
      <c r="S22" s="1" t="str" cm="1">
        <f t="array" ref="S22">IF(W22="","",_xlfn.IFS(W22=-1,"ETP/non-ETP",W22=-4,"Group Error",W22&lt;60,"High",W22&lt;80,"Med",TRUE,"Low"))</f>
        <v/>
      </c>
      <c r="T22" s="13" t="str" cm="1">
        <f t="array" ref="T22">IF(W22="","",_xlfn.IFS(W22=-1,"ETP/non-ETP",W22=-4,"Group Error",W22&lt;60,"SG60 not met",W22&lt;80,"SG60 met",W22&lt;100,"SG80 met",TRUE,"SG100 met"))</f>
        <v/>
      </c>
      <c r="W22" s="80" t="str" cm="1">
        <f t="array" ref="W22">IFERROR(IF(NOT(ISNUMBER(A22)),"",_xlfn.IFS(E22="",-1,B22&lt;&gt;"First","",COUNTIFS($A$3:$A$53,A22,$E$3:$E$53,"&lt;&gt;",$E$3:$E$53,"&lt;&gt;"&amp;E22)&gt;0,-4,OR(R22="",E22=""),"",TRUE,ROUND(IF(E22="ETP",MIN(-11.965*R22^2+32.28*R22+78.259,100),MIN(-5.8*R22^2+6.9*R22+105,100)),0))),"")</f>
        <v/>
      </c>
      <c r="X22"/>
      <c r="AA22"/>
      <c r="AB22"/>
      <c r="AC22"/>
      <c r="AD22"/>
      <c r="AE22"/>
      <c r="AF22"/>
      <c r="AG22"/>
    </row>
    <row r="23" spans="1:33" ht="9.75" customHeight="1">
      <c r="A23" s="57"/>
      <c r="B23" s="2" t="str">
        <f>IF(COUNTIF($A$3:A23,A23)=1,"First","")</f>
        <v/>
      </c>
      <c r="C23" s="2"/>
      <c r="D23" s="2"/>
      <c r="F23" s="2"/>
      <c r="G23" s="2"/>
      <c r="H23" s="2"/>
      <c r="I23" s="24"/>
      <c r="J23" s="24"/>
      <c r="K23" s="24"/>
      <c r="L23" s="84" t="str">
        <f t="shared" si="0"/>
        <v/>
      </c>
      <c r="M23" s="24"/>
      <c r="N23" s="24"/>
      <c r="O23" s="24"/>
      <c r="P23" s="24"/>
      <c r="Q23" s="87" t="str">
        <f t="shared" si="1"/>
        <v/>
      </c>
      <c r="R23" s="90" t="str">
        <f t="shared" si="2"/>
        <v/>
      </c>
      <c r="S23" s="1" t="str" cm="1">
        <f t="array" ref="S23">IF(W23="","",_xlfn.IFS(W23=-1,"ETP/non-ETP",W23=-4,"Group Error",W23&lt;60,"High",W23&lt;80,"Med",TRUE,"Low"))</f>
        <v/>
      </c>
      <c r="T23" s="13" t="str" cm="1">
        <f t="array" ref="T23">IF(W23="","",_xlfn.IFS(W23=-1,"ETP/non-ETP",W23=-4,"Group Error",W23&lt;60,"SG60 not met",W23&lt;80,"SG60 met",W23&lt;100,"SG80 met",TRUE,"SG100 met"))</f>
        <v/>
      </c>
      <c r="W23" s="80" t="str" cm="1">
        <f t="array" ref="W23">IFERROR(IF(NOT(ISNUMBER(A23)),"",_xlfn.IFS(E23="",-1,B23&lt;&gt;"First","",COUNTIFS($A$3:$A$53,A23,$E$3:$E$53,"&lt;&gt;",$E$3:$E$53,"&lt;&gt;"&amp;E23)&gt;0,-4,OR(R23="",E23=""),"",TRUE,ROUND(IF(E23="ETP",MIN(-11.965*R23^2+32.28*R23+78.259,100),MIN(-5.8*R23^2+6.9*R23+105,100)),0))),"")</f>
        <v/>
      </c>
      <c r="X23"/>
      <c r="AA23"/>
      <c r="AB23"/>
      <c r="AC23"/>
      <c r="AD23"/>
      <c r="AE23"/>
      <c r="AF23"/>
      <c r="AG23"/>
    </row>
    <row r="24" spans="1:33" ht="9.75" customHeight="1">
      <c r="A24" s="57"/>
      <c r="B24" s="2" t="str">
        <f>IF(COUNTIF($A$3:A24,A24)=1,"First","")</f>
        <v/>
      </c>
      <c r="C24" s="2"/>
      <c r="D24" s="2"/>
      <c r="F24" s="2"/>
      <c r="G24" s="2"/>
      <c r="H24" s="2"/>
      <c r="I24" s="24"/>
      <c r="J24" s="24"/>
      <c r="K24" s="24"/>
      <c r="L24" s="84" t="str">
        <f t="shared" si="0"/>
        <v/>
      </c>
      <c r="M24" s="24"/>
      <c r="N24" s="24"/>
      <c r="O24" s="24"/>
      <c r="P24" s="24"/>
      <c r="Q24" s="87" t="str">
        <f t="shared" si="1"/>
        <v/>
      </c>
      <c r="R24" s="90" t="str">
        <f t="shared" si="2"/>
        <v/>
      </c>
      <c r="S24" s="1" t="str" cm="1">
        <f t="array" ref="S24">IF(W24="","",_xlfn.IFS(W24=-1,"ETP/non-ETP",W24=-4,"Group Error",W24&lt;60,"High",W24&lt;80,"Med",TRUE,"Low"))</f>
        <v/>
      </c>
      <c r="T24" s="13" t="str" cm="1">
        <f t="array" ref="T24">IF(W24="","",_xlfn.IFS(W24=-1,"ETP/non-ETP",W24=-4,"Group Error",W24&lt;60,"SG60 not met",W24&lt;80,"SG60 met",W24&lt;100,"SG80 met",TRUE,"SG100 met"))</f>
        <v/>
      </c>
      <c r="W24" s="80" t="str" cm="1">
        <f t="array" ref="W24">IFERROR(IF(NOT(ISNUMBER(A24)),"",_xlfn.IFS(E24="",-1,B24&lt;&gt;"First","",COUNTIFS($A$3:$A$53,A24,$E$3:$E$53,"&lt;&gt;",$E$3:$E$53,"&lt;&gt;"&amp;E24)&gt;0,-4,OR(R24="",E24=""),"",TRUE,ROUND(IF(E24="ETP",MIN(-11.965*R24^2+32.28*R24+78.259,100),MIN(-5.8*R24^2+6.9*R24+105,100)),0))),"")</f>
        <v/>
      </c>
      <c r="X24"/>
      <c r="AA24"/>
      <c r="AB24"/>
      <c r="AC24"/>
      <c r="AD24"/>
      <c r="AE24"/>
      <c r="AF24"/>
      <c r="AG24"/>
    </row>
    <row r="25" spans="1:33" ht="9.75" customHeight="1">
      <c r="A25" s="57"/>
      <c r="B25" s="2" t="str">
        <f>IF(COUNTIF($A$3:A25,A25)=1,"First","")</f>
        <v/>
      </c>
      <c r="C25" s="2"/>
      <c r="D25" s="2"/>
      <c r="F25" s="2"/>
      <c r="G25" s="2"/>
      <c r="H25" s="2"/>
      <c r="I25" s="24"/>
      <c r="J25" s="24"/>
      <c r="K25" s="24"/>
      <c r="L25" s="84" t="str">
        <f t="shared" si="0"/>
        <v/>
      </c>
      <c r="M25" s="24"/>
      <c r="N25" s="24"/>
      <c r="O25" s="24"/>
      <c r="P25" s="24"/>
      <c r="Q25" s="87" t="str">
        <f t="shared" si="1"/>
        <v/>
      </c>
      <c r="R25" s="90" t="str">
        <f t="shared" si="2"/>
        <v/>
      </c>
      <c r="S25" s="1" t="str" cm="1">
        <f t="array" ref="S25">IF(W25="","",_xlfn.IFS(W25=-1,"ETP/non-ETP",W25=-4,"Group Error",W25&lt;60,"High",W25&lt;80,"Med",TRUE,"Low"))</f>
        <v/>
      </c>
      <c r="T25" s="13" t="str" cm="1">
        <f t="array" ref="T25">IF(W25="","",_xlfn.IFS(W25=-1,"ETP/non-ETP",W25=-4,"Group Error",W25&lt;60,"SG60 not met",W25&lt;80,"SG60 met",W25&lt;100,"SG80 met",TRUE,"SG100 met"))</f>
        <v/>
      </c>
      <c r="W25" s="80" t="str" cm="1">
        <f t="array" ref="W25">IFERROR(IF(NOT(ISNUMBER(A25)),"",_xlfn.IFS(E25="",-1,B25&lt;&gt;"First","",COUNTIFS($A$3:$A$53,A25,$E$3:$E$53,"&lt;&gt;",$E$3:$E$53,"&lt;&gt;"&amp;E25)&gt;0,-4,OR(R25="",E25=""),"",TRUE,ROUND(IF(E25="ETP",MIN(-11.965*R25^2+32.28*R25+78.259,100),MIN(-5.8*R25^2+6.9*R25+105,100)),0))),"")</f>
        <v/>
      </c>
      <c r="X25"/>
      <c r="AA25"/>
      <c r="AB25"/>
      <c r="AC25"/>
      <c r="AD25"/>
      <c r="AE25"/>
      <c r="AF25"/>
      <c r="AG25"/>
    </row>
    <row r="26" spans="1:33" ht="9.75" customHeight="1">
      <c r="A26" s="57"/>
      <c r="B26" s="2" t="str">
        <f>IF(COUNTIF($A$3:A26,A26)=1,"First","")</f>
        <v/>
      </c>
      <c r="C26" s="2"/>
      <c r="D26" s="2"/>
      <c r="F26" s="2"/>
      <c r="G26" s="2"/>
      <c r="H26" s="2"/>
      <c r="I26" s="24"/>
      <c r="J26" s="24"/>
      <c r="K26" s="24"/>
      <c r="L26" s="84" t="str">
        <f t="shared" si="0"/>
        <v/>
      </c>
      <c r="M26" s="24"/>
      <c r="N26" s="24"/>
      <c r="O26" s="24"/>
      <c r="P26" s="24"/>
      <c r="Q26" s="87" t="str">
        <f t="shared" si="1"/>
        <v/>
      </c>
      <c r="R26" s="90" t="str">
        <f t="shared" si="2"/>
        <v/>
      </c>
      <c r="S26" s="1" t="str" cm="1">
        <f t="array" ref="S26">IF(W26="","",_xlfn.IFS(W26=-1,"ETP/non-ETP",W26=-4,"Group Error",W26&lt;60,"High",W26&lt;80,"Med",TRUE,"Low"))</f>
        <v/>
      </c>
      <c r="T26" s="13" t="str" cm="1">
        <f t="array" ref="T26">IF(W26="","",_xlfn.IFS(W26=-1,"ETP/non-ETP",W26=-4,"Group Error",W26&lt;60,"SG60 not met",W26&lt;80,"SG60 met",W26&lt;100,"SG80 met",TRUE,"SG100 met"))</f>
        <v/>
      </c>
      <c r="W26" s="80" t="str" cm="1">
        <f t="array" ref="W26">IFERROR(IF(NOT(ISNUMBER(A26)),"",_xlfn.IFS(E26="",-1,B26&lt;&gt;"First","",COUNTIFS($A$3:$A$53,A26,$E$3:$E$53,"&lt;&gt;",$E$3:$E$53,"&lt;&gt;"&amp;E26)&gt;0,-4,OR(R26="",E26=""),"",TRUE,ROUND(IF(E26="ETP",MIN(-11.965*R26^2+32.28*R26+78.259,100),MIN(-5.8*R26^2+6.9*R26+105,100)),0))),"")</f>
        <v/>
      </c>
      <c r="X26"/>
      <c r="AA26"/>
      <c r="AB26"/>
      <c r="AC26"/>
      <c r="AD26"/>
      <c r="AE26"/>
      <c r="AF26"/>
      <c r="AG26"/>
    </row>
    <row r="27" spans="1:33" ht="9.75" customHeight="1">
      <c r="A27" s="57"/>
      <c r="B27" s="2" t="str">
        <f>IF(COUNTIF($A$3:A27,A27)=1,"First","")</f>
        <v/>
      </c>
      <c r="C27" s="2"/>
      <c r="D27" s="2"/>
      <c r="F27" s="2"/>
      <c r="G27" s="2"/>
      <c r="H27" s="2"/>
      <c r="I27" s="24"/>
      <c r="J27" s="24"/>
      <c r="K27" s="24"/>
      <c r="L27" s="84" t="str">
        <f t="shared" si="0"/>
        <v/>
      </c>
      <c r="M27" s="24"/>
      <c r="N27" s="24"/>
      <c r="O27" s="24"/>
      <c r="P27" s="24"/>
      <c r="Q27" s="87" t="str">
        <f t="shared" si="1"/>
        <v/>
      </c>
      <c r="R27" s="90" t="str">
        <f t="shared" si="2"/>
        <v/>
      </c>
      <c r="S27" s="1" t="str" cm="1">
        <f t="array" ref="S27">IF(W27="","",_xlfn.IFS(W27=-1,"ETP/non-ETP",W27=-4,"Group Error",W27&lt;60,"High",W27&lt;80,"Med",TRUE,"Low"))</f>
        <v/>
      </c>
      <c r="T27" s="13" t="str" cm="1">
        <f t="array" ref="T27">IF(W27="","",_xlfn.IFS(W27=-1,"ETP/non-ETP",W27=-4,"Group Error",W27&lt;60,"SG60 not met",W27&lt;80,"SG60 met",W27&lt;100,"SG80 met",TRUE,"SG100 met"))</f>
        <v/>
      </c>
      <c r="W27" s="80" t="str" cm="1">
        <f t="array" ref="W27">IFERROR(IF(NOT(ISNUMBER(A27)),"",_xlfn.IFS(E27="",-1,B27&lt;&gt;"First","",COUNTIFS($A$3:$A$53,A27,$E$3:$E$53,"&lt;&gt;",$E$3:$E$53,"&lt;&gt;"&amp;E27)&gt;0,-4,OR(R27="",E27=""),"",TRUE,ROUND(IF(E27="ETP",MIN(-11.965*R27^2+32.28*R27+78.259,100),MIN(-5.8*R27^2+6.9*R27+105,100)),0))),"")</f>
        <v/>
      </c>
      <c r="X27"/>
      <c r="AA27"/>
      <c r="AB27"/>
      <c r="AC27"/>
      <c r="AD27"/>
      <c r="AE27"/>
      <c r="AF27"/>
      <c r="AG27"/>
    </row>
    <row r="28" spans="1:33" ht="9.75" customHeight="1">
      <c r="A28" s="57"/>
      <c r="B28" s="2" t="str">
        <f>IF(COUNTIF($A$3:A28,A28)=1,"First","")</f>
        <v/>
      </c>
      <c r="C28" s="2"/>
      <c r="D28" s="2"/>
      <c r="F28" s="2"/>
      <c r="G28" s="2"/>
      <c r="H28" s="2"/>
      <c r="I28" s="24"/>
      <c r="J28" s="24"/>
      <c r="K28" s="24"/>
      <c r="L28" s="84" t="str">
        <f t="shared" si="0"/>
        <v/>
      </c>
      <c r="M28" s="24"/>
      <c r="N28" s="24"/>
      <c r="O28" s="24"/>
      <c r="P28" s="24"/>
      <c r="Q28" s="87" t="str">
        <f t="shared" si="1"/>
        <v/>
      </c>
      <c r="R28" s="90" t="str">
        <f t="shared" si="2"/>
        <v/>
      </c>
      <c r="S28" s="1" t="str" cm="1">
        <f t="array" ref="S28">IF(W28="","",_xlfn.IFS(W28=-1,"ETP/non-ETP",W28=-4,"Group Error",W28&lt;60,"High",W28&lt;80,"Med",TRUE,"Low"))</f>
        <v/>
      </c>
      <c r="T28" s="13" t="str" cm="1">
        <f t="array" ref="T28">IF(W28="","",_xlfn.IFS(W28=-1,"ETP/non-ETP",W28=-4,"Group Error",W28&lt;60,"SG60 not met",W28&lt;80,"SG60 met",W28&lt;100,"SG80 met",TRUE,"SG100 met"))</f>
        <v/>
      </c>
      <c r="W28" s="80" t="str" cm="1">
        <f t="array" ref="W28">IFERROR(IF(NOT(ISNUMBER(A28)),"",_xlfn.IFS(E28="",-1,B28&lt;&gt;"First","",COUNTIFS($A$3:$A$53,A28,$E$3:$E$53,"&lt;&gt;",$E$3:$E$53,"&lt;&gt;"&amp;E28)&gt;0,-4,OR(R28="",E28=""),"",TRUE,ROUND(IF(E28="ETP",MIN(-11.965*R28^2+32.28*R28+78.259,100),MIN(-5.8*R28^2+6.9*R28+105,100)),0))),"")</f>
        <v/>
      </c>
      <c r="X28"/>
      <c r="AA28"/>
      <c r="AB28"/>
      <c r="AC28"/>
      <c r="AD28"/>
      <c r="AE28"/>
      <c r="AF28"/>
      <c r="AG28"/>
    </row>
    <row r="29" spans="1:33" ht="9.75" customHeight="1">
      <c r="A29" s="57"/>
      <c r="B29" s="2" t="str">
        <f>IF(COUNTIF($A$3:A29,A29)=1,"First","")</f>
        <v/>
      </c>
      <c r="C29" s="2"/>
      <c r="D29" s="2"/>
      <c r="F29" s="2"/>
      <c r="G29" s="2"/>
      <c r="H29" s="2"/>
      <c r="I29" s="24"/>
      <c r="J29" s="24"/>
      <c r="K29" s="24"/>
      <c r="L29" s="84" t="str">
        <f t="shared" si="0"/>
        <v/>
      </c>
      <c r="M29" s="24"/>
      <c r="N29" s="24"/>
      <c r="O29" s="24"/>
      <c r="P29" s="24"/>
      <c r="Q29" s="87" t="str">
        <f t="shared" si="1"/>
        <v/>
      </c>
      <c r="R29" s="90" t="str">
        <f t="shared" si="2"/>
        <v/>
      </c>
      <c r="S29" s="1" t="str" cm="1">
        <f t="array" ref="S29">IF(W29="","",_xlfn.IFS(W29=-1,"ETP/non-ETP",W29=-4,"Group Error",W29&lt;60,"High",W29&lt;80,"Med",TRUE,"Low"))</f>
        <v/>
      </c>
      <c r="T29" s="13" t="str" cm="1">
        <f t="array" ref="T29">IF(W29="","",_xlfn.IFS(W29=-1,"ETP/non-ETP",W29=-4,"Group Error",W29&lt;60,"SG60 not met",W29&lt;80,"SG60 met",W29&lt;100,"SG80 met",TRUE,"SG100 met"))</f>
        <v/>
      </c>
      <c r="W29" s="80" t="str" cm="1">
        <f t="array" ref="W29">IFERROR(IF(NOT(ISNUMBER(A29)),"",_xlfn.IFS(E29="",-1,B29&lt;&gt;"First","",COUNTIFS($A$3:$A$53,A29,$E$3:$E$53,"&lt;&gt;",$E$3:$E$53,"&lt;&gt;"&amp;E29)&gt;0,-4,OR(R29="",E29=""),"",TRUE,ROUND(IF(E29="ETP",MIN(-11.965*R29^2+32.28*R29+78.259,100),MIN(-5.8*R29^2+6.9*R29+105,100)),0))),"")</f>
        <v/>
      </c>
      <c r="X29"/>
      <c r="AA29"/>
      <c r="AB29"/>
      <c r="AC29"/>
      <c r="AD29"/>
      <c r="AE29"/>
      <c r="AF29"/>
      <c r="AG29"/>
    </row>
    <row r="30" spans="1:33" ht="9.75" customHeight="1">
      <c r="A30" s="57"/>
      <c r="B30" s="2" t="str">
        <f>IF(COUNTIF($A$3:A30,A30)=1,"First","")</f>
        <v/>
      </c>
      <c r="C30" s="2"/>
      <c r="D30" s="2"/>
      <c r="F30" s="2"/>
      <c r="G30" s="2"/>
      <c r="H30" s="2"/>
      <c r="I30" s="24"/>
      <c r="J30" s="24"/>
      <c r="K30" s="24"/>
      <c r="L30" s="84" t="str">
        <f t="shared" si="0"/>
        <v/>
      </c>
      <c r="M30" s="24"/>
      <c r="N30" s="24"/>
      <c r="O30" s="24"/>
      <c r="P30" s="24"/>
      <c r="Q30" s="87" t="str">
        <f t="shared" si="1"/>
        <v/>
      </c>
      <c r="R30" s="90" t="str">
        <f t="shared" si="2"/>
        <v/>
      </c>
      <c r="S30" s="1" t="str" cm="1">
        <f t="array" ref="S30">IF(W30="","",_xlfn.IFS(W30=-1,"ETP/non-ETP",W30=-4,"Group Error",W30&lt;60,"High",W30&lt;80,"Med",TRUE,"Low"))</f>
        <v/>
      </c>
      <c r="T30" s="13" t="str" cm="1">
        <f t="array" ref="T30">IF(W30="","",_xlfn.IFS(W30=-1,"ETP/non-ETP",W30=-4,"Group Error",W30&lt;60,"SG60 not met",W30&lt;80,"SG60 met",W30&lt;100,"SG80 met",TRUE,"SG100 met"))</f>
        <v/>
      </c>
      <c r="W30" s="80" t="str" cm="1">
        <f t="array" ref="W30">IFERROR(IF(NOT(ISNUMBER(A30)),"",_xlfn.IFS(E30="",-1,B30&lt;&gt;"First","",COUNTIFS($A$3:$A$53,A30,$E$3:$E$53,"&lt;&gt;",$E$3:$E$53,"&lt;&gt;"&amp;E30)&gt;0,-4,OR(R30="",E30=""),"",TRUE,ROUND(IF(E30="ETP",MIN(-11.965*R30^2+32.28*R30+78.259,100),MIN(-5.8*R30^2+6.9*R30+105,100)),0))),"")</f>
        <v/>
      </c>
      <c r="X30"/>
      <c r="AA30"/>
      <c r="AB30"/>
      <c r="AC30"/>
      <c r="AD30"/>
      <c r="AE30"/>
      <c r="AF30"/>
      <c r="AG30"/>
    </row>
    <row r="31" spans="1:33" ht="9.75" customHeight="1">
      <c r="A31" s="57"/>
      <c r="B31" s="2" t="str">
        <f>IF(COUNTIF($A$3:A31,A31)=1,"First","")</f>
        <v/>
      </c>
      <c r="C31" s="2"/>
      <c r="D31" s="2"/>
      <c r="F31" s="2"/>
      <c r="G31" s="2"/>
      <c r="H31" s="2"/>
      <c r="I31" s="24"/>
      <c r="J31" s="24"/>
      <c r="K31" s="24"/>
      <c r="L31" s="84" t="str">
        <f t="shared" si="0"/>
        <v/>
      </c>
      <c r="M31" s="24"/>
      <c r="N31" s="24"/>
      <c r="O31" s="24"/>
      <c r="P31" s="24"/>
      <c r="Q31" s="87" t="str">
        <f t="shared" si="1"/>
        <v/>
      </c>
      <c r="R31" s="90" t="str">
        <f t="shared" si="2"/>
        <v/>
      </c>
      <c r="S31" s="1" t="str" cm="1">
        <f t="array" ref="S31">IF(W31="","",_xlfn.IFS(W31=-1,"ETP/non-ETP",W31=-4,"Group Error",W31&lt;60,"High",W31&lt;80,"Med",TRUE,"Low"))</f>
        <v/>
      </c>
      <c r="T31" s="13" t="str" cm="1">
        <f t="array" ref="T31">IF(W31="","",_xlfn.IFS(W31=-1,"ETP/non-ETP",W31=-4,"Group Error",W31&lt;60,"SG60 not met",W31&lt;80,"SG60 met",W31&lt;100,"SG80 met",TRUE,"SG100 met"))</f>
        <v/>
      </c>
      <c r="W31" s="80" t="str" cm="1">
        <f t="array" ref="W31">IFERROR(IF(NOT(ISNUMBER(A31)),"",_xlfn.IFS(E31="",-1,B31&lt;&gt;"First","",COUNTIFS($A$3:$A$53,A31,$E$3:$E$53,"&lt;&gt;",$E$3:$E$53,"&lt;&gt;"&amp;E31)&gt;0,-4,OR(R31="",E31=""),"",TRUE,ROUND(IF(E31="ETP",MIN(-11.965*R31^2+32.28*R31+78.259,100),MIN(-5.8*R31^2+6.9*R31+105,100)),0))),"")</f>
        <v/>
      </c>
      <c r="X31"/>
      <c r="AA31"/>
      <c r="AB31"/>
      <c r="AC31"/>
      <c r="AD31"/>
      <c r="AE31"/>
      <c r="AF31"/>
      <c r="AG31"/>
    </row>
    <row r="32" spans="1:33" ht="9.75" customHeight="1">
      <c r="A32" s="57"/>
      <c r="B32" s="2" t="str">
        <f>IF(COUNTIF($A$3:A32,A32)=1,"First","")</f>
        <v/>
      </c>
      <c r="C32" s="2"/>
      <c r="D32" s="2"/>
      <c r="F32" s="2"/>
      <c r="G32" s="2"/>
      <c r="H32" s="2"/>
      <c r="I32" s="24"/>
      <c r="J32" s="24"/>
      <c r="K32" s="24"/>
      <c r="L32" s="84" t="str">
        <f t="shared" si="0"/>
        <v/>
      </c>
      <c r="M32" s="24"/>
      <c r="N32" s="24"/>
      <c r="O32" s="24"/>
      <c r="P32" s="24"/>
      <c r="Q32" s="87" t="str">
        <f t="shared" si="1"/>
        <v/>
      </c>
      <c r="R32" s="90" t="str">
        <f t="shared" si="2"/>
        <v/>
      </c>
      <c r="S32" s="1" t="str" cm="1">
        <f t="array" ref="S32">IF(W32="","",_xlfn.IFS(W32=-1,"ETP/non-ETP",W32=-4,"Group Error",W32&lt;60,"High",W32&lt;80,"Med",TRUE,"Low"))</f>
        <v/>
      </c>
      <c r="T32" s="13" t="str" cm="1">
        <f t="array" ref="T32">IF(W32="","",_xlfn.IFS(W32=-1,"ETP/non-ETP",W32=-4,"Group Error",W32&lt;60,"SG60 not met",W32&lt;80,"SG60 met",W32&lt;100,"SG80 met",TRUE,"SG100 met"))</f>
        <v/>
      </c>
      <c r="W32" s="80" t="str" cm="1">
        <f t="array" ref="W32">IFERROR(IF(NOT(ISNUMBER(A32)),"",_xlfn.IFS(E32="",-1,B32&lt;&gt;"First","",COUNTIFS($A$3:$A$53,A32,$E$3:$E$53,"&lt;&gt;",$E$3:$E$53,"&lt;&gt;"&amp;E32)&gt;0,-4,OR(R32="",E32=""),"",TRUE,ROUND(IF(E32="ETP",MIN(-11.965*R32^2+32.28*R32+78.259,100),MIN(-5.8*R32^2+6.9*R32+105,100)),0))),"")</f>
        <v/>
      </c>
      <c r="X32"/>
      <c r="AA32"/>
      <c r="AB32"/>
      <c r="AC32"/>
      <c r="AD32"/>
      <c r="AE32"/>
      <c r="AF32"/>
      <c r="AG32"/>
    </row>
    <row r="33" spans="1:33" ht="9.75" customHeight="1">
      <c r="A33" s="57"/>
      <c r="B33" s="2" t="str">
        <f>IF(COUNTIF($A$3:A33,A33)=1,"First","")</f>
        <v/>
      </c>
      <c r="C33" s="2"/>
      <c r="D33" s="2"/>
      <c r="F33" s="2"/>
      <c r="G33" s="2"/>
      <c r="H33" s="2"/>
      <c r="I33" s="24"/>
      <c r="J33" s="24"/>
      <c r="K33" s="24"/>
      <c r="L33" s="84" t="str">
        <f t="shared" si="0"/>
        <v/>
      </c>
      <c r="M33" s="24"/>
      <c r="N33" s="24"/>
      <c r="O33" s="24"/>
      <c r="P33" s="24"/>
      <c r="Q33" s="87" t="str">
        <f t="shared" si="1"/>
        <v/>
      </c>
      <c r="R33" s="90" t="str">
        <f t="shared" si="2"/>
        <v/>
      </c>
      <c r="S33" s="1" t="str" cm="1">
        <f t="array" ref="S33">IF(W33="","",_xlfn.IFS(W33=-1,"ETP/non-ETP",W33=-4,"Group Error",W33&lt;60,"High",W33&lt;80,"Med",TRUE,"Low"))</f>
        <v/>
      </c>
      <c r="T33" s="13" t="str" cm="1">
        <f t="array" ref="T33">IF(W33="","",_xlfn.IFS(W33=-1,"ETP/non-ETP",W33=-4,"Group Error",W33&lt;60,"SG60 not met",W33&lt;80,"SG60 met",W33&lt;100,"SG80 met",TRUE,"SG100 met"))</f>
        <v/>
      </c>
      <c r="W33" s="80" t="str" cm="1">
        <f t="array" ref="W33">IFERROR(IF(NOT(ISNUMBER(A33)),"",_xlfn.IFS(E33="",-1,B33&lt;&gt;"First","",COUNTIFS($A$3:$A$53,A33,$E$3:$E$53,"&lt;&gt;",$E$3:$E$53,"&lt;&gt;"&amp;E33)&gt;0,-4,OR(R33="",E33=""),"",TRUE,ROUND(IF(E33="ETP",MIN(-11.965*R33^2+32.28*R33+78.259,100),MIN(-5.8*R33^2+6.9*R33+105,100)),0))),"")</f>
        <v/>
      </c>
      <c r="X33"/>
      <c r="AA33"/>
      <c r="AB33"/>
      <c r="AC33"/>
      <c r="AD33"/>
      <c r="AE33"/>
      <c r="AF33"/>
      <c r="AG33"/>
    </row>
    <row r="34" spans="1:33" ht="9.75" customHeight="1">
      <c r="A34" s="57"/>
      <c r="B34" s="2" t="str">
        <f>IF(COUNTIF($A$3:A34,A34)=1,"First","")</f>
        <v/>
      </c>
      <c r="C34" s="2"/>
      <c r="D34" s="2"/>
      <c r="F34" s="2"/>
      <c r="G34" s="2"/>
      <c r="H34" s="2"/>
      <c r="I34" s="24"/>
      <c r="J34" s="24"/>
      <c r="K34" s="24"/>
      <c r="L34" s="84" t="str">
        <f t="shared" si="0"/>
        <v/>
      </c>
      <c r="M34" s="24"/>
      <c r="N34" s="24"/>
      <c r="O34" s="24"/>
      <c r="P34" s="24"/>
      <c r="Q34" s="87" t="str">
        <f t="shared" si="1"/>
        <v/>
      </c>
      <c r="R34" s="90" t="str">
        <f t="shared" si="2"/>
        <v/>
      </c>
      <c r="S34" s="1" t="str" cm="1">
        <f t="array" ref="S34">IF(W34="","",_xlfn.IFS(W34=-1,"ETP/non-ETP",W34=-4,"Group Error",W34&lt;60,"High",W34&lt;80,"Med",TRUE,"Low"))</f>
        <v/>
      </c>
      <c r="T34" s="13" t="str" cm="1">
        <f t="array" ref="T34">IF(W34="","",_xlfn.IFS(W34=-1,"ETP/non-ETP",W34=-4,"Group Error",W34&lt;60,"SG60 not met",W34&lt;80,"SG60 met",W34&lt;100,"SG80 met",TRUE,"SG100 met"))</f>
        <v/>
      </c>
      <c r="W34" s="80" t="str" cm="1">
        <f t="array" ref="W34">IFERROR(IF(NOT(ISNUMBER(A34)),"",_xlfn.IFS(E34="",-1,B34&lt;&gt;"First","",COUNTIFS($A$3:$A$53,A34,$E$3:$E$53,"&lt;&gt;",$E$3:$E$53,"&lt;&gt;"&amp;E34)&gt;0,-4,OR(R34="",E34=""),"",TRUE,ROUND(IF(E34="ETP",MIN(-11.965*R34^2+32.28*R34+78.259,100),MIN(-5.8*R34^2+6.9*R34+105,100)),0))),"")</f>
        <v/>
      </c>
      <c r="X34"/>
      <c r="AA34"/>
      <c r="AB34"/>
      <c r="AC34"/>
      <c r="AD34"/>
      <c r="AE34"/>
      <c r="AF34"/>
      <c r="AG34"/>
    </row>
    <row r="35" spans="1:33" ht="9.75" customHeight="1">
      <c r="A35" s="57"/>
      <c r="B35" s="2" t="str">
        <f>IF(COUNTIF($A$3:A35,A35)=1,"First","")</f>
        <v/>
      </c>
      <c r="C35" s="2"/>
      <c r="D35" s="2"/>
      <c r="F35" s="2"/>
      <c r="G35" s="2"/>
      <c r="H35" s="2"/>
      <c r="I35" s="24"/>
      <c r="J35" s="24"/>
      <c r="K35" s="24"/>
      <c r="L35" s="84" t="str">
        <f t="shared" si="0"/>
        <v/>
      </c>
      <c r="M35" s="24"/>
      <c r="N35" s="24"/>
      <c r="O35" s="24"/>
      <c r="P35" s="24"/>
      <c r="Q35" s="87" t="str">
        <f t="shared" si="1"/>
        <v/>
      </c>
      <c r="R35" s="90" t="str">
        <f t="shared" si="2"/>
        <v/>
      </c>
      <c r="S35" s="1" t="str" cm="1">
        <f t="array" ref="S35">IF(W35="","",_xlfn.IFS(W35=-1,"ETP/non-ETP",W35=-4,"Group Error",W35&lt;60,"High",W35&lt;80,"Med",TRUE,"Low"))</f>
        <v/>
      </c>
      <c r="T35" s="13" t="str" cm="1">
        <f t="array" ref="T35">IF(W35="","",_xlfn.IFS(W35=-1,"ETP/non-ETP",W35=-4,"Group Error",W35&lt;60,"SG60 not met",W35&lt;80,"SG60 met",W35&lt;100,"SG80 met",TRUE,"SG100 met"))</f>
        <v/>
      </c>
      <c r="W35" s="80" t="str" cm="1">
        <f t="array" ref="W35">IFERROR(IF(NOT(ISNUMBER(A35)),"",_xlfn.IFS(E35="",-1,B35&lt;&gt;"First","",COUNTIFS($A$3:$A$53,A35,$E$3:$E$53,"&lt;&gt;",$E$3:$E$53,"&lt;&gt;"&amp;E35)&gt;0,-4,OR(R35="",E35=""),"",TRUE,ROUND(IF(E35="ETP",MIN(-11.965*R35^2+32.28*R35+78.259,100),MIN(-5.8*R35^2+6.9*R35+105,100)),0))),"")</f>
        <v/>
      </c>
      <c r="X35"/>
      <c r="AA35"/>
      <c r="AB35"/>
      <c r="AC35"/>
      <c r="AD35"/>
      <c r="AE35"/>
      <c r="AF35"/>
      <c r="AG35"/>
    </row>
    <row r="36" spans="1:33" ht="9.75" customHeight="1">
      <c r="A36" s="57"/>
      <c r="B36" s="2" t="str">
        <f>IF(COUNTIF($A$3:A36,A36)=1,"First","")</f>
        <v/>
      </c>
      <c r="C36" s="2"/>
      <c r="D36" s="2"/>
      <c r="F36" s="2"/>
      <c r="G36" s="2"/>
      <c r="H36" s="2"/>
      <c r="I36" s="24"/>
      <c r="J36" s="24"/>
      <c r="K36" s="24"/>
      <c r="L36" s="84" t="str">
        <f t="shared" si="0"/>
        <v/>
      </c>
      <c r="M36" s="24"/>
      <c r="N36" s="24"/>
      <c r="O36" s="24"/>
      <c r="P36" s="24"/>
      <c r="Q36" s="87" t="str">
        <f t="shared" si="1"/>
        <v/>
      </c>
      <c r="R36" s="90" t="str">
        <f t="shared" si="2"/>
        <v/>
      </c>
      <c r="S36" s="1" t="str" cm="1">
        <f t="array" ref="S36">IF(W36="","",_xlfn.IFS(W36=-1,"ETP/non-ETP",W36=-4,"Group Error",W36&lt;60,"High",W36&lt;80,"Med",TRUE,"Low"))</f>
        <v/>
      </c>
      <c r="T36" s="13" t="str" cm="1">
        <f t="array" ref="T36">IF(W36="","",_xlfn.IFS(W36=-1,"ETP/non-ETP",W36=-4,"Group Error",W36&lt;60,"SG60 not met",W36&lt;80,"SG60 met",W36&lt;100,"SG80 met",TRUE,"SG100 met"))</f>
        <v/>
      </c>
      <c r="W36" s="80" t="str" cm="1">
        <f t="array" ref="W36">IFERROR(IF(NOT(ISNUMBER(A36)),"",_xlfn.IFS(E36="",-1,B36&lt;&gt;"First","",COUNTIFS($A$3:$A$53,A36,$E$3:$E$53,"&lt;&gt;",$E$3:$E$53,"&lt;&gt;"&amp;E36)&gt;0,-4,OR(R36="",E36=""),"",TRUE,ROUND(IF(E36="ETP",MIN(-11.965*R36^2+32.28*R36+78.259,100),MIN(-5.8*R36^2+6.9*R36+105,100)),0))),"")</f>
        <v/>
      </c>
      <c r="X36"/>
      <c r="AA36"/>
      <c r="AB36"/>
      <c r="AC36"/>
      <c r="AD36"/>
      <c r="AE36"/>
      <c r="AF36"/>
      <c r="AG36"/>
    </row>
    <row r="37" spans="1:33" ht="9.75" customHeight="1">
      <c r="A37" s="57"/>
      <c r="B37" s="2" t="str">
        <f>IF(COUNTIF($A$3:A37,A37)=1,"First","")</f>
        <v/>
      </c>
      <c r="C37" s="2"/>
      <c r="D37" s="2"/>
      <c r="F37" s="2"/>
      <c r="G37" s="2"/>
      <c r="H37" s="2"/>
      <c r="I37" s="24"/>
      <c r="J37" s="24"/>
      <c r="K37" s="24"/>
      <c r="L37" s="84" t="str">
        <f t="shared" si="0"/>
        <v/>
      </c>
      <c r="M37" s="24"/>
      <c r="N37" s="24"/>
      <c r="O37" s="24"/>
      <c r="P37" s="24"/>
      <c r="Q37" s="87" t="str">
        <f t="shared" si="1"/>
        <v/>
      </c>
      <c r="R37" s="90" t="str">
        <f t="shared" si="2"/>
        <v/>
      </c>
      <c r="S37" s="1" t="str" cm="1">
        <f t="array" ref="S37">IF(W37="","",_xlfn.IFS(W37=-1,"ETP/non-ETP",W37=-4,"Group Error",W37&lt;60,"High",W37&lt;80,"Med",TRUE,"Low"))</f>
        <v/>
      </c>
      <c r="T37" s="13" t="str" cm="1">
        <f t="array" ref="T37">IF(W37="","",_xlfn.IFS(W37=-1,"ETP/non-ETP",W37=-4,"Group Error",W37&lt;60,"SG60 not met",W37&lt;80,"SG60 met",W37&lt;100,"SG80 met",TRUE,"SG100 met"))</f>
        <v/>
      </c>
      <c r="W37" s="80" t="str" cm="1">
        <f t="array" ref="W37">IFERROR(IF(NOT(ISNUMBER(A37)),"",_xlfn.IFS(E37="",-1,B37&lt;&gt;"First","",COUNTIFS($A$3:$A$53,A37,$E$3:$E$53,"&lt;&gt;",$E$3:$E$53,"&lt;&gt;"&amp;E37)&gt;0,-4,OR(R37="",E37=""),"",TRUE,ROUND(IF(E37="ETP",MIN(-11.965*R37^2+32.28*R37+78.259,100),MIN(-5.8*R37^2+6.9*R37+105,100)),0))),"")</f>
        <v/>
      </c>
      <c r="X37"/>
      <c r="AA37"/>
      <c r="AB37"/>
      <c r="AC37"/>
      <c r="AD37"/>
      <c r="AE37"/>
      <c r="AF37"/>
      <c r="AG37"/>
    </row>
    <row r="38" spans="1:33" ht="9.75" customHeight="1">
      <c r="A38" s="57"/>
      <c r="B38" s="2" t="str">
        <f>IF(COUNTIF($A$3:A38,A38)=1,"First","")</f>
        <v/>
      </c>
      <c r="C38" s="2"/>
      <c r="D38" s="2"/>
      <c r="F38" s="2"/>
      <c r="G38" s="2"/>
      <c r="H38" s="2"/>
      <c r="I38" s="24"/>
      <c r="J38" s="24"/>
      <c r="K38" s="24"/>
      <c r="L38" s="84" t="str">
        <f t="shared" si="0"/>
        <v/>
      </c>
      <c r="M38" s="24"/>
      <c r="N38" s="24"/>
      <c r="O38" s="24"/>
      <c r="P38" s="24"/>
      <c r="Q38" s="87" t="str">
        <f t="shared" si="1"/>
        <v/>
      </c>
      <c r="R38" s="90" t="str">
        <f t="shared" si="2"/>
        <v/>
      </c>
      <c r="S38" s="1" t="str" cm="1">
        <f t="array" ref="S38">IF(W38="","",_xlfn.IFS(W38=-1,"ETP/non-ETP",W38=-4,"Group Error",W38&lt;60,"High",W38&lt;80,"Med",TRUE,"Low"))</f>
        <v/>
      </c>
      <c r="T38" s="13" t="str" cm="1">
        <f t="array" ref="T38">IF(W38="","",_xlfn.IFS(W38=-1,"ETP/non-ETP",W38=-4,"Group Error",W38&lt;60,"SG60 not met",W38&lt;80,"SG60 met",W38&lt;100,"SG80 met",TRUE,"SG100 met"))</f>
        <v/>
      </c>
      <c r="W38" s="80" t="str" cm="1">
        <f t="array" ref="W38">IFERROR(IF(NOT(ISNUMBER(A38)),"",_xlfn.IFS(E38="",-1,B38&lt;&gt;"First","",COUNTIFS($A$3:$A$53,A38,$E$3:$E$53,"&lt;&gt;",$E$3:$E$53,"&lt;&gt;"&amp;E38)&gt;0,-4,OR(R38="",E38=""),"",TRUE,ROUND(IF(E38="ETP",MIN(-11.965*R38^2+32.28*R38+78.259,100),MIN(-5.8*R38^2+6.9*R38+105,100)),0))),"")</f>
        <v/>
      </c>
      <c r="X38"/>
      <c r="AA38"/>
      <c r="AB38"/>
      <c r="AC38"/>
      <c r="AD38"/>
      <c r="AE38"/>
      <c r="AF38"/>
      <c r="AG38"/>
    </row>
    <row r="39" spans="1:33" ht="9.75" customHeight="1">
      <c r="A39" s="57"/>
      <c r="B39" s="2" t="str">
        <f>IF(COUNTIF($A$3:A39,A39)=1,"First","")</f>
        <v/>
      </c>
      <c r="C39" s="2"/>
      <c r="D39" s="2"/>
      <c r="F39" s="2"/>
      <c r="G39" s="2"/>
      <c r="H39" s="2"/>
      <c r="I39" s="24"/>
      <c r="J39" s="24"/>
      <c r="K39" s="24"/>
      <c r="L39" s="84" t="str">
        <f t="shared" si="0"/>
        <v/>
      </c>
      <c r="M39" s="24"/>
      <c r="N39" s="24"/>
      <c r="O39" s="24"/>
      <c r="P39" s="24"/>
      <c r="Q39" s="87" t="str">
        <f t="shared" si="1"/>
        <v/>
      </c>
      <c r="R39" s="90" t="str">
        <f t="shared" si="2"/>
        <v/>
      </c>
      <c r="S39" s="1" t="str" cm="1">
        <f t="array" ref="S39">IF(W39="","",_xlfn.IFS(W39=-1,"ETP/non-ETP",W39=-4,"Group Error",W39&lt;60,"High",W39&lt;80,"Med",TRUE,"Low"))</f>
        <v/>
      </c>
      <c r="T39" s="13" t="str" cm="1">
        <f t="array" ref="T39">IF(W39="","",_xlfn.IFS(W39=-1,"ETP/non-ETP",W39=-4,"Group Error",W39&lt;60,"SG60 not met",W39&lt;80,"SG60 met",W39&lt;100,"SG80 met",TRUE,"SG100 met"))</f>
        <v/>
      </c>
      <c r="W39" s="80" t="str" cm="1">
        <f t="array" ref="W39">IFERROR(IF(NOT(ISNUMBER(A39)),"",_xlfn.IFS(E39="",-1,B39&lt;&gt;"First","",COUNTIFS($A$3:$A$53,A39,$E$3:$E$53,"&lt;&gt;",$E$3:$E$53,"&lt;&gt;"&amp;E39)&gt;0,-4,OR(R39="",E39=""),"",TRUE,ROUND(IF(E39="ETP",MIN(-11.965*R39^2+32.28*R39+78.259,100),MIN(-5.8*R39^2+6.9*R39+105,100)),0))),"")</f>
        <v/>
      </c>
      <c r="X39"/>
      <c r="AA39"/>
      <c r="AB39"/>
      <c r="AC39"/>
      <c r="AD39"/>
      <c r="AE39"/>
      <c r="AF39"/>
      <c r="AG39"/>
    </row>
    <row r="40" spans="1:33" ht="9.75" customHeight="1">
      <c r="A40" s="57"/>
      <c r="B40" s="2" t="str">
        <f>IF(COUNTIF($A$3:A40,A40)=1,"First","")</f>
        <v/>
      </c>
      <c r="C40" s="2"/>
      <c r="D40" s="2"/>
      <c r="F40" s="2"/>
      <c r="G40" s="2"/>
      <c r="H40" s="2"/>
      <c r="I40" s="24"/>
      <c r="J40" s="24"/>
      <c r="K40" s="24"/>
      <c r="L40" s="84" t="str">
        <f t="shared" si="0"/>
        <v/>
      </c>
      <c r="M40" s="24"/>
      <c r="N40" s="24"/>
      <c r="O40" s="24"/>
      <c r="P40" s="24"/>
      <c r="Q40" s="87" t="str">
        <f t="shared" si="1"/>
        <v/>
      </c>
      <c r="R40" s="90" t="str">
        <f t="shared" si="2"/>
        <v/>
      </c>
      <c r="S40" s="1" t="str" cm="1">
        <f t="array" ref="S40">IF(W40="","",_xlfn.IFS(W40=-1,"ETP/non-ETP",W40=-4,"Group Error",W40&lt;60,"High",W40&lt;80,"Med",TRUE,"Low"))</f>
        <v/>
      </c>
      <c r="T40" s="13" t="str" cm="1">
        <f t="array" ref="T40">IF(W40="","",_xlfn.IFS(W40=-1,"ETP/non-ETP",W40=-4,"Group Error",W40&lt;60,"SG60 not met",W40&lt;80,"SG60 met",W40&lt;100,"SG80 met",TRUE,"SG100 met"))</f>
        <v/>
      </c>
      <c r="W40" s="80" t="str" cm="1">
        <f t="array" ref="W40">IFERROR(IF(NOT(ISNUMBER(A40)),"",_xlfn.IFS(E40="",-1,B40&lt;&gt;"First","",COUNTIFS($A$3:$A$53,A40,$E$3:$E$53,"&lt;&gt;",$E$3:$E$53,"&lt;&gt;"&amp;E40)&gt;0,-4,OR(R40="",E40=""),"",TRUE,ROUND(IF(E40="ETP",MIN(-11.965*R40^2+32.28*R40+78.259,100),MIN(-5.8*R40^2+6.9*R40+105,100)),0))),"")</f>
        <v/>
      </c>
      <c r="X40"/>
      <c r="AA40"/>
      <c r="AB40"/>
      <c r="AC40"/>
      <c r="AD40"/>
      <c r="AE40"/>
      <c r="AF40"/>
      <c r="AG40"/>
    </row>
    <row r="41" spans="1:33" ht="9.75" customHeight="1">
      <c r="A41" s="57"/>
      <c r="B41" s="2" t="str">
        <f>IF(COUNTIF($A$3:A41,A41)=1,"First","")</f>
        <v/>
      </c>
      <c r="C41" s="2"/>
      <c r="D41" s="2"/>
      <c r="F41" s="2"/>
      <c r="G41" s="2"/>
      <c r="H41" s="2"/>
      <c r="I41" s="24"/>
      <c r="J41" s="24"/>
      <c r="K41" s="24"/>
      <c r="L41" s="84" t="str">
        <f t="shared" si="0"/>
        <v/>
      </c>
      <c r="M41" s="24"/>
      <c r="N41" s="24"/>
      <c r="O41" s="24"/>
      <c r="P41" s="24"/>
      <c r="Q41" s="87" t="str">
        <f t="shared" si="1"/>
        <v/>
      </c>
      <c r="R41" s="90" t="str">
        <f t="shared" si="2"/>
        <v/>
      </c>
      <c r="S41" s="1" t="str" cm="1">
        <f t="array" ref="S41">IF(W41="","",_xlfn.IFS(W41=-1,"ETP/non-ETP",W41=-4,"Group Error",W41&lt;60,"High",W41&lt;80,"Med",TRUE,"Low"))</f>
        <v/>
      </c>
      <c r="T41" s="13" t="str" cm="1">
        <f t="array" ref="T41">IF(W41="","",_xlfn.IFS(W41=-1,"ETP/non-ETP",W41=-4,"Group Error",W41&lt;60,"SG60 not met",W41&lt;80,"SG60 met",W41&lt;100,"SG80 met",TRUE,"SG100 met"))</f>
        <v/>
      </c>
      <c r="W41" s="80" t="str" cm="1">
        <f t="array" ref="W41">IFERROR(IF(NOT(ISNUMBER(A41)),"",_xlfn.IFS(E41="",-1,B41&lt;&gt;"First","",COUNTIFS($A$3:$A$53,A41,$E$3:$E$53,"&lt;&gt;",$E$3:$E$53,"&lt;&gt;"&amp;E41)&gt;0,-4,OR(R41="",E41=""),"",TRUE,ROUND(IF(E41="ETP",MIN(-11.965*R41^2+32.28*R41+78.259,100),MIN(-5.8*R41^2+6.9*R41+105,100)),0))),"")</f>
        <v/>
      </c>
      <c r="X41"/>
      <c r="AA41"/>
      <c r="AB41"/>
      <c r="AC41"/>
      <c r="AD41"/>
      <c r="AE41"/>
      <c r="AF41"/>
      <c r="AG41"/>
    </row>
    <row r="42" spans="1:33" ht="9.75" customHeight="1">
      <c r="A42" s="57"/>
      <c r="B42" s="2" t="str">
        <f>IF(COUNTIF($A$3:A42,A42)=1,"First","")</f>
        <v/>
      </c>
      <c r="C42" s="2"/>
      <c r="D42" s="2"/>
      <c r="F42" s="2"/>
      <c r="G42" s="2"/>
      <c r="H42" s="2"/>
      <c r="I42" s="24"/>
      <c r="J42" s="24"/>
      <c r="K42" s="24"/>
      <c r="L42" s="84" t="str">
        <f t="shared" si="0"/>
        <v/>
      </c>
      <c r="M42" s="24"/>
      <c r="N42" s="24"/>
      <c r="O42" s="24"/>
      <c r="P42" s="24"/>
      <c r="Q42" s="87" t="str">
        <f t="shared" si="1"/>
        <v/>
      </c>
      <c r="R42" s="90" t="str">
        <f t="shared" si="2"/>
        <v/>
      </c>
      <c r="S42" s="1" t="str" cm="1">
        <f t="array" ref="S42">IF(W42="","",_xlfn.IFS(W42=-1,"ETP/non-ETP",W42=-4,"Group Error",W42&lt;60,"High",W42&lt;80,"Med",TRUE,"Low"))</f>
        <v/>
      </c>
      <c r="T42" s="13" t="str" cm="1">
        <f t="array" ref="T42">IF(W42="","",_xlfn.IFS(W42=-1,"ETP/non-ETP",W42=-4,"Group Error",W42&lt;60,"SG60 not met",W42&lt;80,"SG60 met",W42&lt;100,"SG80 met",TRUE,"SG100 met"))</f>
        <v/>
      </c>
      <c r="W42" s="80" t="str" cm="1">
        <f t="array" ref="W42">IFERROR(IF(NOT(ISNUMBER(A42)),"",_xlfn.IFS(E42="",-1,B42&lt;&gt;"First","",COUNTIFS($A$3:$A$53,A42,$E$3:$E$53,"&lt;&gt;",$E$3:$E$53,"&lt;&gt;"&amp;E42)&gt;0,-4,OR(R42="",E42=""),"",TRUE,ROUND(IF(E42="ETP",MIN(-11.965*R42^2+32.28*R42+78.259,100),MIN(-5.8*R42^2+6.9*R42+105,100)),0))),"")</f>
        <v/>
      </c>
      <c r="X42"/>
      <c r="AA42"/>
      <c r="AB42"/>
      <c r="AC42"/>
      <c r="AD42"/>
      <c r="AE42"/>
      <c r="AF42"/>
      <c r="AG42"/>
    </row>
    <row r="43" spans="1:33" ht="9.75" customHeight="1">
      <c r="A43" s="57"/>
      <c r="B43" s="2" t="str">
        <f>IF(COUNTIF($A$3:A43,A43)=1,"First","")</f>
        <v/>
      </c>
      <c r="C43" s="2"/>
      <c r="D43" s="2"/>
      <c r="F43" s="2"/>
      <c r="G43" s="2"/>
      <c r="H43" s="2"/>
      <c r="I43" s="24"/>
      <c r="J43" s="24"/>
      <c r="K43" s="24"/>
      <c r="L43" s="84" t="str">
        <f t="shared" si="0"/>
        <v/>
      </c>
      <c r="M43" s="24"/>
      <c r="N43" s="24"/>
      <c r="O43" s="24"/>
      <c r="P43" s="24"/>
      <c r="Q43" s="87" t="str">
        <f t="shared" si="1"/>
        <v/>
      </c>
      <c r="R43" s="90" t="str">
        <f t="shared" si="2"/>
        <v/>
      </c>
      <c r="S43" s="1" t="str" cm="1">
        <f t="array" ref="S43">IF(W43="","",_xlfn.IFS(W43=-1,"ETP/non-ETP",W43=-4,"Group Error",W43&lt;60,"High",W43&lt;80,"Med",TRUE,"Low"))</f>
        <v/>
      </c>
      <c r="T43" s="13" t="str" cm="1">
        <f t="array" ref="T43">IF(W43="","",_xlfn.IFS(W43=-1,"ETP/non-ETP",W43=-4,"Group Error",W43&lt;60,"SG60 not met",W43&lt;80,"SG60 met",W43&lt;100,"SG80 met",TRUE,"SG100 met"))</f>
        <v/>
      </c>
      <c r="W43" s="80" t="str" cm="1">
        <f t="array" ref="W43">IFERROR(IF(NOT(ISNUMBER(A43)),"",_xlfn.IFS(E43="",-1,B43&lt;&gt;"First","",COUNTIFS($A$3:$A$53,A43,$E$3:$E$53,"&lt;&gt;",$E$3:$E$53,"&lt;&gt;"&amp;E43)&gt;0,-4,OR(R43="",E43=""),"",TRUE,ROUND(IF(E43="ETP",MIN(-11.965*R43^2+32.28*R43+78.259,100),MIN(-5.8*R43^2+6.9*R43+105,100)),0))),"")</f>
        <v/>
      </c>
      <c r="X43"/>
      <c r="AA43"/>
      <c r="AB43"/>
      <c r="AC43"/>
      <c r="AD43"/>
      <c r="AE43"/>
      <c r="AF43"/>
      <c r="AG43"/>
    </row>
    <row r="44" spans="1:33" ht="9.75" customHeight="1">
      <c r="A44" s="57"/>
      <c r="B44" s="2" t="str">
        <f>IF(COUNTIF($A$3:A44,A44)=1,"First","")</f>
        <v/>
      </c>
      <c r="C44" s="2"/>
      <c r="D44" s="2"/>
      <c r="F44" s="2"/>
      <c r="G44" s="2"/>
      <c r="H44" s="2"/>
      <c r="I44" s="24"/>
      <c r="J44" s="24"/>
      <c r="K44" s="24"/>
      <c r="L44" s="84" t="str">
        <f t="shared" si="0"/>
        <v/>
      </c>
      <c r="M44" s="24"/>
      <c r="N44" s="24"/>
      <c r="O44" s="24"/>
      <c r="P44" s="24"/>
      <c r="Q44" s="87" t="str">
        <f t="shared" si="1"/>
        <v/>
      </c>
      <c r="R44" s="90" t="str">
        <f t="shared" si="2"/>
        <v/>
      </c>
      <c r="S44" s="1" t="str" cm="1">
        <f t="array" ref="S44">IF(W44="","",_xlfn.IFS(W44=-1,"ETP/non-ETP",W44=-4,"Group Error",W44&lt;60,"High",W44&lt;80,"Med",TRUE,"Low"))</f>
        <v/>
      </c>
      <c r="T44" s="13" t="str" cm="1">
        <f t="array" ref="T44">IF(W44="","",_xlfn.IFS(W44=-1,"ETP/non-ETP",W44=-4,"Group Error",W44&lt;60,"SG60 not met",W44&lt;80,"SG60 met",W44&lt;100,"SG80 met",TRUE,"SG100 met"))</f>
        <v/>
      </c>
      <c r="W44" s="80" t="str" cm="1">
        <f t="array" ref="W44">IFERROR(IF(NOT(ISNUMBER(A44)),"",_xlfn.IFS(E44="",-1,B44&lt;&gt;"First","",COUNTIFS($A$3:$A$53,A44,$E$3:$E$53,"&lt;&gt;",$E$3:$E$53,"&lt;&gt;"&amp;E44)&gt;0,-4,OR(R44="",E44=""),"",TRUE,ROUND(IF(E44="ETP",MIN(-11.965*R44^2+32.28*R44+78.259,100),MIN(-5.8*R44^2+6.9*R44+105,100)),0))),"")</f>
        <v/>
      </c>
      <c r="X44"/>
      <c r="AA44"/>
      <c r="AB44"/>
      <c r="AC44"/>
      <c r="AD44"/>
      <c r="AE44"/>
      <c r="AF44"/>
      <c r="AG44"/>
    </row>
    <row r="45" spans="1:33" s="1" customFormat="1" ht="9.75" customHeight="1">
      <c r="A45" s="57"/>
      <c r="B45" s="2" t="str">
        <f>IF(COUNTIF($A$3:A45,A45)=1,"First","")</f>
        <v/>
      </c>
      <c r="C45" s="2"/>
      <c r="D45" s="2"/>
      <c r="E45" s="2"/>
      <c r="F45" s="2"/>
      <c r="G45" s="2"/>
      <c r="H45" s="2"/>
      <c r="I45" s="24"/>
      <c r="J45" s="24"/>
      <c r="K45" s="24"/>
      <c r="L45" s="84" t="str">
        <f t="shared" si="0"/>
        <v/>
      </c>
      <c r="M45" s="24"/>
      <c r="N45" s="24"/>
      <c r="O45" s="24"/>
      <c r="P45" s="24"/>
      <c r="Q45" s="87" t="str">
        <f t="shared" si="1"/>
        <v/>
      </c>
      <c r="R45" s="90" t="str">
        <f t="shared" si="2"/>
        <v/>
      </c>
      <c r="S45" s="1" t="str" cm="1">
        <f t="array" ref="S45">IF(W45="","",_xlfn.IFS(W45=-1,"ETP/non-ETP",W45=-4,"Group Error",W45&lt;60,"High",W45&lt;80,"Med",TRUE,"Low"))</f>
        <v/>
      </c>
      <c r="T45" s="13" t="str" cm="1">
        <f t="array" ref="T45">IF(W45="","",_xlfn.IFS(W45=-1,"ETP/non-ETP",W45=-4,"Group Error",W45&lt;60,"SG60 not met",W45&lt;80,"SG60 met",W45&lt;100,"SG80 met",TRUE,"SG100 met"))</f>
        <v/>
      </c>
      <c r="U45" s="2"/>
      <c r="W45" s="80" t="str" cm="1">
        <f t="array" ref="W45">IFERROR(IF(NOT(ISNUMBER(A45)),"",_xlfn.IFS(E45="",-1,B45&lt;&gt;"First","",COUNTIFS($A$3:$A$53,A45,$E$3:$E$53,"&lt;&gt;",$E$3:$E$53,"&lt;&gt;"&amp;E45)&gt;0,-4,OR(R45="",E45=""),"",TRUE,ROUND(IF(E45="ETP",MIN(-11.965*R45^2+32.28*R45+78.259,100),MIN(-5.8*R45^2+6.9*R45+105,100)),0))),"")</f>
        <v/>
      </c>
      <c r="X45"/>
      <c r="AA45"/>
      <c r="AB45"/>
      <c r="AC45"/>
      <c r="AD45"/>
      <c r="AE45"/>
      <c r="AF45"/>
      <c r="AG45"/>
    </row>
    <row r="46" spans="1:33" s="1" customFormat="1" ht="9.75" customHeight="1">
      <c r="A46" s="57"/>
      <c r="B46" s="2" t="str">
        <f>IF(COUNTIF($A$3:A46,A46)=1,"First","")</f>
        <v/>
      </c>
      <c r="C46" s="2"/>
      <c r="D46" s="2"/>
      <c r="E46" s="2"/>
      <c r="F46" s="2"/>
      <c r="G46" s="2"/>
      <c r="H46" s="2"/>
      <c r="I46" s="24"/>
      <c r="J46" s="24"/>
      <c r="K46" s="24"/>
      <c r="L46" s="84" t="str">
        <f t="shared" si="0"/>
        <v/>
      </c>
      <c r="M46" s="24"/>
      <c r="N46" s="24"/>
      <c r="O46" s="24"/>
      <c r="P46" s="24"/>
      <c r="Q46" s="87" t="str">
        <f t="shared" si="1"/>
        <v/>
      </c>
      <c r="R46" s="90" t="str">
        <f t="shared" si="2"/>
        <v/>
      </c>
      <c r="S46" s="1" t="str" cm="1">
        <f t="array" ref="S46">IF(W46="","",_xlfn.IFS(W46=-1,"ETP/non-ETP",W46=-4,"Group Error",W46&lt;60,"High",W46&lt;80,"Med",TRUE,"Low"))</f>
        <v/>
      </c>
      <c r="T46" s="13" t="str" cm="1">
        <f t="array" ref="T46">IF(W46="","",_xlfn.IFS(W46=-1,"ETP/non-ETP",W46=-4,"Group Error",W46&lt;60,"SG60 not met",W46&lt;80,"SG60 met",W46&lt;100,"SG80 met",TRUE,"SG100 met"))</f>
        <v/>
      </c>
      <c r="U46" s="2"/>
      <c r="W46" s="80" t="str" cm="1">
        <f t="array" ref="W46">IFERROR(IF(NOT(ISNUMBER(A46)),"",_xlfn.IFS(E46="",-1,B46&lt;&gt;"First","",COUNTIFS($A$3:$A$53,A46,$E$3:$E$53,"&lt;&gt;",$E$3:$E$53,"&lt;&gt;"&amp;E46)&gt;0,-4,OR(R46="",E46=""),"",TRUE,ROUND(IF(E46="ETP",MIN(-11.965*R46^2+32.28*R46+78.259,100),MIN(-5.8*R46^2+6.9*R46+105,100)),0))),"")</f>
        <v/>
      </c>
      <c r="X46"/>
      <c r="AA46"/>
      <c r="AB46"/>
      <c r="AC46"/>
      <c r="AD46"/>
      <c r="AE46"/>
      <c r="AF46"/>
      <c r="AG46"/>
    </row>
    <row r="47" spans="1:33" s="1" customFormat="1" ht="9.75" customHeight="1">
      <c r="A47" s="57"/>
      <c r="B47" s="2" t="str">
        <f>IF(COUNTIF($A$3:A47,A47)=1,"First","")</f>
        <v/>
      </c>
      <c r="C47" s="2"/>
      <c r="D47" s="2"/>
      <c r="E47" s="2"/>
      <c r="F47" s="2"/>
      <c r="G47" s="2"/>
      <c r="H47" s="2"/>
      <c r="I47" s="24"/>
      <c r="J47" s="24"/>
      <c r="K47" s="24"/>
      <c r="L47" s="84" t="str">
        <f t="shared" si="0"/>
        <v/>
      </c>
      <c r="M47" s="24"/>
      <c r="N47" s="24"/>
      <c r="O47" s="24"/>
      <c r="P47" s="24"/>
      <c r="Q47" s="87" t="str">
        <f t="shared" si="1"/>
        <v/>
      </c>
      <c r="R47" s="90" t="str">
        <f t="shared" si="2"/>
        <v/>
      </c>
      <c r="S47" s="1" t="str" cm="1">
        <f t="array" ref="S47">IF(W47="","",_xlfn.IFS(W47=-1,"ETP/non-ETP",W47=-4,"Group Error",W47&lt;60,"High",W47&lt;80,"Med",TRUE,"Low"))</f>
        <v/>
      </c>
      <c r="T47" s="13" t="str" cm="1">
        <f t="array" ref="T47">IF(W47="","",_xlfn.IFS(W47=-1,"ETP/non-ETP",W47=-4,"Group Error",W47&lt;60,"SG60 not met",W47&lt;80,"SG60 met",W47&lt;100,"SG80 met",TRUE,"SG100 met"))</f>
        <v/>
      </c>
      <c r="U47" s="2"/>
      <c r="W47" s="80" t="str" cm="1">
        <f t="array" ref="W47">IFERROR(IF(NOT(ISNUMBER(A47)),"",_xlfn.IFS(E47="",-1,B47&lt;&gt;"First","",COUNTIFS($A$3:$A$53,A47,$E$3:$E$53,"&lt;&gt;",$E$3:$E$53,"&lt;&gt;"&amp;E47)&gt;0,-4,OR(R47="",E47=""),"",TRUE,ROUND(IF(E47="ETP",MIN(-11.965*R47^2+32.28*R47+78.259,100),MIN(-5.8*R47^2+6.9*R47+105,100)),0))),"")</f>
        <v/>
      </c>
      <c r="X47"/>
      <c r="AA47"/>
      <c r="AB47"/>
      <c r="AC47"/>
      <c r="AD47"/>
      <c r="AE47"/>
      <c r="AF47"/>
      <c r="AG47"/>
    </row>
    <row r="48" spans="1:33" s="1" customFormat="1" ht="9.75" customHeight="1">
      <c r="A48" s="57"/>
      <c r="B48" s="2" t="str">
        <f>IF(COUNTIF($A$3:A48,A48)=1,"First","")</f>
        <v/>
      </c>
      <c r="C48" s="2"/>
      <c r="D48" s="2"/>
      <c r="E48" s="2"/>
      <c r="F48" s="2"/>
      <c r="G48" s="2"/>
      <c r="H48" s="2"/>
      <c r="I48" s="24"/>
      <c r="J48" s="24"/>
      <c r="K48" s="24"/>
      <c r="L48" s="84" t="str">
        <f t="shared" si="0"/>
        <v/>
      </c>
      <c r="M48" s="24"/>
      <c r="N48" s="24"/>
      <c r="O48" s="24"/>
      <c r="P48" s="24"/>
      <c r="Q48" s="87" t="str">
        <f t="shared" si="1"/>
        <v/>
      </c>
      <c r="R48" s="90" t="str">
        <f t="shared" si="2"/>
        <v/>
      </c>
      <c r="S48" s="1" t="str" cm="1">
        <f t="array" ref="S48">IF(W48="","",_xlfn.IFS(W48=-1,"ETP/non-ETP",W48=-4,"Group Error",W48&lt;60,"High",W48&lt;80,"Med",TRUE,"Low"))</f>
        <v/>
      </c>
      <c r="T48" s="13" t="str" cm="1">
        <f t="array" ref="T48">IF(W48="","",_xlfn.IFS(W48=-1,"ETP/non-ETP",W48=-4,"Group Error",W48&lt;60,"SG60 not met",W48&lt;80,"SG60 met",W48&lt;100,"SG80 met",TRUE,"SG100 met"))</f>
        <v/>
      </c>
      <c r="U48" s="2"/>
      <c r="W48" s="80" t="str" cm="1">
        <f t="array" ref="W48">IFERROR(IF(NOT(ISNUMBER(A48)),"",_xlfn.IFS(E48="",-1,B48&lt;&gt;"First","",COUNTIFS($A$3:$A$53,A48,$E$3:$E$53,"&lt;&gt;",$E$3:$E$53,"&lt;&gt;"&amp;E48)&gt;0,-4,OR(R48="",E48=""),"",TRUE,ROUND(IF(E48="ETP",MIN(-11.965*R48^2+32.28*R48+78.259,100),MIN(-5.8*R48^2+6.9*R48+105,100)),0))),"")</f>
        <v/>
      </c>
      <c r="X48"/>
      <c r="AA48"/>
      <c r="AB48"/>
      <c r="AC48"/>
      <c r="AD48"/>
      <c r="AE48"/>
      <c r="AF48"/>
      <c r="AG48"/>
    </row>
    <row r="49" spans="1:33" s="1" customFormat="1" ht="9.75" customHeight="1">
      <c r="A49" s="57"/>
      <c r="B49" s="2" t="str">
        <f>IF(COUNTIF($A$3:A49,A49)=1,"First","")</f>
        <v/>
      </c>
      <c r="C49" s="2"/>
      <c r="D49" s="2"/>
      <c r="E49" s="2"/>
      <c r="F49" s="2"/>
      <c r="G49" s="2"/>
      <c r="H49" s="2"/>
      <c r="I49" s="24"/>
      <c r="J49" s="24"/>
      <c r="K49" s="24"/>
      <c r="L49" s="84" t="str">
        <f t="shared" si="0"/>
        <v/>
      </c>
      <c r="M49" s="24"/>
      <c r="N49" s="24"/>
      <c r="O49" s="24"/>
      <c r="P49" s="24"/>
      <c r="Q49" s="87" t="str">
        <f t="shared" si="1"/>
        <v/>
      </c>
      <c r="R49" s="90" t="str">
        <f t="shared" si="2"/>
        <v/>
      </c>
      <c r="S49" s="1" t="str" cm="1">
        <f t="array" ref="S49">IF(W49="","",_xlfn.IFS(W49=-1,"ETP/non-ETP",W49=-4,"Group Error",W49&lt;60,"High",W49&lt;80,"Med",TRUE,"Low"))</f>
        <v/>
      </c>
      <c r="T49" s="13" t="str" cm="1">
        <f t="array" ref="T49">IF(W49="","",_xlfn.IFS(W49=-1,"ETP/non-ETP",W49=-4,"Group Error",W49&lt;60,"SG60 not met",W49&lt;80,"SG60 met",W49&lt;100,"SG80 met",TRUE,"SG100 met"))</f>
        <v/>
      </c>
      <c r="U49" s="2"/>
      <c r="W49" s="80" t="str" cm="1">
        <f t="array" ref="W49">IFERROR(IF(NOT(ISNUMBER(A49)),"",_xlfn.IFS(E49="",-1,B49&lt;&gt;"First","",COUNTIFS($A$3:$A$53,A49,$E$3:$E$53,"&lt;&gt;",$E$3:$E$53,"&lt;&gt;"&amp;E49)&gt;0,-4,OR(R49="",E49=""),"",TRUE,ROUND(IF(E49="ETP",MIN(-11.965*R49^2+32.28*R49+78.259,100),MIN(-5.8*R49^2+6.9*R49+105,100)),0))),"")</f>
        <v/>
      </c>
      <c r="X49"/>
      <c r="AA49"/>
      <c r="AB49"/>
      <c r="AC49"/>
      <c r="AD49"/>
      <c r="AE49"/>
      <c r="AF49"/>
      <c r="AG49"/>
    </row>
    <row r="50" spans="1:33" s="1" customFormat="1" ht="9.75" customHeight="1">
      <c r="A50" s="57"/>
      <c r="B50" s="2" t="str">
        <f>IF(COUNTIF($A$3:A50,A50)=1,"First","")</f>
        <v/>
      </c>
      <c r="C50" s="2"/>
      <c r="D50" s="2"/>
      <c r="E50" s="2"/>
      <c r="F50" s="2"/>
      <c r="G50" s="2"/>
      <c r="H50" s="2"/>
      <c r="I50" s="24"/>
      <c r="J50" s="24"/>
      <c r="K50" s="24"/>
      <c r="L50" s="84" t="str">
        <f t="shared" si="0"/>
        <v/>
      </c>
      <c r="M50" s="24"/>
      <c r="N50" s="24"/>
      <c r="O50" s="24"/>
      <c r="P50" s="24"/>
      <c r="Q50" s="87" t="str">
        <f t="shared" si="1"/>
        <v/>
      </c>
      <c r="R50" s="90" t="str">
        <f t="shared" si="2"/>
        <v/>
      </c>
      <c r="S50" s="1" t="str" cm="1">
        <f t="array" ref="S50">IF(W50="","",_xlfn.IFS(W50=-1,"ETP/non-ETP",W50=-4,"Group Error",W50&lt;60,"High",W50&lt;80,"Med",TRUE,"Low"))</f>
        <v/>
      </c>
      <c r="T50" s="13" t="str" cm="1">
        <f t="array" ref="T50">IF(W50="","",_xlfn.IFS(W50=-1,"ETP/non-ETP",W50=-4,"Group Error",W50&lt;60,"SG60 not met",W50&lt;80,"SG60 met",W50&lt;100,"SG80 met",TRUE,"SG100 met"))</f>
        <v/>
      </c>
      <c r="U50" s="2"/>
      <c r="W50" s="80" t="str" cm="1">
        <f t="array" ref="W50">IFERROR(IF(NOT(ISNUMBER(A50)),"",_xlfn.IFS(E50="",-1,B50&lt;&gt;"First","",COUNTIFS($A$3:$A$53,A50,$E$3:$E$53,"&lt;&gt;",$E$3:$E$53,"&lt;&gt;"&amp;E50)&gt;0,-4,OR(R50="",E50=""),"",TRUE,ROUND(IF(E50="ETP",MIN(-11.965*R50^2+32.28*R50+78.259,100),MIN(-5.8*R50^2+6.9*R50+105,100)),0))),"")</f>
        <v/>
      </c>
      <c r="X50"/>
      <c r="AA50"/>
      <c r="AB50"/>
      <c r="AC50"/>
      <c r="AD50"/>
      <c r="AE50"/>
      <c r="AF50"/>
      <c r="AG50"/>
    </row>
    <row r="51" spans="1:33" s="1" customFormat="1" ht="9.75" customHeight="1">
      <c r="A51" s="57"/>
      <c r="B51" s="2" t="str">
        <f>IF(COUNTIF($A$3:A51,A51)=1,"First","")</f>
        <v/>
      </c>
      <c r="C51" s="2"/>
      <c r="D51" s="2"/>
      <c r="E51" s="2"/>
      <c r="F51" s="2"/>
      <c r="G51" s="2"/>
      <c r="H51" s="2"/>
      <c r="I51" s="24"/>
      <c r="J51" s="24"/>
      <c r="K51" s="24"/>
      <c r="L51" s="84" t="str">
        <f t="shared" si="0"/>
        <v/>
      </c>
      <c r="M51" s="24"/>
      <c r="N51" s="24"/>
      <c r="O51" s="24"/>
      <c r="P51" s="24"/>
      <c r="Q51" s="87" t="str">
        <f t="shared" si="1"/>
        <v/>
      </c>
      <c r="R51" s="90" t="str">
        <f t="shared" si="2"/>
        <v/>
      </c>
      <c r="S51" s="1" t="str" cm="1">
        <f t="array" ref="S51">IF(W51="","",_xlfn.IFS(W51=-1,"ETP/non-ETP",W51=-4,"Group Error",W51&lt;60,"High",W51&lt;80,"Med",TRUE,"Low"))</f>
        <v/>
      </c>
      <c r="T51" s="13" t="str" cm="1">
        <f t="array" ref="T51">IF(W51="","",_xlfn.IFS(W51=-1,"ETP/non-ETP",W51=-4,"Group Error",W51&lt;60,"SG60 not met",W51&lt;80,"SG60 met",W51&lt;100,"SG80 met",TRUE,"SG100 met"))</f>
        <v/>
      </c>
      <c r="U51" s="2"/>
      <c r="W51" s="80" t="str" cm="1">
        <f t="array" ref="W51">IFERROR(IF(NOT(ISNUMBER(A51)),"",_xlfn.IFS(E51="",-1,B51&lt;&gt;"First","",COUNTIFS($A$3:$A$53,A51,$E$3:$E$53,"&lt;&gt;",$E$3:$E$53,"&lt;&gt;"&amp;E51)&gt;0,-4,OR(R51="",E51=""),"",TRUE,ROUND(IF(E51="ETP",MIN(-11.965*R51^2+32.28*R51+78.259,100),MIN(-5.8*R51^2+6.9*R51+105,100)),0))),"")</f>
        <v/>
      </c>
      <c r="X51"/>
      <c r="AA51"/>
      <c r="AB51"/>
      <c r="AC51"/>
      <c r="AD51"/>
      <c r="AE51"/>
      <c r="AF51"/>
      <c r="AG51"/>
    </row>
    <row r="52" spans="1:33" s="1" customFormat="1" ht="9.75" customHeight="1">
      <c r="A52" s="57"/>
      <c r="B52" s="2" t="str">
        <f>IF(COUNTIF($A$3:A52,A52)=1,"First","")</f>
        <v/>
      </c>
      <c r="C52" s="2"/>
      <c r="D52" s="2"/>
      <c r="E52" s="2"/>
      <c r="F52" s="2"/>
      <c r="G52" s="2"/>
      <c r="H52" s="2"/>
      <c r="I52" s="24"/>
      <c r="J52" s="24"/>
      <c r="K52" s="24"/>
      <c r="L52" s="84" t="str">
        <f t="shared" si="0"/>
        <v/>
      </c>
      <c r="M52" s="24"/>
      <c r="N52" s="24"/>
      <c r="O52" s="24"/>
      <c r="P52" s="24"/>
      <c r="Q52" s="87" t="str">
        <f t="shared" si="1"/>
        <v/>
      </c>
      <c r="R52" s="90" t="str">
        <f t="shared" si="2"/>
        <v/>
      </c>
      <c r="S52" s="1" t="str" cm="1">
        <f t="array" ref="S52">IF(W52="","",_xlfn.IFS(W52=-1,"ETP/non-ETP",W52=-4,"Group Error",W52&lt;60,"High",W52&lt;80,"Med",TRUE,"Low"))</f>
        <v/>
      </c>
      <c r="T52" s="13" t="str" cm="1">
        <f t="array" ref="T52">IF(W52="","",_xlfn.IFS(W52=-1,"ETP/non-ETP",W52=-4,"Group Error",W52&lt;60,"SG60 not met",W52&lt;80,"SG60 met",W52&lt;100,"SG80 met",TRUE,"SG100 met"))</f>
        <v/>
      </c>
      <c r="U52" s="2"/>
      <c r="W52" s="80" t="str" cm="1">
        <f t="array" ref="W52">IFERROR(IF(NOT(ISNUMBER(A52)),"",_xlfn.IFS(E52="",-1,B52&lt;&gt;"First","",COUNTIFS($A$3:$A$53,A52,$E$3:$E$53,"&lt;&gt;",$E$3:$E$53,"&lt;&gt;"&amp;E52)&gt;0,-4,OR(R52="",E52=""),"",TRUE,ROUND(IF(E52="ETP",MIN(-11.965*R52^2+32.28*R52+78.259,100),MIN(-5.8*R52^2+6.9*R52+105,100)),0))),"")</f>
        <v/>
      </c>
      <c r="X52"/>
      <c r="AA52"/>
      <c r="AB52"/>
      <c r="AC52"/>
      <c r="AD52"/>
      <c r="AE52"/>
      <c r="AF52"/>
      <c r="AG52"/>
    </row>
    <row r="53" spans="1:33" s="1" customFormat="1" ht="9.75" customHeight="1" thickBot="1">
      <c r="A53" s="58"/>
      <c r="B53" s="11" t="str">
        <f>IF(COUNTIF($A$3:A53,A53)=1,"First","")</f>
        <v/>
      </c>
      <c r="C53" s="11"/>
      <c r="D53" s="11"/>
      <c r="E53" s="11"/>
      <c r="F53" s="11"/>
      <c r="G53" s="11"/>
      <c r="H53" s="11"/>
      <c r="I53" s="56"/>
      <c r="J53" s="56"/>
      <c r="K53" s="56"/>
      <c r="L53" s="85" t="str">
        <f t="shared" si="0"/>
        <v/>
      </c>
      <c r="M53" s="56"/>
      <c r="N53" s="56"/>
      <c r="O53" s="56"/>
      <c r="P53" s="56"/>
      <c r="Q53" s="88" t="str">
        <f t="shared" si="1"/>
        <v/>
      </c>
      <c r="R53" s="91" t="str">
        <f t="shared" si="2"/>
        <v/>
      </c>
      <c r="S53" s="12" t="str" cm="1">
        <f t="array" ref="S53">IF(W53="","",_xlfn.IFS(W53=-1,"ETP/non-ETP",W53=-4,"Group Error",W53&lt;60,"High",W53&lt;80,"Med",TRUE,"Low"))</f>
        <v/>
      </c>
      <c r="T53" s="14" t="str" cm="1">
        <f t="array" ref="T53">IF(W53="","",_xlfn.IFS(W53=-1,"ETP/non-ETP",W53=-4,"Group Error",W53&lt;60,"SG60 not met",W53&lt;80,"SG60 met",W53&lt;100,"SG80 met",TRUE,"SG100 met"))</f>
        <v/>
      </c>
      <c r="U53" s="2"/>
      <c r="W53" s="81" t="str" cm="1">
        <f t="array" ref="W53">IFERROR(IF(NOT(ISNUMBER(A53)),"",_xlfn.IFS(E53="",-1,B53&lt;&gt;"First","",COUNTIFS($A$3:$A$53,A53,$E$3:$E$53,"&lt;&gt;",$E$3:$E$53,"&lt;&gt;"&amp;E53)&gt;0,-4,OR(R53="",E53=""),"",TRUE,ROUND(IF(E53="ETP",MIN(-11.965*R53^2+32.28*R53+78.259,100),MIN(-5.8*R53^2+6.9*R53+105,100)),0))),"")</f>
        <v/>
      </c>
      <c r="X53"/>
      <c r="AA53"/>
      <c r="AB53"/>
      <c r="AC53"/>
      <c r="AD53"/>
      <c r="AE53"/>
      <c r="AF53"/>
      <c r="AG53"/>
    </row>
    <row r="54" spans="1:33" s="1" customFormat="1" ht="10">
      <c r="A54" s="8"/>
      <c r="B54" s="8"/>
      <c r="C54" s="8"/>
      <c r="D54" s="8"/>
      <c r="E54" s="2"/>
      <c r="F54" s="2"/>
      <c r="G54" s="2"/>
      <c r="H54" s="2"/>
      <c r="I54" s="2"/>
      <c r="J54" s="2"/>
      <c r="K54" s="2"/>
      <c r="L54" s="2"/>
      <c r="S54" s="2"/>
      <c r="T54" s="2"/>
      <c r="U54" s="2"/>
    </row>
    <row r="55" spans="1:33" s="1" customFormat="1" ht="10" hidden="1">
      <c r="A55" s="8"/>
      <c r="B55" s="8"/>
      <c r="C55" s="8"/>
      <c r="D55" s="8"/>
      <c r="E55" s="2"/>
      <c r="F55" s="2"/>
      <c r="G55" s="2"/>
      <c r="H55" s="2"/>
      <c r="I55" s="2"/>
      <c r="J55" s="2"/>
      <c r="K55" s="2"/>
      <c r="L55" s="2"/>
      <c r="S55" s="2"/>
      <c r="T55" s="2"/>
      <c r="U55" s="2"/>
    </row>
    <row r="56" spans="1:33" s="1" customFormat="1" ht="10" hidden="1">
      <c r="A56" s="8"/>
      <c r="B56" s="8"/>
      <c r="C56" s="8"/>
      <c r="D56" s="8"/>
      <c r="E56" s="2"/>
      <c r="F56" s="2"/>
      <c r="G56" s="2"/>
      <c r="H56" s="2"/>
      <c r="I56" s="2"/>
      <c r="J56" s="2"/>
      <c r="K56" s="2"/>
      <c r="L56" s="2"/>
      <c r="S56" s="2"/>
      <c r="T56" s="2"/>
      <c r="U56" s="2"/>
    </row>
    <row r="57" spans="1:33" s="1" customFormat="1" ht="10" hidden="1">
      <c r="A57" s="8"/>
      <c r="B57" s="8"/>
      <c r="C57" s="8"/>
      <c r="D57" s="8"/>
      <c r="E57" s="2"/>
      <c r="F57" s="2"/>
      <c r="G57" s="2"/>
      <c r="H57" s="2"/>
      <c r="I57" s="2"/>
      <c r="J57" s="2"/>
      <c r="K57" s="2"/>
      <c r="L57" s="2"/>
      <c r="U57" s="2"/>
    </row>
    <row r="58" spans="1:33" s="1" customFormat="1" ht="10" hidden="1">
      <c r="A58" s="8"/>
      <c r="B58" s="8"/>
      <c r="C58" s="8"/>
      <c r="D58" s="8"/>
      <c r="E58" s="2"/>
      <c r="F58" s="2"/>
      <c r="G58" s="2"/>
      <c r="H58" s="2"/>
      <c r="I58" s="2"/>
      <c r="J58" s="2"/>
      <c r="K58" s="2"/>
      <c r="L58" s="2"/>
      <c r="S58" s="2"/>
      <c r="T58" s="2"/>
      <c r="U58" s="2"/>
    </row>
    <row r="59" spans="1:33" s="1" customFormat="1" ht="10" hidden="1">
      <c r="A59" s="8"/>
      <c r="B59" s="8"/>
      <c r="C59" s="8"/>
      <c r="D59" s="8"/>
      <c r="E59" s="2"/>
      <c r="F59" s="2"/>
      <c r="G59" s="2"/>
      <c r="H59" s="2"/>
      <c r="I59" s="2"/>
      <c r="J59" s="2"/>
      <c r="K59" s="2"/>
      <c r="L59" s="2"/>
      <c r="S59" s="2"/>
      <c r="T59" s="2"/>
      <c r="U59" s="2"/>
    </row>
    <row r="60" spans="1:33" s="1" customFormat="1" ht="10" hidden="1">
      <c r="A60" s="8"/>
      <c r="B60" s="8"/>
      <c r="C60" s="8"/>
      <c r="D60" s="8"/>
      <c r="E60" s="2"/>
      <c r="F60" s="2"/>
      <c r="G60" s="2"/>
      <c r="H60" s="2"/>
      <c r="I60" s="2"/>
      <c r="J60" s="2"/>
      <c r="K60" s="2"/>
      <c r="L60" s="2"/>
      <c r="S60" s="2"/>
      <c r="T60" s="2"/>
      <c r="U60" s="2"/>
    </row>
    <row r="61" spans="1:33" s="1" customFormat="1" ht="10" hidden="1">
      <c r="A61" s="8"/>
      <c r="B61" s="8"/>
      <c r="C61" s="8"/>
      <c r="D61" s="8"/>
      <c r="E61" s="2"/>
      <c r="F61" s="2"/>
      <c r="G61" s="2"/>
      <c r="H61" s="2"/>
      <c r="I61" s="2"/>
      <c r="J61" s="2"/>
      <c r="K61" s="2"/>
      <c r="L61" s="2"/>
      <c r="S61" s="2"/>
      <c r="T61" s="2"/>
      <c r="U61" s="2"/>
    </row>
    <row r="62" spans="1:33" s="1" customFormat="1" ht="10" hidden="1">
      <c r="A62" s="8"/>
      <c r="B62" s="8"/>
      <c r="C62" s="8"/>
      <c r="D62" s="8"/>
      <c r="E62" s="2"/>
      <c r="F62" s="2"/>
      <c r="G62" s="2"/>
      <c r="H62" s="2"/>
      <c r="I62" s="2"/>
      <c r="J62" s="2"/>
      <c r="K62" s="2"/>
      <c r="L62" s="2"/>
      <c r="S62" s="2"/>
      <c r="T62" s="2"/>
      <c r="U62" s="2"/>
    </row>
    <row r="63" spans="1:33" s="1" customFormat="1" ht="10" hidden="1">
      <c r="A63" s="8"/>
      <c r="B63" s="8"/>
      <c r="C63" s="8"/>
      <c r="D63" s="8"/>
      <c r="E63" s="2"/>
      <c r="F63" s="2"/>
      <c r="G63" s="2"/>
      <c r="H63" s="2"/>
      <c r="I63" s="2"/>
      <c r="J63" s="2"/>
      <c r="K63" s="2"/>
      <c r="L63" s="2"/>
      <c r="S63" s="2"/>
      <c r="T63" s="2"/>
      <c r="U63" s="2"/>
    </row>
    <row r="64" spans="1:33" s="1" customFormat="1" ht="10" hidden="1">
      <c r="A64" s="8"/>
      <c r="B64" s="8"/>
      <c r="C64" s="8"/>
      <c r="D64" s="8"/>
      <c r="E64" s="2"/>
      <c r="F64" s="2"/>
      <c r="G64" s="2"/>
      <c r="H64" s="2"/>
      <c r="I64" s="2"/>
      <c r="J64" s="2"/>
      <c r="K64" s="2"/>
      <c r="L64" s="2"/>
      <c r="S64" s="2"/>
      <c r="T64" s="2"/>
      <c r="U64" s="2"/>
    </row>
    <row r="65" spans="1:21" s="1" customFormat="1" ht="10" hidden="1">
      <c r="A65" s="8"/>
      <c r="B65" s="8"/>
      <c r="C65" s="8"/>
      <c r="D65" s="8"/>
      <c r="E65" s="2"/>
      <c r="F65" s="2"/>
      <c r="G65" s="2"/>
      <c r="H65" s="2"/>
      <c r="I65" s="2"/>
      <c r="J65" s="2"/>
      <c r="K65" s="2"/>
      <c r="L65" s="2"/>
      <c r="S65" s="2"/>
      <c r="T65" s="2"/>
      <c r="U65" s="2"/>
    </row>
    <row r="66" spans="1:21" s="1" customFormat="1" ht="10" hidden="1">
      <c r="A66" s="8"/>
      <c r="B66" s="8"/>
      <c r="C66" s="8"/>
      <c r="D66" s="8"/>
      <c r="E66" s="2"/>
      <c r="F66" s="2"/>
      <c r="G66" s="2"/>
      <c r="H66" s="2"/>
      <c r="I66" s="2"/>
      <c r="J66" s="2"/>
      <c r="K66" s="2"/>
      <c r="L66" s="2"/>
      <c r="S66" s="2"/>
      <c r="T66" s="2"/>
      <c r="U66" s="2"/>
    </row>
    <row r="67" spans="1:21" s="1" customFormat="1" ht="10" hidden="1">
      <c r="A67" s="8"/>
      <c r="B67" s="8"/>
      <c r="C67" s="8"/>
      <c r="D67" s="8"/>
      <c r="E67" s="2"/>
      <c r="F67" s="2"/>
      <c r="G67" s="2"/>
      <c r="H67" s="2"/>
      <c r="I67" s="2"/>
      <c r="J67" s="2"/>
      <c r="K67" s="2"/>
      <c r="L67" s="2"/>
      <c r="S67" s="2"/>
      <c r="T67" s="2"/>
      <c r="U67" s="2"/>
    </row>
    <row r="68" spans="1:21" s="1" customFormat="1" ht="10" hidden="1">
      <c r="A68" s="8"/>
      <c r="B68" s="8"/>
      <c r="C68" s="8"/>
      <c r="D68" s="8"/>
      <c r="E68" s="2"/>
      <c r="F68" s="2"/>
      <c r="G68" s="2"/>
      <c r="H68" s="2"/>
      <c r="I68" s="2"/>
      <c r="J68" s="2"/>
      <c r="K68" s="2"/>
      <c r="L68" s="2"/>
      <c r="S68" s="2"/>
      <c r="T68" s="2"/>
      <c r="U68" s="2"/>
    </row>
    <row r="69" spans="1:21" s="1" customFormat="1" ht="10" hidden="1">
      <c r="A69" s="8"/>
      <c r="B69" s="8"/>
      <c r="C69" s="8"/>
      <c r="D69" s="8"/>
      <c r="E69" s="2"/>
      <c r="F69" s="2"/>
      <c r="G69" s="2"/>
      <c r="H69" s="2"/>
      <c r="I69" s="2"/>
      <c r="J69" s="2"/>
      <c r="K69" s="2"/>
      <c r="L69" s="2"/>
      <c r="S69" s="2"/>
      <c r="T69" s="2"/>
      <c r="U69" s="2"/>
    </row>
    <row r="70" spans="1:21" s="1" customFormat="1" ht="10" hidden="1">
      <c r="A70" s="8"/>
      <c r="B70" s="8"/>
      <c r="C70" s="8"/>
      <c r="D70" s="8"/>
      <c r="E70" s="2"/>
      <c r="F70" s="2"/>
      <c r="G70" s="2"/>
      <c r="H70" s="2"/>
      <c r="I70" s="2"/>
      <c r="J70" s="2"/>
      <c r="K70" s="2"/>
      <c r="L70" s="2"/>
      <c r="S70" s="2"/>
      <c r="T70" s="2"/>
      <c r="U70" s="2"/>
    </row>
    <row r="71" spans="1:21" s="1" customFormat="1" ht="10" hidden="1">
      <c r="A71" s="8"/>
      <c r="B71" s="8"/>
      <c r="C71" s="8"/>
      <c r="D71" s="8"/>
      <c r="E71" s="2"/>
      <c r="F71" s="2"/>
      <c r="G71" s="2"/>
      <c r="H71" s="2"/>
      <c r="I71" s="2"/>
      <c r="J71" s="2"/>
      <c r="K71" s="2"/>
      <c r="L71" s="2"/>
      <c r="S71" s="2"/>
      <c r="T71" s="2"/>
      <c r="U71" s="2"/>
    </row>
    <row r="72" spans="1:21" s="1" customFormat="1" ht="10" hidden="1">
      <c r="A72" s="8"/>
      <c r="B72" s="8"/>
      <c r="C72" s="8"/>
      <c r="D72" s="8"/>
      <c r="E72" s="2"/>
      <c r="F72" s="2"/>
      <c r="G72" s="2"/>
      <c r="H72" s="2"/>
      <c r="I72" s="2"/>
      <c r="J72" s="2"/>
      <c r="K72" s="2"/>
      <c r="L72" s="2"/>
      <c r="S72" s="2"/>
      <c r="T72" s="2"/>
      <c r="U72" s="2"/>
    </row>
    <row r="73" spans="1:21" s="1" customFormat="1" ht="10" hidden="1">
      <c r="A73" s="8"/>
      <c r="B73" s="8"/>
      <c r="C73" s="8"/>
      <c r="D73" s="8"/>
      <c r="E73" s="2"/>
      <c r="F73" s="2"/>
      <c r="G73" s="2"/>
      <c r="H73" s="2"/>
      <c r="I73" s="2"/>
      <c r="J73" s="2"/>
      <c r="K73" s="2"/>
      <c r="L73" s="2"/>
      <c r="S73" s="2"/>
      <c r="T73" s="2"/>
      <c r="U73" s="2"/>
    </row>
    <row r="74" spans="1:21" s="1" customFormat="1" ht="10" hidden="1">
      <c r="A74" s="8"/>
      <c r="B74" s="8"/>
      <c r="C74" s="8"/>
      <c r="D74" s="8"/>
      <c r="E74" s="2"/>
      <c r="F74" s="2"/>
      <c r="G74" s="2"/>
      <c r="H74" s="2"/>
      <c r="I74" s="2"/>
      <c r="J74" s="2"/>
      <c r="K74" s="2"/>
      <c r="L74" s="2"/>
      <c r="S74" s="2"/>
      <c r="T74" s="2"/>
      <c r="U74" s="2"/>
    </row>
    <row r="75" spans="1:21" s="1" customFormat="1" ht="10" hidden="1">
      <c r="A75" s="8"/>
      <c r="B75" s="8"/>
      <c r="C75" s="8"/>
      <c r="D75" s="8"/>
      <c r="E75" s="2"/>
      <c r="F75" s="2"/>
      <c r="G75" s="2"/>
      <c r="H75" s="2"/>
      <c r="I75" s="2"/>
      <c r="J75" s="2"/>
      <c r="K75" s="2"/>
      <c r="L75" s="2"/>
      <c r="S75" s="2"/>
      <c r="T75" s="2"/>
      <c r="U75" s="2"/>
    </row>
    <row r="76" spans="1:21" s="1" customFormat="1" ht="10" hidden="1">
      <c r="A76" s="8"/>
      <c r="B76" s="8"/>
      <c r="C76" s="8"/>
      <c r="D76" s="8"/>
      <c r="E76" s="2"/>
      <c r="F76" s="2"/>
      <c r="G76" s="2"/>
      <c r="H76" s="2"/>
      <c r="I76" s="2"/>
      <c r="J76" s="2"/>
      <c r="K76" s="2"/>
      <c r="L76" s="2"/>
      <c r="S76" s="2"/>
      <c r="T76" s="2"/>
      <c r="U76" s="2"/>
    </row>
    <row r="77" spans="1:21" s="1" customFormat="1" ht="10" hidden="1">
      <c r="A77" s="8"/>
      <c r="B77" s="8"/>
      <c r="C77" s="8"/>
      <c r="D77" s="8"/>
      <c r="E77" s="2"/>
      <c r="F77" s="2"/>
      <c r="G77" s="2"/>
      <c r="H77" s="2"/>
      <c r="I77" s="2"/>
      <c r="J77" s="2"/>
      <c r="K77" s="2"/>
      <c r="L77" s="2"/>
      <c r="S77" s="2"/>
      <c r="T77" s="2"/>
      <c r="U77" s="2"/>
    </row>
    <row r="78" spans="1:21" s="1" customFormat="1" ht="10" hidden="1">
      <c r="A78" s="8"/>
      <c r="B78" s="8"/>
      <c r="C78" s="8"/>
      <c r="D78" s="8"/>
      <c r="E78" s="2"/>
      <c r="F78" s="2"/>
      <c r="G78" s="2"/>
      <c r="H78" s="2"/>
      <c r="I78" s="2"/>
      <c r="J78" s="2"/>
      <c r="K78" s="2"/>
      <c r="L78" s="2"/>
      <c r="S78" s="2"/>
      <c r="T78" s="2"/>
      <c r="U78" s="2"/>
    </row>
    <row r="79" spans="1:21" s="1" customFormat="1" ht="10" hidden="1">
      <c r="A79" s="8"/>
      <c r="B79" s="8"/>
      <c r="C79" s="8"/>
      <c r="D79" s="8"/>
      <c r="E79" s="2"/>
      <c r="F79" s="2"/>
      <c r="G79" s="2"/>
      <c r="H79" s="2"/>
      <c r="I79" s="2"/>
      <c r="J79" s="2"/>
      <c r="K79" s="2"/>
      <c r="L79" s="2"/>
      <c r="S79" s="2"/>
      <c r="T79" s="2"/>
      <c r="U79" s="2"/>
    </row>
    <row r="80" spans="1:21" s="1" customFormat="1" ht="10" hidden="1">
      <c r="A80" s="8"/>
      <c r="B80" s="8"/>
      <c r="C80" s="8"/>
      <c r="D80" s="8"/>
      <c r="E80" s="2"/>
      <c r="F80" s="2"/>
      <c r="G80" s="2"/>
      <c r="H80" s="2"/>
      <c r="I80" s="2"/>
      <c r="J80" s="2"/>
      <c r="K80" s="2"/>
      <c r="L80" s="2"/>
      <c r="S80" s="2"/>
      <c r="T80" s="2"/>
      <c r="U80" s="2"/>
    </row>
    <row r="81" spans="1:21" s="1" customFormat="1" ht="10" hidden="1">
      <c r="A81" s="8"/>
      <c r="B81" s="8"/>
      <c r="C81" s="8"/>
      <c r="D81" s="8"/>
      <c r="E81" s="2"/>
      <c r="F81" s="2"/>
      <c r="G81" s="2"/>
      <c r="H81" s="2"/>
      <c r="I81" s="2"/>
      <c r="J81" s="2"/>
      <c r="K81" s="2"/>
      <c r="L81" s="2"/>
      <c r="S81" s="2"/>
      <c r="T81" s="2"/>
      <c r="U81" s="2"/>
    </row>
    <row r="82" spans="1:21" s="1" customFormat="1" ht="10" hidden="1">
      <c r="A82" s="8"/>
      <c r="B82" s="8"/>
      <c r="C82" s="8"/>
      <c r="D82" s="8"/>
      <c r="E82" s="2"/>
      <c r="F82" s="2"/>
      <c r="G82" s="2"/>
      <c r="H82" s="2"/>
      <c r="I82" s="2"/>
      <c r="J82" s="2"/>
      <c r="K82" s="2"/>
      <c r="L82" s="2"/>
      <c r="S82" s="2"/>
      <c r="T82" s="2"/>
      <c r="U82" s="2"/>
    </row>
    <row r="83" spans="1:21" s="1" customFormat="1" ht="10" hidden="1">
      <c r="A83" s="8"/>
      <c r="B83" s="8"/>
      <c r="C83" s="8"/>
      <c r="D83" s="8"/>
      <c r="E83" s="2"/>
      <c r="F83" s="2"/>
      <c r="G83" s="2"/>
      <c r="H83" s="2"/>
      <c r="I83" s="2"/>
      <c r="J83" s="2"/>
      <c r="K83" s="2"/>
      <c r="L83" s="2"/>
      <c r="S83" s="2"/>
      <c r="T83" s="2"/>
      <c r="U83" s="2"/>
    </row>
    <row r="84" spans="1:21" s="1" customFormat="1" ht="10" hidden="1">
      <c r="A84" s="8"/>
      <c r="B84" s="8"/>
      <c r="C84" s="8"/>
      <c r="D84" s="8"/>
      <c r="E84" s="2"/>
      <c r="F84" s="2"/>
      <c r="G84" s="2"/>
      <c r="H84" s="2"/>
      <c r="I84" s="2"/>
      <c r="J84" s="2"/>
      <c r="K84" s="2"/>
      <c r="L84" s="2"/>
      <c r="S84" s="2"/>
      <c r="T84" s="2"/>
      <c r="U84" s="2"/>
    </row>
    <row r="85" spans="1:21" s="1" customFormat="1" ht="10" hidden="1">
      <c r="A85" s="8"/>
      <c r="B85" s="8"/>
      <c r="C85" s="8"/>
      <c r="D85" s="8"/>
      <c r="E85" s="2"/>
      <c r="F85" s="2"/>
      <c r="G85" s="2"/>
      <c r="H85" s="2"/>
      <c r="I85" s="2"/>
      <c r="J85" s="2"/>
      <c r="K85" s="2"/>
      <c r="L85" s="2"/>
      <c r="S85" s="2"/>
      <c r="T85" s="2"/>
      <c r="U85" s="2"/>
    </row>
    <row r="86" spans="1:21" s="1" customFormat="1" ht="10" hidden="1">
      <c r="A86" s="8"/>
      <c r="B86" s="8"/>
      <c r="C86" s="8"/>
      <c r="D86" s="8"/>
      <c r="E86" s="2"/>
      <c r="F86" s="2"/>
      <c r="G86" s="2"/>
      <c r="H86" s="2"/>
      <c r="I86" s="2"/>
      <c r="J86" s="2"/>
      <c r="K86" s="2"/>
      <c r="L86" s="2"/>
      <c r="S86" s="2"/>
      <c r="T86" s="2"/>
      <c r="U86" s="2"/>
    </row>
    <row r="87" spans="1:21" s="1" customFormat="1" ht="10" hidden="1">
      <c r="A87" s="8"/>
      <c r="B87" s="8"/>
      <c r="C87" s="8"/>
      <c r="D87" s="8"/>
      <c r="E87" s="2"/>
      <c r="F87" s="2"/>
      <c r="G87" s="2"/>
      <c r="H87" s="2"/>
      <c r="I87" s="2"/>
      <c r="J87" s="2"/>
      <c r="K87" s="2"/>
      <c r="L87" s="2"/>
      <c r="S87" s="2"/>
      <c r="T87" s="2"/>
      <c r="U87" s="2"/>
    </row>
    <row r="88" spans="1:21" s="1" customFormat="1" ht="10" hidden="1">
      <c r="A88" s="8"/>
      <c r="B88" s="8"/>
      <c r="C88" s="8"/>
      <c r="D88" s="8"/>
      <c r="E88" s="2"/>
      <c r="F88" s="2"/>
      <c r="G88" s="2"/>
      <c r="H88" s="2"/>
      <c r="I88" s="2"/>
      <c r="J88" s="2"/>
      <c r="K88" s="2"/>
      <c r="L88" s="2"/>
      <c r="S88" s="2"/>
      <c r="T88" s="2"/>
      <c r="U88" s="2"/>
    </row>
    <row r="89" spans="1:21" s="1" customFormat="1" ht="10" hidden="1">
      <c r="A89" s="8"/>
      <c r="B89" s="8"/>
      <c r="C89" s="8"/>
      <c r="D89" s="8"/>
      <c r="E89" s="2"/>
      <c r="F89" s="2"/>
      <c r="G89" s="2"/>
      <c r="H89" s="2"/>
      <c r="I89" s="2"/>
      <c r="J89" s="2"/>
      <c r="K89" s="2"/>
      <c r="L89" s="2"/>
      <c r="S89" s="2"/>
      <c r="T89" s="2"/>
      <c r="U89" s="2"/>
    </row>
    <row r="90" spans="1:21" s="1" customFormat="1" ht="10" hidden="1">
      <c r="A90" s="8"/>
      <c r="B90" s="8"/>
      <c r="C90" s="8"/>
      <c r="D90" s="8"/>
      <c r="E90" s="2"/>
      <c r="F90" s="2"/>
      <c r="G90" s="2"/>
      <c r="H90" s="2"/>
      <c r="I90" s="2"/>
      <c r="J90" s="2"/>
      <c r="K90" s="2"/>
      <c r="L90" s="2"/>
      <c r="S90" s="2"/>
      <c r="T90" s="2"/>
      <c r="U90" s="2"/>
    </row>
    <row r="91" spans="1:21" s="1" customFormat="1" ht="10" hidden="1">
      <c r="A91" s="8"/>
      <c r="B91" s="8"/>
      <c r="C91" s="8"/>
      <c r="D91" s="8"/>
      <c r="E91" s="2"/>
      <c r="F91" s="2"/>
      <c r="G91" s="2"/>
      <c r="H91" s="2"/>
      <c r="I91" s="2"/>
      <c r="J91" s="2"/>
      <c r="K91" s="2"/>
      <c r="L91" s="2"/>
      <c r="S91" s="2"/>
      <c r="T91" s="2"/>
      <c r="U91" s="2"/>
    </row>
    <row r="92" spans="1:21" s="1" customFormat="1" ht="10" hidden="1">
      <c r="A92" s="8"/>
      <c r="B92" s="8"/>
      <c r="C92" s="8"/>
      <c r="D92" s="8"/>
      <c r="E92" s="2"/>
      <c r="F92" s="2"/>
      <c r="G92" s="2"/>
      <c r="H92" s="2"/>
      <c r="I92" s="2"/>
      <c r="J92" s="2"/>
      <c r="K92" s="2"/>
      <c r="L92" s="2"/>
      <c r="S92" s="2"/>
      <c r="T92" s="2"/>
      <c r="U92" s="2"/>
    </row>
    <row r="93" spans="1:21" s="1" customFormat="1" ht="10" hidden="1">
      <c r="A93" s="8"/>
      <c r="B93" s="8"/>
      <c r="C93" s="8"/>
      <c r="D93" s="8"/>
      <c r="E93" s="2"/>
      <c r="F93" s="2"/>
      <c r="G93" s="2"/>
      <c r="H93" s="2"/>
      <c r="I93" s="2"/>
      <c r="J93" s="2"/>
      <c r="K93" s="2"/>
      <c r="L93" s="2"/>
      <c r="S93" s="2"/>
      <c r="T93" s="2"/>
      <c r="U93" s="2"/>
    </row>
    <row r="94" spans="1:21" s="1" customFormat="1" ht="10" hidden="1">
      <c r="A94" s="8"/>
      <c r="B94" s="8"/>
      <c r="C94" s="8"/>
      <c r="D94" s="8"/>
      <c r="E94" s="2"/>
      <c r="F94" s="2"/>
      <c r="G94" s="2"/>
      <c r="H94" s="2"/>
      <c r="I94" s="2"/>
      <c r="J94" s="2"/>
      <c r="K94" s="2"/>
      <c r="L94" s="2"/>
      <c r="S94" s="2"/>
      <c r="T94" s="2"/>
      <c r="U94" s="2"/>
    </row>
    <row r="95" spans="1:21" s="1" customFormat="1" ht="10" hidden="1">
      <c r="A95" s="8"/>
      <c r="B95" s="8"/>
      <c r="C95" s="8"/>
      <c r="D95" s="8"/>
      <c r="E95" s="2"/>
      <c r="F95" s="2"/>
      <c r="G95" s="2"/>
      <c r="H95" s="2"/>
      <c r="I95" s="2"/>
      <c r="J95" s="2"/>
      <c r="K95" s="2"/>
      <c r="L95" s="2"/>
      <c r="S95" s="2"/>
      <c r="T95" s="2"/>
      <c r="U95" s="2"/>
    </row>
    <row r="96" spans="1:21" s="1" customFormat="1" ht="10" hidden="1">
      <c r="A96" s="8"/>
      <c r="B96" s="8"/>
      <c r="C96" s="8"/>
      <c r="D96" s="8"/>
      <c r="E96" s="2"/>
      <c r="F96" s="2"/>
      <c r="G96" s="2"/>
      <c r="H96" s="2"/>
      <c r="I96" s="2"/>
      <c r="J96" s="2"/>
      <c r="K96" s="2"/>
      <c r="L96" s="2"/>
      <c r="S96" s="2"/>
      <c r="T96" s="2"/>
      <c r="U96" s="2"/>
    </row>
    <row r="97" spans="1:21" s="1" customFormat="1" ht="10" hidden="1">
      <c r="A97" s="8"/>
      <c r="B97" s="8"/>
      <c r="C97" s="8"/>
      <c r="D97" s="8"/>
      <c r="E97" s="2"/>
      <c r="F97" s="2"/>
      <c r="G97" s="2"/>
      <c r="H97" s="2"/>
      <c r="I97" s="2"/>
      <c r="J97" s="2"/>
      <c r="K97" s="2"/>
      <c r="L97" s="2"/>
      <c r="S97" s="2"/>
      <c r="T97" s="2"/>
      <c r="U97" s="2"/>
    </row>
    <row r="98" spans="1:21" s="1" customFormat="1" ht="10" hidden="1">
      <c r="A98" s="8"/>
      <c r="B98" s="8"/>
      <c r="C98" s="8"/>
      <c r="D98" s="8"/>
      <c r="E98" s="2"/>
      <c r="F98" s="2"/>
      <c r="G98" s="2"/>
      <c r="H98" s="2"/>
      <c r="I98" s="2"/>
      <c r="J98" s="2"/>
      <c r="K98" s="2"/>
      <c r="L98" s="2"/>
      <c r="S98" s="2"/>
      <c r="T98" s="2"/>
      <c r="U98" s="2"/>
    </row>
    <row r="99" spans="1:21" s="1" customFormat="1" ht="10" hidden="1">
      <c r="A99" s="8"/>
      <c r="B99" s="8"/>
      <c r="C99" s="8"/>
      <c r="D99" s="8"/>
      <c r="E99" s="2"/>
      <c r="F99" s="2"/>
      <c r="G99" s="2"/>
      <c r="H99" s="2"/>
      <c r="I99" s="2"/>
      <c r="J99" s="2"/>
      <c r="K99" s="2"/>
      <c r="L99" s="2"/>
      <c r="S99" s="2"/>
      <c r="T99" s="2"/>
      <c r="U99" s="2"/>
    </row>
    <row r="100" spans="1:21" s="1" customFormat="1" ht="10" hidden="1">
      <c r="A100" s="8"/>
      <c r="B100" s="8"/>
      <c r="C100" s="8"/>
      <c r="D100" s="8"/>
      <c r="E100" s="2"/>
      <c r="F100" s="2"/>
      <c r="G100" s="2"/>
      <c r="H100" s="2"/>
      <c r="I100" s="2"/>
      <c r="J100" s="2"/>
      <c r="K100" s="2"/>
      <c r="L100" s="2"/>
      <c r="S100" s="2"/>
      <c r="T100" s="2"/>
      <c r="U100" s="2"/>
    </row>
    <row r="101" spans="1:21" s="1" customFormat="1" ht="10" hidden="1">
      <c r="A101" s="8"/>
      <c r="B101" s="8"/>
      <c r="C101" s="8"/>
      <c r="D101" s="8"/>
      <c r="E101" s="2"/>
      <c r="F101" s="2"/>
      <c r="G101" s="2"/>
      <c r="H101" s="2"/>
      <c r="I101" s="2"/>
      <c r="J101" s="2"/>
      <c r="K101" s="2"/>
      <c r="L101" s="2"/>
      <c r="S101" s="2"/>
      <c r="T101" s="2"/>
      <c r="U101" s="2"/>
    </row>
    <row r="102" spans="1:21" s="1" customFormat="1" ht="10" hidden="1">
      <c r="A102" s="8"/>
      <c r="B102" s="8"/>
      <c r="C102" s="8"/>
      <c r="D102" s="8"/>
      <c r="E102" s="2"/>
      <c r="F102" s="2"/>
      <c r="G102" s="2"/>
      <c r="H102" s="2"/>
      <c r="I102" s="2"/>
      <c r="J102" s="2"/>
      <c r="K102" s="2"/>
      <c r="L102" s="2"/>
      <c r="S102" s="2"/>
      <c r="T102" s="2"/>
      <c r="U102" s="2"/>
    </row>
    <row r="103" spans="1:21" s="1" customFormat="1" ht="10" hidden="1">
      <c r="A103" s="8"/>
      <c r="B103" s="8"/>
      <c r="C103" s="8"/>
      <c r="D103" s="8"/>
      <c r="E103" s="2"/>
      <c r="F103" s="2"/>
      <c r="G103" s="2"/>
      <c r="H103" s="2"/>
      <c r="I103" s="2"/>
      <c r="J103" s="2"/>
      <c r="K103" s="2"/>
      <c r="L103" s="2"/>
      <c r="S103" s="2"/>
      <c r="T103" s="2"/>
      <c r="U103" s="2"/>
    </row>
    <row r="104" spans="1:21" s="1" customFormat="1" ht="10" hidden="1">
      <c r="A104" s="8"/>
      <c r="B104" s="8"/>
      <c r="C104" s="8"/>
      <c r="D104" s="8"/>
      <c r="E104" s="2"/>
      <c r="F104" s="2"/>
      <c r="G104" s="2"/>
      <c r="H104" s="2"/>
      <c r="I104" s="2"/>
      <c r="J104" s="2"/>
      <c r="K104" s="2"/>
      <c r="L104" s="2"/>
      <c r="S104" s="2"/>
      <c r="T104" s="2"/>
      <c r="U104" s="2"/>
    </row>
    <row r="105" spans="1:21" s="1" customFormat="1" ht="10" hidden="1">
      <c r="A105" s="8"/>
      <c r="B105" s="8"/>
      <c r="C105" s="8"/>
      <c r="D105" s="8"/>
      <c r="E105" s="2"/>
      <c r="F105" s="2"/>
      <c r="G105" s="2"/>
      <c r="H105" s="2"/>
      <c r="I105" s="2"/>
      <c r="J105" s="2"/>
      <c r="K105" s="2"/>
      <c r="L105" s="2"/>
      <c r="S105" s="2"/>
      <c r="T105" s="2"/>
      <c r="U105" s="2"/>
    </row>
    <row r="106" spans="1:21" s="1" customFormat="1" ht="10" hidden="1">
      <c r="A106" s="8"/>
      <c r="B106" s="8"/>
      <c r="C106" s="8"/>
      <c r="D106" s="8"/>
      <c r="E106" s="2"/>
      <c r="F106" s="2"/>
      <c r="G106" s="2"/>
      <c r="H106" s="2"/>
      <c r="I106" s="2"/>
      <c r="J106" s="2"/>
      <c r="K106" s="2"/>
      <c r="L106" s="2"/>
      <c r="S106" s="2"/>
      <c r="T106" s="2"/>
      <c r="U106" s="2"/>
    </row>
    <row r="107" spans="1:21" s="1" customFormat="1" ht="10" hidden="1">
      <c r="A107" s="8"/>
      <c r="B107" s="8"/>
      <c r="C107" s="8"/>
      <c r="D107" s="8"/>
      <c r="E107" s="2"/>
      <c r="F107" s="2"/>
      <c r="G107" s="2"/>
      <c r="H107" s="2"/>
      <c r="I107" s="2"/>
      <c r="J107" s="2"/>
      <c r="K107" s="2"/>
      <c r="L107" s="2"/>
      <c r="S107" s="2"/>
      <c r="T107" s="2"/>
      <c r="U107" s="2"/>
    </row>
    <row r="108" spans="1:21" s="1" customFormat="1" ht="10" hidden="1">
      <c r="A108" s="8"/>
      <c r="B108" s="8"/>
      <c r="C108" s="8"/>
      <c r="D108" s="8"/>
      <c r="E108" s="2"/>
      <c r="F108" s="2"/>
      <c r="G108" s="2"/>
      <c r="H108" s="2"/>
      <c r="I108" s="2"/>
      <c r="J108" s="2"/>
      <c r="K108" s="2"/>
      <c r="L108" s="2"/>
      <c r="S108" s="2"/>
      <c r="T108" s="2"/>
      <c r="U108" s="2"/>
    </row>
    <row r="109" spans="1:21" s="1" customFormat="1" ht="10" hidden="1">
      <c r="A109" s="8"/>
      <c r="B109" s="8"/>
      <c r="C109" s="8"/>
      <c r="D109" s="8"/>
      <c r="E109" s="2"/>
      <c r="F109" s="2"/>
      <c r="G109" s="2"/>
      <c r="H109" s="2"/>
      <c r="I109" s="2"/>
      <c r="J109" s="2"/>
      <c r="K109" s="2"/>
      <c r="L109" s="2"/>
      <c r="S109" s="2"/>
      <c r="T109" s="2"/>
      <c r="U109" s="2"/>
    </row>
    <row r="110" spans="1:21" s="1" customFormat="1" ht="10" hidden="1">
      <c r="A110" s="8"/>
      <c r="B110" s="8"/>
      <c r="C110" s="8"/>
      <c r="D110" s="8"/>
      <c r="E110" s="2"/>
      <c r="F110" s="6"/>
      <c r="G110" s="6"/>
      <c r="H110" s="6"/>
      <c r="S110" s="2"/>
      <c r="T110" s="2"/>
      <c r="U110" s="2"/>
    </row>
    <row r="111" spans="1:21" s="1" customFormat="1" ht="10" hidden="1">
      <c r="A111" s="8"/>
      <c r="B111" s="8"/>
      <c r="C111" s="8"/>
      <c r="D111" s="8"/>
      <c r="E111" s="2"/>
      <c r="F111" s="6"/>
      <c r="G111" s="6"/>
      <c r="H111" s="6"/>
      <c r="S111" s="2"/>
      <c r="T111" s="2"/>
      <c r="U111" s="2"/>
    </row>
    <row r="112" spans="1:21" s="1" customFormat="1" ht="10" hidden="1">
      <c r="A112" s="8"/>
      <c r="B112" s="8"/>
      <c r="C112" s="8"/>
      <c r="D112" s="8"/>
      <c r="E112" s="2"/>
      <c r="F112" s="6"/>
      <c r="G112" s="6"/>
      <c r="H112" s="6"/>
      <c r="S112" s="2"/>
      <c r="T112" s="2"/>
      <c r="U112" s="2"/>
    </row>
    <row r="113" spans="1:21" s="1" customFormat="1" ht="10" hidden="1">
      <c r="A113" s="8"/>
      <c r="B113" s="8"/>
      <c r="C113" s="8"/>
      <c r="D113" s="8"/>
      <c r="E113" s="2"/>
      <c r="F113" s="6"/>
      <c r="G113" s="6"/>
      <c r="H113" s="6"/>
      <c r="S113" s="2"/>
      <c r="T113" s="2"/>
      <c r="U113" s="2"/>
    </row>
    <row r="114" spans="1:21" s="1" customFormat="1" ht="10" hidden="1">
      <c r="A114" s="8"/>
      <c r="B114" s="8"/>
      <c r="C114" s="8"/>
      <c r="D114" s="8"/>
      <c r="E114" s="2"/>
      <c r="F114" s="6"/>
      <c r="G114" s="6"/>
      <c r="H114" s="6"/>
      <c r="S114" s="2"/>
      <c r="T114" s="2"/>
      <c r="U114" s="2"/>
    </row>
    <row r="115" spans="1:21" s="1" customFormat="1" ht="10" hidden="1">
      <c r="A115" s="8"/>
      <c r="B115" s="8"/>
      <c r="C115" s="8"/>
      <c r="D115" s="8"/>
      <c r="E115" s="2"/>
      <c r="F115" s="6"/>
      <c r="G115" s="6"/>
      <c r="H115" s="6"/>
      <c r="S115" s="2"/>
      <c r="T115" s="2"/>
      <c r="U115" s="2"/>
    </row>
    <row r="116" spans="1:21" s="1" customFormat="1" ht="10" hidden="1">
      <c r="A116" s="8"/>
      <c r="B116" s="8"/>
      <c r="C116" s="8"/>
      <c r="D116" s="8"/>
      <c r="E116" s="2"/>
      <c r="F116" s="6"/>
      <c r="G116" s="6"/>
      <c r="H116" s="6"/>
      <c r="S116" s="2"/>
      <c r="T116" s="2"/>
      <c r="U116" s="2"/>
    </row>
    <row r="117" spans="1:21" s="1" customFormat="1" ht="10" hidden="1">
      <c r="A117" s="8"/>
      <c r="B117" s="8"/>
      <c r="C117" s="8"/>
      <c r="D117" s="8"/>
      <c r="E117" s="2"/>
      <c r="F117" s="6"/>
      <c r="G117" s="6"/>
      <c r="H117" s="6"/>
      <c r="S117" s="2"/>
      <c r="T117" s="2"/>
      <c r="U117" s="2"/>
    </row>
    <row r="118" spans="1:21" s="1" customFormat="1" ht="10" hidden="1">
      <c r="A118" s="8"/>
      <c r="B118" s="8"/>
      <c r="C118" s="8"/>
      <c r="D118" s="8"/>
      <c r="E118" s="2"/>
      <c r="F118" s="6"/>
      <c r="G118" s="6"/>
      <c r="H118" s="6"/>
      <c r="S118" s="2"/>
      <c r="T118" s="2"/>
      <c r="U118" s="2"/>
    </row>
    <row r="119" spans="1:21" s="1" customFormat="1" ht="10" hidden="1">
      <c r="A119" s="8"/>
      <c r="B119" s="8"/>
      <c r="C119" s="8"/>
      <c r="D119" s="8"/>
      <c r="E119" s="2"/>
      <c r="F119" s="6"/>
      <c r="G119" s="6"/>
      <c r="H119" s="6"/>
      <c r="S119" s="2"/>
      <c r="T119" s="2"/>
      <c r="U119" s="2"/>
    </row>
    <row r="120" spans="1:21" s="1" customFormat="1" ht="10" hidden="1">
      <c r="A120" s="8"/>
      <c r="B120" s="8"/>
      <c r="C120" s="8"/>
      <c r="D120" s="8"/>
      <c r="E120" s="2"/>
      <c r="F120" s="6"/>
      <c r="G120" s="6"/>
      <c r="H120" s="6"/>
      <c r="S120" s="2"/>
      <c r="T120" s="2"/>
      <c r="U120" s="2"/>
    </row>
    <row r="121" spans="1:21" s="1" customFormat="1" ht="10" hidden="1">
      <c r="A121" s="8"/>
      <c r="B121" s="8"/>
      <c r="C121" s="8"/>
      <c r="D121" s="8"/>
      <c r="E121" s="2"/>
      <c r="F121" s="6"/>
      <c r="G121" s="6"/>
      <c r="H121" s="6"/>
      <c r="S121" s="2"/>
      <c r="T121" s="2"/>
      <c r="U121" s="2"/>
    </row>
    <row r="122" spans="1:21" s="1" customFormat="1" ht="10" hidden="1">
      <c r="A122" s="8"/>
      <c r="B122" s="8"/>
      <c r="C122" s="8"/>
      <c r="D122" s="8"/>
      <c r="E122" s="2"/>
      <c r="F122" s="6"/>
      <c r="G122" s="6"/>
      <c r="H122" s="6"/>
      <c r="S122" s="2"/>
      <c r="T122" s="2"/>
      <c r="U122" s="2"/>
    </row>
    <row r="123" spans="1:21" s="1" customFormat="1" ht="10" hidden="1">
      <c r="A123" s="8"/>
      <c r="B123" s="8"/>
      <c r="C123" s="8"/>
      <c r="D123" s="8"/>
      <c r="E123" s="2"/>
      <c r="F123" s="6"/>
      <c r="G123" s="6"/>
      <c r="H123" s="6"/>
      <c r="S123" s="2"/>
      <c r="T123" s="2"/>
      <c r="U123" s="2"/>
    </row>
    <row r="124" spans="1:21" s="1" customFormat="1" ht="10" hidden="1">
      <c r="A124" s="8"/>
      <c r="B124" s="8"/>
      <c r="C124" s="8"/>
      <c r="D124" s="8"/>
      <c r="E124" s="2"/>
      <c r="F124" s="6"/>
      <c r="G124" s="6"/>
      <c r="H124" s="6"/>
      <c r="S124" s="2"/>
      <c r="T124" s="2"/>
      <c r="U124" s="2"/>
    </row>
    <row r="125" spans="1:21" s="1" customFormat="1" ht="10" hidden="1">
      <c r="A125" s="8"/>
      <c r="B125" s="8"/>
      <c r="C125" s="8"/>
      <c r="D125" s="8"/>
      <c r="E125" s="2"/>
      <c r="F125" s="6"/>
      <c r="G125" s="6"/>
      <c r="H125" s="6"/>
      <c r="S125" s="2"/>
      <c r="T125" s="2"/>
      <c r="U125" s="2"/>
    </row>
    <row r="126" spans="1:21" s="1" customFormat="1" ht="10" hidden="1">
      <c r="A126" s="8"/>
      <c r="B126" s="8"/>
      <c r="C126" s="8"/>
      <c r="D126" s="8"/>
      <c r="E126" s="2"/>
      <c r="F126" s="6"/>
      <c r="G126" s="6"/>
      <c r="H126" s="6"/>
      <c r="S126" s="2"/>
      <c r="T126" s="2"/>
      <c r="U126" s="2"/>
    </row>
    <row r="127" spans="1:21" s="1" customFormat="1" ht="10" hidden="1">
      <c r="A127" s="8"/>
      <c r="B127" s="8"/>
      <c r="C127" s="8"/>
      <c r="D127" s="8"/>
      <c r="E127" s="2"/>
      <c r="F127" s="6"/>
      <c r="G127" s="6"/>
      <c r="H127" s="6"/>
      <c r="S127" s="2"/>
      <c r="T127" s="2"/>
      <c r="U127" s="2"/>
    </row>
    <row r="128" spans="1:21" s="1" customFormat="1" ht="10" hidden="1">
      <c r="A128" s="8"/>
      <c r="B128" s="8"/>
      <c r="C128" s="8"/>
      <c r="D128" s="8"/>
      <c r="E128" s="2"/>
      <c r="F128" s="6"/>
      <c r="G128" s="6"/>
      <c r="H128" s="6"/>
      <c r="S128" s="2"/>
      <c r="T128" s="2"/>
      <c r="U128" s="2"/>
    </row>
    <row r="129" spans="1:21" s="1" customFormat="1" ht="10" hidden="1">
      <c r="A129" s="8"/>
      <c r="B129" s="8"/>
      <c r="C129" s="8"/>
      <c r="D129" s="8"/>
      <c r="E129" s="2"/>
      <c r="F129" s="6"/>
      <c r="G129" s="6"/>
      <c r="H129" s="6"/>
      <c r="S129" s="2"/>
      <c r="T129" s="2"/>
      <c r="U129" s="2"/>
    </row>
    <row r="130" spans="1:21" s="1" customFormat="1" ht="10" hidden="1">
      <c r="A130" s="8"/>
      <c r="B130" s="8"/>
      <c r="C130" s="8"/>
      <c r="D130" s="8"/>
      <c r="E130" s="2"/>
      <c r="F130" s="6"/>
      <c r="G130" s="6"/>
      <c r="H130" s="6"/>
      <c r="S130" s="2"/>
      <c r="T130" s="2"/>
      <c r="U130" s="2"/>
    </row>
    <row r="131" spans="1:21" s="1" customFormat="1" ht="10" hidden="1">
      <c r="A131" s="8"/>
      <c r="B131" s="8"/>
      <c r="C131" s="8"/>
      <c r="D131" s="8"/>
      <c r="E131" s="2"/>
      <c r="F131" s="6"/>
      <c r="G131" s="6"/>
      <c r="H131" s="6"/>
      <c r="S131" s="2"/>
      <c r="T131" s="2"/>
      <c r="U131" s="2"/>
    </row>
    <row r="132" spans="1:21" s="1" customFormat="1" ht="10" hidden="1">
      <c r="A132" s="8"/>
      <c r="B132" s="8"/>
      <c r="C132" s="8"/>
      <c r="D132" s="8"/>
      <c r="E132" s="2"/>
      <c r="F132" s="6"/>
      <c r="G132" s="6"/>
      <c r="H132" s="6"/>
      <c r="S132" s="2"/>
      <c r="T132" s="2"/>
      <c r="U132" s="2"/>
    </row>
    <row r="133" spans="1:21" s="1" customFormat="1" ht="10" hidden="1">
      <c r="A133" s="8"/>
      <c r="B133" s="8"/>
      <c r="C133" s="8"/>
      <c r="D133" s="8"/>
      <c r="E133" s="2"/>
      <c r="F133" s="6"/>
      <c r="G133" s="6"/>
      <c r="H133" s="6"/>
      <c r="S133" s="2"/>
      <c r="T133" s="2"/>
      <c r="U133" s="2"/>
    </row>
    <row r="134" spans="1:21" s="1" customFormat="1" ht="10" hidden="1">
      <c r="A134" s="8"/>
      <c r="B134" s="8"/>
      <c r="C134" s="8"/>
      <c r="D134" s="8"/>
      <c r="E134" s="2"/>
      <c r="F134" s="6"/>
      <c r="G134" s="6"/>
      <c r="H134" s="6"/>
      <c r="S134" s="2"/>
      <c r="T134" s="2"/>
      <c r="U134" s="2"/>
    </row>
    <row r="135" spans="1:21" s="1" customFormat="1" ht="10" hidden="1">
      <c r="A135" s="8"/>
      <c r="B135" s="8"/>
      <c r="C135" s="8"/>
      <c r="D135" s="8"/>
      <c r="E135" s="2"/>
      <c r="F135" s="6"/>
      <c r="G135" s="6"/>
      <c r="H135" s="6"/>
      <c r="S135" s="2"/>
      <c r="T135" s="2"/>
      <c r="U135" s="2"/>
    </row>
    <row r="136" spans="1:21" s="1" customFormat="1" ht="10" hidden="1">
      <c r="A136" s="8"/>
      <c r="B136" s="8"/>
      <c r="C136" s="8"/>
      <c r="D136" s="8"/>
      <c r="E136" s="2"/>
      <c r="F136" s="6"/>
      <c r="G136" s="6"/>
      <c r="H136" s="6"/>
      <c r="S136" s="2"/>
      <c r="T136" s="2"/>
      <c r="U136" s="2"/>
    </row>
    <row r="137" spans="1:21" s="1" customFormat="1" ht="10" hidden="1">
      <c r="A137" s="8"/>
      <c r="B137" s="8"/>
      <c r="C137" s="8"/>
      <c r="D137" s="8"/>
      <c r="E137" s="2"/>
      <c r="F137" s="6"/>
      <c r="G137" s="6"/>
      <c r="H137" s="6"/>
      <c r="S137" s="2"/>
      <c r="T137" s="2"/>
      <c r="U137" s="2"/>
    </row>
    <row r="138" spans="1:21" s="1" customFormat="1" ht="10" hidden="1">
      <c r="A138" s="8"/>
      <c r="B138" s="8"/>
      <c r="C138" s="8"/>
      <c r="D138" s="8"/>
      <c r="E138" s="2"/>
      <c r="F138" s="6"/>
      <c r="G138" s="6"/>
      <c r="H138" s="6"/>
      <c r="S138" s="2"/>
      <c r="T138" s="2"/>
      <c r="U138" s="2"/>
    </row>
    <row r="139" spans="1:21" s="1" customFormat="1" ht="10" hidden="1">
      <c r="A139" s="8"/>
      <c r="B139" s="8"/>
      <c r="C139" s="8"/>
      <c r="D139" s="8"/>
      <c r="E139" s="2"/>
      <c r="F139" s="6"/>
      <c r="G139" s="6"/>
      <c r="H139" s="6"/>
      <c r="S139" s="2"/>
      <c r="T139" s="2"/>
      <c r="U139" s="2"/>
    </row>
    <row r="140" spans="1:21" s="1" customFormat="1" ht="10" hidden="1">
      <c r="A140" s="8"/>
      <c r="B140" s="8"/>
      <c r="C140" s="8"/>
      <c r="D140" s="8"/>
      <c r="E140" s="2"/>
      <c r="F140" s="6"/>
      <c r="G140" s="6"/>
      <c r="H140" s="6"/>
      <c r="S140" s="2"/>
      <c r="T140" s="2"/>
      <c r="U140" s="2"/>
    </row>
    <row r="141" spans="1:21" s="1" customFormat="1" ht="10" hidden="1">
      <c r="A141" s="8"/>
      <c r="B141" s="8"/>
      <c r="C141" s="8"/>
      <c r="D141" s="8"/>
      <c r="E141" s="2"/>
      <c r="F141" s="6"/>
      <c r="G141" s="6"/>
      <c r="H141" s="6"/>
      <c r="S141" s="2"/>
      <c r="T141" s="2"/>
      <c r="U141" s="2"/>
    </row>
    <row r="142" spans="1:21" s="1" customFormat="1" ht="10" hidden="1">
      <c r="A142" s="8"/>
      <c r="B142" s="8"/>
      <c r="C142" s="8"/>
      <c r="D142" s="8"/>
      <c r="E142" s="2"/>
      <c r="F142" s="6"/>
      <c r="G142" s="6"/>
      <c r="H142" s="6"/>
      <c r="S142" s="2"/>
      <c r="T142" s="2"/>
      <c r="U142" s="2"/>
    </row>
    <row r="143" spans="1:21" s="1" customFormat="1" ht="10" hidden="1">
      <c r="A143" s="8"/>
      <c r="B143" s="8"/>
      <c r="C143" s="8"/>
      <c r="D143" s="8"/>
      <c r="E143" s="2"/>
      <c r="F143" s="6"/>
      <c r="G143" s="6"/>
      <c r="H143" s="6"/>
      <c r="S143" s="2"/>
      <c r="T143" s="2"/>
      <c r="U143" s="2"/>
    </row>
    <row r="144" spans="1:21" s="1" customFormat="1" ht="10" hidden="1">
      <c r="A144" s="8"/>
      <c r="B144" s="8"/>
      <c r="C144" s="8"/>
      <c r="D144" s="8"/>
      <c r="E144" s="2"/>
      <c r="F144" s="6"/>
      <c r="G144" s="6"/>
      <c r="H144" s="6"/>
      <c r="S144" s="2"/>
      <c r="T144" s="2"/>
      <c r="U144" s="2"/>
    </row>
    <row r="145" spans="1:21" s="1" customFormat="1" ht="10" hidden="1">
      <c r="A145" s="8"/>
      <c r="B145" s="8"/>
      <c r="C145" s="8"/>
      <c r="D145" s="8"/>
      <c r="E145" s="2"/>
      <c r="F145" s="6"/>
      <c r="G145" s="6"/>
      <c r="H145" s="6"/>
      <c r="S145" s="2"/>
      <c r="T145" s="2"/>
      <c r="U145" s="2"/>
    </row>
    <row r="146" spans="1:21" s="1" customFormat="1" ht="10" hidden="1">
      <c r="A146" s="8"/>
      <c r="B146" s="8"/>
      <c r="C146" s="8"/>
      <c r="D146" s="8"/>
      <c r="E146" s="2"/>
      <c r="F146" s="6"/>
      <c r="G146" s="6"/>
      <c r="H146" s="6"/>
      <c r="S146" s="2"/>
      <c r="T146" s="2"/>
      <c r="U146" s="2"/>
    </row>
    <row r="147" spans="1:21" s="1" customFormat="1" ht="10" hidden="1">
      <c r="A147" s="8"/>
      <c r="B147" s="8"/>
      <c r="C147" s="8"/>
      <c r="D147" s="8"/>
      <c r="E147" s="2"/>
      <c r="F147" s="6"/>
      <c r="G147" s="6"/>
      <c r="H147" s="6"/>
      <c r="S147" s="2"/>
      <c r="T147" s="2"/>
      <c r="U147" s="2"/>
    </row>
    <row r="148" spans="1:21" s="1" customFormat="1" ht="10" hidden="1">
      <c r="A148" s="8"/>
      <c r="B148" s="8"/>
      <c r="C148" s="8"/>
      <c r="D148" s="8"/>
      <c r="E148" s="2"/>
      <c r="F148" s="6"/>
      <c r="G148" s="6"/>
      <c r="H148" s="6"/>
      <c r="S148" s="2"/>
      <c r="T148" s="2"/>
      <c r="U148" s="2"/>
    </row>
    <row r="149" spans="1:21" s="1" customFormat="1" ht="10" hidden="1">
      <c r="A149" s="8"/>
      <c r="B149" s="8"/>
      <c r="C149" s="8"/>
      <c r="D149" s="8"/>
      <c r="E149" s="2"/>
      <c r="F149" s="6"/>
      <c r="G149" s="6"/>
      <c r="H149" s="6"/>
      <c r="S149" s="2"/>
      <c r="T149" s="2"/>
      <c r="U149" s="2"/>
    </row>
    <row r="150" spans="1:21" s="1" customFormat="1" ht="10" hidden="1">
      <c r="A150" s="8"/>
      <c r="B150" s="8"/>
      <c r="C150" s="8"/>
      <c r="D150" s="8"/>
      <c r="E150" s="2"/>
      <c r="F150" s="6"/>
      <c r="G150" s="6"/>
      <c r="H150" s="6"/>
      <c r="S150" s="2"/>
      <c r="T150" s="2"/>
      <c r="U150" s="2"/>
    </row>
    <row r="151" spans="1:21" s="1" customFormat="1" ht="10" hidden="1">
      <c r="A151" s="8"/>
      <c r="B151" s="8"/>
      <c r="C151" s="8"/>
      <c r="D151" s="8"/>
      <c r="E151" s="2"/>
      <c r="F151" s="6"/>
      <c r="G151" s="6"/>
      <c r="H151" s="6"/>
      <c r="S151" s="2"/>
      <c r="T151" s="2"/>
      <c r="U151" s="2"/>
    </row>
    <row r="152" spans="1:21" s="1" customFormat="1" ht="10" hidden="1">
      <c r="A152" s="8"/>
      <c r="B152" s="8"/>
      <c r="C152" s="8"/>
      <c r="D152" s="8"/>
      <c r="E152" s="2"/>
      <c r="F152" s="6"/>
      <c r="G152" s="6"/>
      <c r="H152" s="6"/>
      <c r="S152" s="2"/>
      <c r="T152" s="2"/>
      <c r="U152" s="2"/>
    </row>
    <row r="153" spans="1:21" s="1" customFormat="1" ht="10" hidden="1">
      <c r="A153" s="8"/>
      <c r="B153" s="8"/>
      <c r="C153" s="8"/>
      <c r="D153" s="8"/>
      <c r="E153" s="2"/>
      <c r="F153" s="6"/>
      <c r="G153" s="6"/>
      <c r="H153" s="6"/>
      <c r="S153" s="2"/>
      <c r="T153" s="2"/>
      <c r="U153" s="2"/>
    </row>
    <row r="154" spans="1:21" s="1" customFormat="1" ht="10" hidden="1">
      <c r="A154" s="8"/>
      <c r="B154" s="8"/>
      <c r="C154" s="8"/>
      <c r="D154" s="8"/>
      <c r="E154" s="2"/>
      <c r="F154" s="6"/>
      <c r="G154" s="6"/>
      <c r="H154" s="6"/>
      <c r="S154" s="2"/>
      <c r="T154" s="2"/>
      <c r="U154" s="2"/>
    </row>
    <row r="155" spans="1:21" s="1" customFormat="1" ht="10" hidden="1">
      <c r="A155" s="8"/>
      <c r="B155" s="8"/>
      <c r="C155" s="8"/>
      <c r="D155" s="8"/>
      <c r="E155" s="2"/>
      <c r="F155" s="6"/>
      <c r="G155" s="6"/>
      <c r="H155" s="6"/>
      <c r="S155" s="2"/>
      <c r="T155" s="2"/>
      <c r="U155" s="2"/>
    </row>
    <row r="156" spans="1:21" s="1" customFormat="1" ht="10" hidden="1">
      <c r="A156" s="8"/>
      <c r="B156" s="8"/>
      <c r="C156" s="8"/>
      <c r="D156" s="8"/>
      <c r="E156" s="2"/>
      <c r="F156" s="6"/>
      <c r="G156" s="6"/>
      <c r="H156" s="6"/>
      <c r="S156" s="2"/>
      <c r="T156" s="2"/>
      <c r="U156" s="2"/>
    </row>
    <row r="157" spans="1:21" s="1" customFormat="1" ht="10" hidden="1">
      <c r="A157" s="8"/>
      <c r="B157" s="8"/>
      <c r="C157" s="8"/>
      <c r="D157" s="8"/>
      <c r="E157" s="2"/>
      <c r="F157" s="6"/>
      <c r="G157" s="6"/>
      <c r="H157" s="6"/>
      <c r="S157" s="2"/>
      <c r="T157" s="2"/>
      <c r="U157" s="2"/>
    </row>
    <row r="158" spans="1:21" s="1" customFormat="1" ht="10" hidden="1">
      <c r="A158" s="8"/>
      <c r="B158" s="8"/>
      <c r="C158" s="8"/>
      <c r="D158" s="8"/>
      <c r="E158" s="2"/>
      <c r="F158" s="6"/>
      <c r="G158" s="6"/>
      <c r="H158" s="6"/>
      <c r="S158" s="2"/>
      <c r="T158" s="2"/>
      <c r="U158" s="2"/>
    </row>
    <row r="159" spans="1:21" s="1" customFormat="1" ht="10" hidden="1">
      <c r="A159" s="8"/>
      <c r="B159" s="8"/>
      <c r="C159" s="8"/>
      <c r="D159" s="8"/>
      <c r="E159" s="2"/>
      <c r="F159" s="6"/>
      <c r="G159" s="6"/>
      <c r="H159" s="6"/>
      <c r="S159" s="2"/>
      <c r="T159" s="2"/>
      <c r="U159" s="2"/>
    </row>
    <row r="160" spans="1:21" s="1" customFormat="1" ht="10" hidden="1">
      <c r="A160" s="8"/>
      <c r="B160" s="8"/>
      <c r="C160" s="8"/>
      <c r="D160" s="8"/>
      <c r="E160" s="2"/>
      <c r="F160" s="6"/>
      <c r="G160" s="6"/>
      <c r="H160" s="6"/>
      <c r="S160" s="2"/>
      <c r="T160" s="2"/>
      <c r="U160" s="2"/>
    </row>
    <row r="161" spans="1:21" s="1" customFormat="1" ht="10" hidden="1">
      <c r="A161" s="8"/>
      <c r="B161" s="8"/>
      <c r="C161" s="8"/>
      <c r="D161" s="8"/>
      <c r="E161" s="2"/>
      <c r="F161" s="6"/>
      <c r="G161" s="6"/>
      <c r="H161" s="6"/>
      <c r="S161" s="2"/>
      <c r="T161" s="2"/>
      <c r="U161" s="2"/>
    </row>
    <row r="162" spans="1:21" s="1" customFormat="1" ht="10" hidden="1">
      <c r="A162" s="8"/>
      <c r="B162" s="8"/>
      <c r="C162" s="8"/>
      <c r="D162" s="8"/>
      <c r="E162" s="2"/>
      <c r="F162" s="6"/>
      <c r="G162" s="6"/>
      <c r="H162" s="6"/>
      <c r="S162" s="2"/>
      <c r="T162" s="2"/>
      <c r="U162" s="2"/>
    </row>
    <row r="163" spans="1:21" s="1" customFormat="1" ht="10" hidden="1">
      <c r="A163" s="8"/>
      <c r="B163" s="8"/>
      <c r="C163" s="8"/>
      <c r="D163" s="8"/>
      <c r="E163" s="2"/>
      <c r="F163" s="6"/>
      <c r="G163" s="6"/>
      <c r="H163" s="6"/>
      <c r="S163" s="2"/>
      <c r="T163" s="2"/>
      <c r="U163" s="2"/>
    </row>
    <row r="164" spans="1:21" s="1" customFormat="1" ht="10" hidden="1">
      <c r="A164" s="8"/>
      <c r="B164" s="8"/>
      <c r="C164" s="8"/>
      <c r="D164" s="8"/>
      <c r="E164" s="2"/>
      <c r="F164" s="6"/>
      <c r="G164" s="6"/>
      <c r="H164" s="6"/>
      <c r="S164" s="2"/>
      <c r="T164" s="2"/>
      <c r="U164" s="2"/>
    </row>
    <row r="165" spans="1:21" s="1" customFormat="1" ht="10" hidden="1">
      <c r="A165" s="8"/>
      <c r="B165" s="8"/>
      <c r="C165" s="8"/>
      <c r="D165" s="8"/>
      <c r="E165" s="2"/>
      <c r="F165" s="6"/>
      <c r="G165" s="6"/>
      <c r="H165" s="6"/>
      <c r="S165" s="2"/>
      <c r="T165" s="2"/>
      <c r="U165" s="2"/>
    </row>
    <row r="166" spans="1:21" s="1" customFormat="1" ht="10" hidden="1">
      <c r="A166" s="8"/>
      <c r="B166" s="8"/>
      <c r="C166" s="8"/>
      <c r="D166" s="8"/>
      <c r="E166" s="2"/>
      <c r="F166" s="6"/>
      <c r="G166" s="6"/>
      <c r="H166" s="6"/>
      <c r="S166" s="2"/>
      <c r="T166" s="2"/>
      <c r="U166" s="2"/>
    </row>
    <row r="167" spans="1:21" s="1" customFormat="1" ht="10" hidden="1">
      <c r="A167" s="8"/>
      <c r="B167" s="8"/>
      <c r="C167" s="8"/>
      <c r="D167" s="8"/>
      <c r="E167" s="2"/>
      <c r="F167" s="6"/>
      <c r="G167" s="6"/>
      <c r="H167" s="6"/>
      <c r="S167" s="2"/>
      <c r="T167" s="2"/>
      <c r="U167" s="2"/>
    </row>
    <row r="168" spans="1:21" s="1" customFormat="1" ht="10" hidden="1">
      <c r="A168" s="8"/>
      <c r="B168" s="8"/>
      <c r="C168" s="8"/>
      <c r="D168" s="8"/>
      <c r="E168" s="2"/>
      <c r="F168" s="6"/>
      <c r="G168" s="6"/>
      <c r="H168" s="6"/>
      <c r="S168" s="2"/>
      <c r="T168" s="2"/>
      <c r="U168" s="2"/>
    </row>
    <row r="169" spans="1:21" s="1" customFormat="1" ht="10" hidden="1">
      <c r="A169" s="8"/>
      <c r="B169" s="8"/>
      <c r="C169" s="8"/>
      <c r="D169" s="8"/>
      <c r="E169" s="2"/>
      <c r="F169" s="6"/>
      <c r="G169" s="6"/>
      <c r="H169" s="6"/>
      <c r="S169" s="2"/>
      <c r="T169" s="2"/>
      <c r="U169" s="2"/>
    </row>
    <row r="170" spans="1:21" s="1" customFormat="1" ht="10" hidden="1">
      <c r="A170" s="8"/>
      <c r="B170" s="8"/>
      <c r="C170" s="8"/>
      <c r="D170" s="8"/>
      <c r="E170" s="2"/>
      <c r="F170" s="6"/>
      <c r="G170" s="6"/>
      <c r="H170" s="6"/>
      <c r="S170" s="2"/>
      <c r="T170" s="2"/>
      <c r="U170" s="2"/>
    </row>
    <row r="171" spans="1:21" s="1" customFormat="1" ht="10" hidden="1">
      <c r="A171" s="8"/>
      <c r="B171" s="8"/>
      <c r="C171" s="8"/>
      <c r="D171" s="8"/>
      <c r="E171" s="2"/>
      <c r="F171" s="6"/>
      <c r="G171" s="6"/>
      <c r="H171" s="6"/>
      <c r="S171" s="2"/>
      <c r="T171" s="2"/>
      <c r="U171" s="2"/>
    </row>
    <row r="172" spans="1:21" s="1" customFormat="1" ht="10" hidden="1">
      <c r="A172" s="8"/>
      <c r="B172" s="8"/>
      <c r="C172" s="8"/>
      <c r="D172" s="8"/>
      <c r="E172" s="2"/>
      <c r="F172" s="6"/>
      <c r="G172" s="6"/>
      <c r="H172" s="6"/>
      <c r="S172" s="2"/>
      <c r="T172" s="2"/>
      <c r="U172" s="2"/>
    </row>
    <row r="173" spans="1:21" s="1" customFormat="1" ht="10" hidden="1">
      <c r="A173" s="8"/>
      <c r="B173" s="8"/>
      <c r="C173" s="8"/>
      <c r="D173" s="8"/>
      <c r="E173" s="2"/>
      <c r="F173" s="6"/>
      <c r="G173" s="6"/>
      <c r="H173" s="6"/>
      <c r="S173" s="2"/>
      <c r="T173" s="2"/>
      <c r="U173" s="2"/>
    </row>
    <row r="174" spans="1:21" s="1" customFormat="1" ht="10" hidden="1">
      <c r="A174" s="8"/>
      <c r="B174" s="8"/>
      <c r="C174" s="8"/>
      <c r="D174" s="8"/>
      <c r="E174" s="2"/>
      <c r="F174" s="6"/>
      <c r="G174" s="6"/>
      <c r="H174" s="6"/>
      <c r="S174" s="2"/>
      <c r="T174" s="2"/>
      <c r="U174" s="2"/>
    </row>
    <row r="175" spans="1:21" s="1" customFormat="1" ht="10" hidden="1">
      <c r="A175" s="8"/>
      <c r="B175" s="8"/>
      <c r="C175" s="8"/>
      <c r="D175" s="8"/>
      <c r="E175" s="2"/>
      <c r="F175" s="6"/>
      <c r="G175" s="6"/>
      <c r="H175" s="6"/>
      <c r="S175" s="2"/>
      <c r="T175" s="2"/>
      <c r="U175" s="2"/>
    </row>
    <row r="176" spans="1:21" s="1" customFormat="1" ht="10" hidden="1">
      <c r="A176" s="8"/>
      <c r="B176" s="8"/>
      <c r="C176" s="8"/>
      <c r="D176" s="8"/>
      <c r="E176" s="2"/>
      <c r="F176" s="6"/>
      <c r="G176" s="6"/>
      <c r="H176" s="6"/>
      <c r="S176" s="2"/>
      <c r="T176" s="2"/>
      <c r="U176" s="2"/>
    </row>
    <row r="177" spans="1:21" s="1" customFormat="1" ht="10" hidden="1">
      <c r="A177" s="8"/>
      <c r="B177" s="8"/>
      <c r="C177" s="8"/>
      <c r="D177" s="8"/>
      <c r="E177" s="2"/>
      <c r="F177" s="6"/>
      <c r="G177" s="6"/>
      <c r="H177" s="6"/>
      <c r="S177" s="2"/>
      <c r="T177" s="2"/>
      <c r="U177" s="2"/>
    </row>
    <row r="178" spans="1:21" s="1" customFormat="1" ht="10" hidden="1">
      <c r="A178" s="8"/>
      <c r="B178" s="8"/>
      <c r="C178" s="8"/>
      <c r="D178" s="8"/>
      <c r="E178" s="2"/>
      <c r="F178" s="6"/>
      <c r="G178" s="6"/>
      <c r="H178" s="6"/>
      <c r="S178" s="2"/>
      <c r="T178" s="2"/>
      <c r="U178" s="2"/>
    </row>
    <row r="179" spans="1:21" s="1" customFormat="1" ht="10" hidden="1">
      <c r="A179" s="8"/>
      <c r="B179" s="8"/>
      <c r="C179" s="8"/>
      <c r="D179" s="8"/>
      <c r="E179" s="2"/>
      <c r="F179" s="6"/>
      <c r="G179" s="6"/>
      <c r="H179" s="6"/>
      <c r="S179" s="2"/>
      <c r="T179" s="2"/>
      <c r="U179" s="2"/>
    </row>
    <row r="180" spans="1:21" s="1" customFormat="1" ht="10" hidden="1">
      <c r="A180" s="8"/>
      <c r="B180" s="8"/>
      <c r="C180" s="8"/>
      <c r="D180" s="8"/>
      <c r="E180" s="2"/>
      <c r="F180" s="6"/>
      <c r="G180" s="6"/>
      <c r="H180" s="6"/>
      <c r="S180" s="2"/>
      <c r="T180" s="2"/>
      <c r="U180" s="2"/>
    </row>
    <row r="181" spans="1:21" s="1" customFormat="1" ht="10" hidden="1">
      <c r="A181" s="8"/>
      <c r="B181" s="8"/>
      <c r="C181" s="8"/>
      <c r="D181" s="8"/>
      <c r="E181" s="2"/>
      <c r="F181" s="6"/>
      <c r="G181" s="6"/>
      <c r="H181" s="6"/>
      <c r="S181" s="2"/>
      <c r="T181" s="2"/>
      <c r="U181" s="2"/>
    </row>
    <row r="182" spans="1:21" s="1" customFormat="1" ht="10" hidden="1">
      <c r="A182" s="8"/>
      <c r="B182" s="8"/>
      <c r="C182" s="8"/>
      <c r="D182" s="8"/>
      <c r="E182" s="2"/>
      <c r="F182" s="6"/>
      <c r="G182" s="6"/>
      <c r="H182" s="6"/>
      <c r="S182" s="2"/>
      <c r="T182" s="2"/>
      <c r="U182" s="2"/>
    </row>
    <row r="183" spans="1:21" s="1" customFormat="1" ht="10" hidden="1">
      <c r="A183" s="8"/>
      <c r="B183" s="8"/>
      <c r="C183" s="8"/>
      <c r="D183" s="8"/>
      <c r="E183" s="2"/>
      <c r="F183" s="6"/>
      <c r="G183" s="6"/>
      <c r="H183" s="6"/>
      <c r="S183" s="2"/>
      <c r="T183" s="2"/>
      <c r="U183" s="2"/>
    </row>
    <row r="184" spans="1:21" s="1" customFormat="1" ht="10" hidden="1">
      <c r="A184" s="8"/>
      <c r="B184" s="8"/>
      <c r="C184" s="8"/>
      <c r="D184" s="8"/>
      <c r="E184" s="2"/>
      <c r="F184" s="6"/>
      <c r="G184" s="6"/>
      <c r="H184" s="6"/>
      <c r="S184" s="2"/>
      <c r="T184" s="2"/>
      <c r="U184" s="2"/>
    </row>
    <row r="185" spans="1:21" s="1" customFormat="1" ht="10" hidden="1">
      <c r="A185" s="8"/>
      <c r="B185" s="8"/>
      <c r="C185" s="8"/>
      <c r="D185" s="8"/>
      <c r="E185" s="2"/>
      <c r="F185" s="6"/>
      <c r="G185" s="6"/>
      <c r="H185" s="6"/>
      <c r="S185" s="2"/>
      <c r="T185" s="2"/>
      <c r="U185" s="2"/>
    </row>
    <row r="186" spans="1:21" s="1" customFormat="1" ht="10" hidden="1">
      <c r="A186" s="8"/>
      <c r="B186" s="8"/>
      <c r="C186" s="8"/>
      <c r="D186" s="8"/>
      <c r="E186" s="2"/>
      <c r="F186" s="6"/>
      <c r="G186" s="6"/>
      <c r="H186" s="6"/>
      <c r="S186" s="2"/>
      <c r="T186" s="2"/>
      <c r="U186" s="2"/>
    </row>
    <row r="187" spans="1:21" s="1" customFormat="1" ht="10" hidden="1">
      <c r="A187" s="8"/>
      <c r="B187" s="8"/>
      <c r="C187" s="8"/>
      <c r="D187" s="8"/>
      <c r="E187" s="2"/>
      <c r="F187" s="6"/>
      <c r="G187" s="6"/>
      <c r="H187" s="6"/>
      <c r="S187" s="2"/>
      <c r="T187" s="2"/>
      <c r="U187" s="2"/>
    </row>
    <row r="188" spans="1:21" s="1" customFormat="1" ht="10" hidden="1">
      <c r="A188" s="8"/>
      <c r="B188" s="8"/>
      <c r="C188" s="8"/>
      <c r="D188" s="8"/>
      <c r="E188" s="2"/>
      <c r="F188" s="6"/>
      <c r="G188" s="6"/>
      <c r="H188" s="6"/>
      <c r="S188" s="2"/>
      <c r="T188" s="2"/>
      <c r="U188" s="2"/>
    </row>
    <row r="189" spans="1:21" s="1" customFormat="1" ht="10" hidden="1">
      <c r="A189" s="8"/>
      <c r="B189" s="8"/>
      <c r="C189" s="8"/>
      <c r="D189" s="8"/>
      <c r="E189" s="2"/>
      <c r="F189" s="6"/>
      <c r="G189" s="6"/>
      <c r="H189" s="6"/>
      <c r="S189" s="2"/>
      <c r="T189" s="2"/>
      <c r="U189" s="2"/>
    </row>
    <row r="190" spans="1:21" s="1" customFormat="1" ht="10" hidden="1">
      <c r="A190" s="8"/>
      <c r="B190" s="8"/>
      <c r="C190" s="8"/>
      <c r="D190" s="8"/>
      <c r="E190" s="2"/>
      <c r="F190" s="6"/>
      <c r="G190" s="6"/>
      <c r="H190" s="6"/>
      <c r="S190" s="2"/>
      <c r="T190" s="2"/>
      <c r="U190" s="2"/>
    </row>
    <row r="191" spans="1:21" s="1" customFormat="1" ht="10" hidden="1">
      <c r="A191" s="8"/>
      <c r="B191" s="8"/>
      <c r="C191" s="8"/>
      <c r="D191" s="8"/>
      <c r="E191" s="2"/>
      <c r="F191" s="6"/>
      <c r="G191" s="6"/>
      <c r="H191" s="6"/>
      <c r="S191" s="2"/>
      <c r="T191" s="2"/>
      <c r="U191" s="2"/>
    </row>
    <row r="192" spans="1:21" s="1" customFormat="1" ht="10" hidden="1">
      <c r="A192" s="8"/>
      <c r="B192" s="8"/>
      <c r="C192" s="8"/>
      <c r="D192" s="8"/>
      <c r="E192" s="2"/>
      <c r="F192" s="6"/>
      <c r="G192" s="6"/>
      <c r="H192" s="6"/>
      <c r="S192" s="2"/>
      <c r="T192" s="2"/>
      <c r="U192" s="2"/>
    </row>
    <row r="193" spans="1:21" s="1" customFormat="1" ht="10" hidden="1">
      <c r="A193" s="8"/>
      <c r="B193" s="8"/>
      <c r="C193" s="8"/>
      <c r="D193" s="8"/>
      <c r="E193" s="2"/>
      <c r="F193" s="6"/>
      <c r="G193" s="6"/>
      <c r="H193" s="6"/>
      <c r="S193" s="2"/>
      <c r="T193" s="2"/>
      <c r="U193" s="2"/>
    </row>
    <row r="194" spans="1:21" s="1" customFormat="1" ht="10" hidden="1">
      <c r="A194" s="8"/>
      <c r="B194" s="8"/>
      <c r="C194" s="8"/>
      <c r="D194" s="8"/>
      <c r="E194" s="2"/>
      <c r="F194" s="6"/>
      <c r="G194" s="6"/>
      <c r="H194" s="6"/>
      <c r="S194" s="2"/>
      <c r="T194" s="2"/>
      <c r="U194" s="2"/>
    </row>
    <row r="195" spans="1:21" s="1" customFormat="1" ht="10" hidden="1">
      <c r="A195" s="8"/>
      <c r="B195" s="8"/>
      <c r="C195" s="8"/>
      <c r="D195" s="8"/>
      <c r="E195" s="2"/>
      <c r="F195" s="6"/>
      <c r="G195" s="6"/>
      <c r="H195" s="6"/>
      <c r="S195" s="2"/>
      <c r="T195" s="2"/>
      <c r="U195" s="2"/>
    </row>
    <row r="196" spans="1:21" s="1" customFormat="1" ht="10" hidden="1">
      <c r="A196" s="8"/>
      <c r="B196" s="8"/>
      <c r="C196" s="8"/>
      <c r="D196" s="8"/>
      <c r="E196" s="2"/>
      <c r="F196" s="6"/>
      <c r="G196" s="6"/>
      <c r="H196" s="6"/>
      <c r="S196" s="2"/>
      <c r="T196" s="2"/>
      <c r="U196" s="2"/>
    </row>
    <row r="197" spans="1:21" s="1" customFormat="1" ht="10" hidden="1">
      <c r="A197" s="8"/>
      <c r="B197" s="8"/>
      <c r="C197" s="8"/>
      <c r="D197" s="8"/>
      <c r="E197" s="2"/>
      <c r="F197" s="6"/>
      <c r="G197" s="6"/>
      <c r="H197" s="6"/>
      <c r="S197" s="2"/>
      <c r="T197" s="2"/>
      <c r="U197" s="2"/>
    </row>
    <row r="198" spans="1:21" s="1" customFormat="1" ht="10" hidden="1">
      <c r="A198" s="8"/>
      <c r="B198" s="8"/>
      <c r="C198" s="8"/>
      <c r="D198" s="8"/>
      <c r="E198" s="2"/>
      <c r="F198" s="6"/>
      <c r="G198" s="6"/>
      <c r="H198" s="6"/>
      <c r="S198" s="2"/>
      <c r="T198" s="2"/>
      <c r="U198" s="2"/>
    </row>
    <row r="199" spans="1:21" s="1" customFormat="1" ht="10" hidden="1">
      <c r="A199" s="8"/>
      <c r="B199" s="8"/>
      <c r="C199" s="8"/>
      <c r="D199" s="8"/>
      <c r="E199" s="2"/>
      <c r="F199" s="6"/>
      <c r="G199" s="6"/>
      <c r="H199" s="6"/>
      <c r="S199" s="2"/>
      <c r="T199" s="2"/>
      <c r="U199" s="2"/>
    </row>
    <row r="200" spans="1:21" s="1" customFormat="1" ht="10" hidden="1">
      <c r="A200" s="8"/>
      <c r="B200" s="8"/>
      <c r="C200" s="8"/>
      <c r="D200" s="8"/>
      <c r="E200" s="2"/>
      <c r="F200" s="6"/>
      <c r="G200" s="6"/>
      <c r="H200" s="6"/>
      <c r="S200" s="2"/>
      <c r="T200" s="2"/>
      <c r="U200" s="2"/>
    </row>
    <row r="201" spans="1:21" s="1" customFormat="1" ht="10" hidden="1">
      <c r="A201" s="8"/>
      <c r="B201" s="8"/>
      <c r="C201" s="8"/>
      <c r="D201" s="8"/>
      <c r="E201" s="2"/>
      <c r="F201" s="6"/>
      <c r="G201" s="6"/>
      <c r="H201" s="6"/>
      <c r="S201" s="2"/>
      <c r="T201" s="2"/>
      <c r="U201" s="2"/>
    </row>
    <row r="202" spans="1:21" s="1" customFormat="1" ht="10" hidden="1">
      <c r="A202" s="8"/>
      <c r="B202" s="8"/>
      <c r="C202" s="8"/>
      <c r="D202" s="8"/>
      <c r="E202" s="2"/>
      <c r="F202" s="6"/>
      <c r="G202" s="6"/>
      <c r="H202" s="6"/>
      <c r="S202" s="2"/>
      <c r="T202" s="2"/>
      <c r="U202" s="2"/>
    </row>
    <row r="203" spans="1:21" s="1" customFormat="1" ht="10" hidden="1">
      <c r="A203" s="8"/>
      <c r="B203" s="8"/>
      <c r="C203" s="8"/>
      <c r="D203" s="8"/>
      <c r="E203" s="2"/>
      <c r="F203" s="6"/>
      <c r="G203" s="6"/>
      <c r="H203" s="6"/>
      <c r="S203" s="2"/>
      <c r="T203" s="2"/>
      <c r="U203" s="2"/>
    </row>
    <row r="204" spans="1:21" s="1" customFormat="1" ht="10" hidden="1">
      <c r="A204" s="8"/>
      <c r="B204" s="8"/>
      <c r="C204" s="8"/>
      <c r="D204" s="8"/>
      <c r="E204" s="2"/>
      <c r="F204" s="6"/>
      <c r="G204" s="6"/>
      <c r="H204" s="6"/>
      <c r="S204" s="2"/>
      <c r="T204" s="2"/>
      <c r="U204" s="2"/>
    </row>
    <row r="205" spans="1:21" s="1" customFormat="1" ht="10" hidden="1">
      <c r="A205" s="8"/>
      <c r="B205" s="8"/>
      <c r="C205" s="8"/>
      <c r="D205" s="8"/>
      <c r="E205" s="2"/>
      <c r="F205" s="6"/>
      <c r="G205" s="6"/>
      <c r="H205" s="6"/>
      <c r="S205" s="2"/>
      <c r="T205" s="2"/>
      <c r="U205" s="2"/>
    </row>
    <row r="206" spans="1:21" s="1" customFormat="1" ht="10" hidden="1">
      <c r="A206" s="8"/>
      <c r="B206" s="8"/>
      <c r="C206" s="8"/>
      <c r="D206" s="8"/>
      <c r="E206" s="2"/>
      <c r="F206" s="6"/>
      <c r="G206" s="6"/>
      <c r="H206" s="6"/>
      <c r="S206" s="2"/>
      <c r="T206" s="2"/>
      <c r="U206" s="2"/>
    </row>
    <row r="207" spans="1:21" s="1" customFormat="1" ht="10" hidden="1">
      <c r="A207" s="8"/>
      <c r="B207" s="8"/>
      <c r="C207" s="8"/>
      <c r="D207" s="8"/>
      <c r="E207" s="2"/>
      <c r="F207" s="6"/>
      <c r="G207" s="6"/>
      <c r="H207" s="6"/>
      <c r="S207" s="2"/>
      <c r="T207" s="2"/>
      <c r="U207" s="2"/>
    </row>
    <row r="208" spans="1:21" s="1" customFormat="1" ht="10" hidden="1">
      <c r="A208" s="8"/>
      <c r="B208" s="8"/>
      <c r="C208" s="8"/>
      <c r="D208" s="8"/>
      <c r="E208" s="2"/>
      <c r="F208" s="6"/>
      <c r="G208" s="6"/>
      <c r="H208" s="6"/>
      <c r="S208" s="2"/>
      <c r="T208" s="2"/>
      <c r="U208" s="2"/>
    </row>
    <row r="209" spans="1:21" s="1" customFormat="1" ht="10" hidden="1">
      <c r="A209" s="8"/>
      <c r="B209" s="8"/>
      <c r="C209" s="8"/>
      <c r="D209" s="8"/>
      <c r="E209" s="2"/>
      <c r="F209" s="6"/>
      <c r="G209" s="6"/>
      <c r="H209" s="6"/>
      <c r="S209" s="2"/>
      <c r="T209" s="2"/>
      <c r="U209" s="2"/>
    </row>
    <row r="210" spans="1:21" s="1" customFormat="1" ht="10" hidden="1">
      <c r="A210" s="8"/>
      <c r="B210" s="8"/>
      <c r="C210" s="8"/>
      <c r="D210" s="8"/>
      <c r="E210" s="2"/>
      <c r="F210" s="6"/>
      <c r="G210" s="6"/>
      <c r="H210" s="6"/>
      <c r="S210" s="2"/>
      <c r="T210" s="2"/>
      <c r="U210" s="2"/>
    </row>
    <row r="211" spans="1:21" s="1" customFormat="1" ht="10" hidden="1">
      <c r="A211" s="8"/>
      <c r="B211" s="8"/>
      <c r="C211" s="8"/>
      <c r="D211" s="8"/>
      <c r="E211" s="2"/>
      <c r="F211" s="6"/>
      <c r="G211" s="6"/>
      <c r="H211" s="6"/>
      <c r="S211" s="2"/>
      <c r="T211" s="2"/>
      <c r="U211" s="2"/>
    </row>
    <row r="212" spans="1:21" s="1" customFormat="1" ht="10" hidden="1">
      <c r="A212" s="8"/>
      <c r="B212" s="8"/>
      <c r="C212" s="8"/>
      <c r="D212" s="8"/>
      <c r="E212" s="2"/>
      <c r="F212" s="6"/>
      <c r="G212" s="6"/>
      <c r="H212" s="6"/>
      <c r="S212" s="2"/>
      <c r="T212" s="2"/>
      <c r="U212" s="2"/>
    </row>
    <row r="213" spans="1:21" s="1" customFormat="1" ht="10" hidden="1">
      <c r="A213" s="8"/>
      <c r="B213" s="8"/>
      <c r="C213" s="8"/>
      <c r="D213" s="8"/>
      <c r="E213" s="2"/>
      <c r="F213" s="6"/>
      <c r="G213" s="6"/>
      <c r="H213" s="6"/>
      <c r="S213" s="2"/>
      <c r="T213" s="2"/>
      <c r="U213" s="2"/>
    </row>
    <row r="214" spans="1:21" s="1" customFormat="1" ht="10" hidden="1">
      <c r="A214" s="8"/>
      <c r="B214" s="8"/>
      <c r="C214" s="8"/>
      <c r="D214" s="8"/>
      <c r="E214" s="2"/>
      <c r="F214" s="6"/>
      <c r="G214" s="6"/>
      <c r="H214" s="6"/>
      <c r="S214" s="2"/>
      <c r="T214" s="2"/>
      <c r="U214" s="2"/>
    </row>
    <row r="215" spans="1:21" s="1" customFormat="1" ht="10" hidden="1">
      <c r="A215" s="8"/>
      <c r="B215" s="8"/>
      <c r="C215" s="8"/>
      <c r="D215" s="8"/>
      <c r="E215" s="2"/>
      <c r="F215" s="6"/>
      <c r="G215" s="6"/>
      <c r="H215" s="6"/>
      <c r="S215" s="2"/>
      <c r="T215" s="2"/>
      <c r="U215" s="2"/>
    </row>
    <row r="216" spans="1:21" s="1" customFormat="1" ht="10" hidden="1">
      <c r="A216" s="8"/>
      <c r="B216" s="8"/>
      <c r="C216" s="8"/>
      <c r="D216" s="8"/>
      <c r="E216" s="2"/>
      <c r="F216" s="6"/>
      <c r="G216" s="6"/>
      <c r="H216" s="6"/>
      <c r="S216" s="2"/>
      <c r="T216" s="2"/>
      <c r="U216" s="2"/>
    </row>
    <row r="217" spans="1:21" s="1" customFormat="1" ht="10" hidden="1">
      <c r="A217" s="8"/>
      <c r="B217" s="8"/>
      <c r="C217" s="8"/>
      <c r="D217" s="8"/>
      <c r="E217" s="2"/>
      <c r="F217" s="6"/>
      <c r="G217" s="6"/>
      <c r="H217" s="6"/>
      <c r="S217" s="2"/>
      <c r="T217" s="2"/>
      <c r="U217" s="2"/>
    </row>
    <row r="218" spans="1:21" s="1" customFormat="1" ht="10" hidden="1">
      <c r="A218" s="8"/>
      <c r="B218" s="8"/>
      <c r="C218" s="8"/>
      <c r="D218" s="8"/>
      <c r="E218" s="2"/>
      <c r="F218" s="6"/>
      <c r="G218" s="6"/>
      <c r="H218" s="6"/>
      <c r="S218" s="2"/>
      <c r="T218" s="2"/>
      <c r="U218" s="2"/>
    </row>
    <row r="219" spans="1:21" s="1" customFormat="1" ht="10" hidden="1">
      <c r="A219" s="8"/>
      <c r="B219" s="8"/>
      <c r="C219" s="8"/>
      <c r="D219" s="8"/>
      <c r="E219" s="2"/>
      <c r="F219" s="6"/>
      <c r="G219" s="6"/>
      <c r="H219" s="6"/>
      <c r="S219" s="2"/>
      <c r="T219" s="2"/>
      <c r="U219" s="2"/>
    </row>
    <row r="220" spans="1:21" s="1" customFormat="1" ht="10" hidden="1">
      <c r="A220" s="8"/>
      <c r="B220" s="8"/>
      <c r="C220" s="8"/>
      <c r="D220" s="8"/>
      <c r="E220" s="2"/>
      <c r="F220" s="6"/>
      <c r="G220" s="6"/>
      <c r="H220" s="6"/>
      <c r="S220" s="2"/>
      <c r="T220" s="2"/>
      <c r="U220" s="2"/>
    </row>
    <row r="221" spans="1:21" s="1" customFormat="1" ht="10" hidden="1">
      <c r="A221" s="8"/>
      <c r="B221" s="8"/>
      <c r="C221" s="8"/>
      <c r="D221" s="8"/>
      <c r="E221" s="2"/>
      <c r="F221" s="6"/>
      <c r="G221" s="6"/>
      <c r="H221" s="6"/>
      <c r="S221" s="2"/>
      <c r="T221" s="2"/>
      <c r="U221" s="2"/>
    </row>
    <row r="222" spans="1:21" s="1" customFormat="1" ht="10" hidden="1">
      <c r="A222" s="8"/>
      <c r="B222" s="8"/>
      <c r="C222" s="8"/>
      <c r="D222" s="8"/>
      <c r="E222" s="2"/>
      <c r="F222" s="6"/>
      <c r="G222" s="6"/>
      <c r="H222" s="6"/>
      <c r="S222" s="2"/>
      <c r="T222" s="2"/>
      <c r="U222" s="2"/>
    </row>
    <row r="223" spans="1:21" s="1" customFormat="1" ht="10" hidden="1">
      <c r="A223" s="8"/>
      <c r="B223" s="8"/>
      <c r="C223" s="8"/>
      <c r="D223" s="8"/>
      <c r="E223" s="2"/>
      <c r="F223" s="6"/>
      <c r="G223" s="6"/>
      <c r="H223" s="6"/>
      <c r="S223" s="2"/>
      <c r="T223" s="2"/>
      <c r="U223" s="2"/>
    </row>
    <row r="224" spans="1:21" s="1" customFormat="1" ht="10" hidden="1">
      <c r="A224" s="8"/>
      <c r="B224" s="8"/>
      <c r="C224" s="8"/>
      <c r="D224" s="8"/>
      <c r="E224" s="2"/>
      <c r="F224" s="6"/>
      <c r="G224" s="6"/>
      <c r="H224" s="6"/>
      <c r="S224" s="2"/>
      <c r="T224" s="2"/>
      <c r="U224" s="2"/>
    </row>
    <row r="225" spans="1:21" s="1" customFormat="1" ht="10" hidden="1">
      <c r="A225" s="8"/>
      <c r="B225" s="8"/>
      <c r="C225" s="8"/>
      <c r="D225" s="8"/>
      <c r="E225" s="2"/>
      <c r="F225" s="6"/>
      <c r="G225" s="6"/>
      <c r="H225" s="6"/>
      <c r="S225" s="2"/>
      <c r="T225" s="2"/>
      <c r="U225" s="2"/>
    </row>
    <row r="226" spans="1:21" s="1" customFormat="1" ht="10" hidden="1">
      <c r="A226" s="8"/>
      <c r="B226" s="8"/>
      <c r="C226" s="8"/>
      <c r="D226" s="8"/>
      <c r="E226" s="2"/>
      <c r="F226" s="6"/>
      <c r="G226" s="6"/>
      <c r="H226" s="6"/>
      <c r="S226" s="2"/>
      <c r="T226" s="2"/>
      <c r="U226" s="2"/>
    </row>
    <row r="227" spans="1:21" s="1" customFormat="1" ht="10" hidden="1">
      <c r="A227" s="8"/>
      <c r="B227" s="8"/>
      <c r="C227" s="8"/>
      <c r="D227" s="8"/>
      <c r="E227" s="2"/>
      <c r="F227" s="6"/>
      <c r="G227" s="6"/>
      <c r="H227" s="6"/>
      <c r="S227" s="2"/>
      <c r="T227" s="2"/>
      <c r="U227" s="2"/>
    </row>
    <row r="228" spans="1:21" s="1" customFormat="1" ht="10" hidden="1">
      <c r="A228" s="8"/>
      <c r="B228" s="8"/>
      <c r="C228" s="8"/>
      <c r="D228" s="8"/>
      <c r="E228" s="2"/>
      <c r="F228" s="6"/>
      <c r="G228" s="6"/>
      <c r="H228" s="6"/>
      <c r="S228" s="2"/>
      <c r="T228" s="2"/>
      <c r="U228" s="2"/>
    </row>
    <row r="229" spans="1:21" s="1" customFormat="1" ht="10" hidden="1">
      <c r="A229" s="8"/>
      <c r="B229" s="8"/>
      <c r="C229" s="8"/>
      <c r="D229" s="8"/>
      <c r="E229" s="2"/>
      <c r="F229" s="6"/>
      <c r="G229" s="6"/>
      <c r="H229" s="6"/>
      <c r="S229" s="2"/>
      <c r="T229" s="2"/>
      <c r="U229" s="2"/>
    </row>
    <row r="230" spans="1:21" s="1" customFormat="1" ht="10" hidden="1">
      <c r="A230" s="8"/>
      <c r="B230" s="8"/>
      <c r="C230" s="8"/>
      <c r="D230" s="8"/>
      <c r="E230" s="2"/>
      <c r="F230" s="6"/>
      <c r="G230" s="6"/>
      <c r="H230" s="6"/>
      <c r="S230" s="2"/>
      <c r="T230" s="2"/>
      <c r="U230" s="2"/>
    </row>
    <row r="231" spans="1:21" s="1" customFormat="1" ht="10" hidden="1">
      <c r="A231" s="8"/>
      <c r="B231" s="8"/>
      <c r="C231" s="8"/>
      <c r="D231" s="8"/>
      <c r="E231" s="2"/>
      <c r="F231" s="6"/>
      <c r="G231" s="6"/>
      <c r="H231" s="6"/>
      <c r="S231" s="2"/>
      <c r="T231" s="2"/>
      <c r="U231" s="2"/>
    </row>
    <row r="232" spans="1:21" s="1" customFormat="1" ht="10" hidden="1">
      <c r="A232" s="8"/>
      <c r="B232" s="8"/>
      <c r="C232" s="8"/>
      <c r="D232" s="8"/>
      <c r="E232" s="2"/>
      <c r="F232" s="6"/>
      <c r="G232" s="6"/>
      <c r="H232" s="6"/>
      <c r="S232" s="2"/>
      <c r="T232" s="2"/>
      <c r="U232" s="2"/>
    </row>
    <row r="233" spans="1:21" s="1" customFormat="1" ht="10" hidden="1">
      <c r="A233" s="8"/>
      <c r="B233" s="8"/>
      <c r="C233" s="8"/>
      <c r="D233" s="8"/>
      <c r="E233" s="2"/>
      <c r="F233" s="6"/>
      <c r="G233" s="6"/>
      <c r="H233" s="6"/>
      <c r="S233" s="2"/>
      <c r="T233" s="2"/>
      <c r="U233" s="2"/>
    </row>
    <row r="234" spans="1:21" s="1" customFormat="1" ht="10" hidden="1">
      <c r="A234" s="8"/>
      <c r="B234" s="8"/>
      <c r="C234" s="8"/>
      <c r="D234" s="8"/>
      <c r="E234" s="2"/>
      <c r="F234" s="6"/>
      <c r="G234" s="6"/>
      <c r="H234" s="6"/>
      <c r="S234" s="2"/>
      <c r="T234" s="2"/>
      <c r="U234" s="2"/>
    </row>
    <row r="235" spans="1:21" s="1" customFormat="1" ht="10" hidden="1">
      <c r="A235" s="8"/>
      <c r="B235" s="8"/>
      <c r="C235" s="8"/>
      <c r="D235" s="8"/>
      <c r="E235" s="2"/>
      <c r="F235" s="6"/>
      <c r="G235" s="6"/>
      <c r="H235" s="6"/>
      <c r="S235" s="2"/>
      <c r="T235" s="2"/>
      <c r="U235" s="2"/>
    </row>
    <row r="236" spans="1:21" s="1" customFormat="1" ht="10" hidden="1">
      <c r="A236" s="8"/>
      <c r="B236" s="8"/>
      <c r="C236" s="8"/>
      <c r="D236" s="8"/>
      <c r="E236" s="2"/>
      <c r="F236" s="6"/>
      <c r="G236" s="6"/>
      <c r="H236" s="6"/>
      <c r="S236" s="2"/>
      <c r="T236" s="2"/>
      <c r="U236" s="2"/>
    </row>
    <row r="237" spans="1:21" s="1" customFormat="1" ht="10" hidden="1">
      <c r="A237" s="8"/>
      <c r="B237" s="8"/>
      <c r="C237" s="8"/>
      <c r="D237" s="8"/>
      <c r="E237" s="2"/>
      <c r="F237" s="6"/>
      <c r="G237" s="6"/>
      <c r="H237" s="6"/>
      <c r="S237" s="2"/>
      <c r="T237" s="2"/>
      <c r="U237" s="2"/>
    </row>
    <row r="238" spans="1:21" s="1" customFormat="1" ht="10" hidden="1">
      <c r="A238" s="8"/>
      <c r="B238" s="8"/>
      <c r="C238" s="8"/>
      <c r="D238" s="8"/>
      <c r="E238" s="2"/>
      <c r="F238" s="6"/>
      <c r="G238" s="6"/>
      <c r="H238" s="6"/>
      <c r="S238" s="2"/>
      <c r="T238" s="2"/>
      <c r="U238" s="2"/>
    </row>
    <row r="239" spans="1:21" s="1" customFormat="1" ht="10" hidden="1">
      <c r="A239" s="8"/>
      <c r="B239" s="8"/>
      <c r="C239" s="8"/>
      <c r="D239" s="8"/>
      <c r="E239" s="2"/>
      <c r="F239" s="6"/>
      <c r="G239" s="6"/>
      <c r="H239" s="6"/>
      <c r="S239" s="2"/>
      <c r="T239" s="2"/>
      <c r="U239" s="2"/>
    </row>
    <row r="240" spans="1:21" s="1" customFormat="1" ht="10" hidden="1">
      <c r="A240" s="8"/>
      <c r="B240" s="8"/>
      <c r="C240" s="8"/>
      <c r="D240" s="8"/>
      <c r="E240" s="2"/>
      <c r="F240" s="6"/>
      <c r="G240" s="6"/>
      <c r="H240" s="6"/>
      <c r="S240" s="2"/>
      <c r="T240" s="2"/>
      <c r="U240" s="2"/>
    </row>
    <row r="241" spans="1:21" s="1" customFormat="1" ht="10" hidden="1">
      <c r="A241" s="8"/>
      <c r="B241" s="8"/>
      <c r="C241" s="8"/>
      <c r="D241" s="8"/>
      <c r="E241" s="2"/>
      <c r="F241" s="6"/>
      <c r="G241" s="6"/>
      <c r="H241" s="6"/>
      <c r="S241" s="2"/>
      <c r="T241" s="2"/>
      <c r="U241" s="2"/>
    </row>
    <row r="242" spans="1:21" s="1" customFormat="1" ht="10" hidden="1">
      <c r="A242" s="8"/>
      <c r="B242" s="8"/>
      <c r="C242" s="8"/>
      <c r="D242" s="8"/>
      <c r="E242" s="2"/>
      <c r="F242" s="6"/>
      <c r="G242" s="6"/>
      <c r="H242" s="6"/>
      <c r="S242" s="2"/>
      <c r="T242" s="2"/>
      <c r="U242" s="2"/>
    </row>
    <row r="243" spans="1:21" s="1" customFormat="1" ht="10" hidden="1">
      <c r="A243" s="8"/>
      <c r="B243" s="8"/>
      <c r="C243" s="8"/>
      <c r="D243" s="8"/>
      <c r="E243" s="2"/>
      <c r="F243" s="6"/>
      <c r="G243" s="6"/>
      <c r="H243" s="6"/>
      <c r="S243" s="2"/>
      <c r="T243" s="2"/>
      <c r="U243" s="2"/>
    </row>
    <row r="244" spans="1:21" s="1" customFormat="1" ht="10" hidden="1">
      <c r="A244" s="8"/>
      <c r="B244" s="8"/>
      <c r="C244" s="8"/>
      <c r="D244" s="8"/>
      <c r="E244" s="2"/>
      <c r="F244" s="6"/>
      <c r="G244" s="6"/>
      <c r="H244" s="6"/>
      <c r="S244" s="2"/>
      <c r="T244" s="2"/>
      <c r="U244" s="2"/>
    </row>
    <row r="245" spans="1:21" s="1" customFormat="1" ht="10" hidden="1">
      <c r="A245" s="8"/>
      <c r="B245" s="8"/>
      <c r="C245" s="8"/>
      <c r="D245" s="8"/>
      <c r="E245" s="2"/>
      <c r="F245" s="6"/>
      <c r="G245" s="6"/>
      <c r="H245" s="6"/>
      <c r="S245" s="2"/>
      <c r="T245" s="2"/>
      <c r="U245" s="2"/>
    </row>
    <row r="246" spans="1:21" s="1" customFormat="1" ht="10" hidden="1">
      <c r="A246" s="8"/>
      <c r="B246" s="8"/>
      <c r="C246" s="8"/>
      <c r="D246" s="8"/>
      <c r="E246" s="2"/>
      <c r="F246" s="6"/>
      <c r="G246" s="6"/>
      <c r="H246" s="6"/>
      <c r="S246" s="2"/>
      <c r="T246" s="2"/>
      <c r="U246" s="2"/>
    </row>
    <row r="247" spans="1:21" s="1" customFormat="1" ht="10" hidden="1">
      <c r="A247" s="8"/>
      <c r="B247" s="8"/>
      <c r="C247" s="8"/>
      <c r="D247" s="8"/>
      <c r="E247" s="2"/>
      <c r="F247" s="6"/>
      <c r="G247" s="6"/>
      <c r="H247" s="6"/>
      <c r="S247" s="2"/>
      <c r="T247" s="2"/>
      <c r="U247" s="2"/>
    </row>
    <row r="248" spans="1:21" s="1" customFormat="1" ht="10" hidden="1">
      <c r="A248" s="8"/>
      <c r="B248" s="8"/>
      <c r="C248" s="8"/>
      <c r="D248" s="8"/>
      <c r="E248" s="2"/>
      <c r="F248" s="6"/>
      <c r="G248" s="6"/>
      <c r="H248" s="6"/>
      <c r="S248" s="2"/>
      <c r="T248" s="2"/>
      <c r="U248" s="2"/>
    </row>
    <row r="249" spans="1:21" s="1" customFormat="1" ht="10" hidden="1">
      <c r="A249" s="8"/>
      <c r="B249" s="8"/>
      <c r="C249" s="8"/>
      <c r="D249" s="8"/>
      <c r="E249" s="2"/>
      <c r="F249" s="6"/>
      <c r="G249" s="6"/>
      <c r="H249" s="6"/>
      <c r="S249" s="2"/>
      <c r="T249" s="2"/>
      <c r="U249" s="2"/>
    </row>
    <row r="250" spans="1:21" s="1" customFormat="1" ht="10" hidden="1">
      <c r="A250" s="8"/>
      <c r="B250" s="8"/>
      <c r="C250" s="8"/>
      <c r="D250" s="8"/>
      <c r="E250" s="2"/>
      <c r="F250" s="6"/>
      <c r="G250" s="6"/>
      <c r="H250" s="6"/>
      <c r="S250" s="2"/>
      <c r="T250" s="2"/>
      <c r="U250" s="2"/>
    </row>
    <row r="251" spans="1:21" s="1" customFormat="1" ht="10" hidden="1">
      <c r="A251" s="8"/>
      <c r="B251" s="8"/>
      <c r="C251" s="8"/>
      <c r="D251" s="8"/>
      <c r="E251" s="2"/>
      <c r="F251" s="6"/>
      <c r="G251" s="6"/>
      <c r="H251" s="6"/>
      <c r="S251" s="2"/>
      <c r="T251" s="2"/>
      <c r="U251" s="2"/>
    </row>
    <row r="252" spans="1:21" s="1" customFormat="1" ht="10" hidden="1">
      <c r="A252" s="8"/>
      <c r="B252" s="8"/>
      <c r="C252" s="8"/>
      <c r="D252" s="8"/>
      <c r="E252" s="2"/>
      <c r="F252" s="6"/>
      <c r="G252" s="6"/>
      <c r="H252" s="6"/>
      <c r="S252" s="2"/>
      <c r="T252" s="2"/>
      <c r="U252" s="2"/>
    </row>
    <row r="253" spans="1:21" s="1" customFormat="1" ht="10" hidden="1">
      <c r="A253" s="8"/>
      <c r="B253" s="8"/>
      <c r="C253" s="8"/>
      <c r="D253" s="8"/>
      <c r="E253" s="2"/>
      <c r="F253" s="6"/>
      <c r="G253" s="6"/>
      <c r="H253" s="6"/>
      <c r="S253" s="2"/>
      <c r="T253" s="2"/>
      <c r="U253" s="2"/>
    </row>
    <row r="254" spans="1:21" s="1" customFormat="1" ht="10" hidden="1">
      <c r="A254" s="8"/>
      <c r="B254" s="8"/>
      <c r="C254" s="8"/>
      <c r="D254" s="8"/>
      <c r="E254" s="2"/>
      <c r="F254" s="6"/>
      <c r="G254" s="6"/>
      <c r="H254" s="6"/>
      <c r="S254" s="2"/>
      <c r="T254" s="2"/>
      <c r="U254" s="2"/>
    </row>
    <row r="255" spans="1:21" s="1" customFormat="1" ht="10" hidden="1">
      <c r="A255" s="8"/>
      <c r="B255" s="8"/>
      <c r="C255" s="8"/>
      <c r="D255" s="8"/>
      <c r="E255" s="2"/>
      <c r="F255" s="6"/>
      <c r="G255" s="6"/>
      <c r="H255" s="6"/>
      <c r="S255" s="2"/>
      <c r="T255" s="2"/>
      <c r="U255" s="2"/>
    </row>
    <row r="256" spans="1:21" s="1" customFormat="1" ht="10" hidden="1">
      <c r="A256" s="8"/>
      <c r="B256" s="8"/>
      <c r="C256" s="8"/>
      <c r="D256" s="8"/>
      <c r="E256" s="2"/>
      <c r="F256" s="6"/>
      <c r="G256" s="6"/>
      <c r="H256" s="6"/>
      <c r="S256" s="2"/>
      <c r="T256" s="2"/>
      <c r="U256" s="2"/>
    </row>
    <row r="257" spans="1:21" s="1" customFormat="1" ht="10" hidden="1">
      <c r="A257" s="8"/>
      <c r="B257" s="8"/>
      <c r="C257" s="8"/>
      <c r="D257" s="8"/>
      <c r="E257" s="2"/>
      <c r="F257" s="6"/>
      <c r="G257" s="6"/>
      <c r="H257" s="6"/>
      <c r="S257" s="2"/>
      <c r="T257" s="2"/>
      <c r="U257" s="2"/>
    </row>
    <row r="258" spans="1:21" s="1" customFormat="1" ht="10" hidden="1">
      <c r="A258" s="8"/>
      <c r="B258" s="8"/>
      <c r="C258" s="8"/>
      <c r="D258" s="8"/>
      <c r="E258" s="2"/>
      <c r="F258" s="6"/>
      <c r="G258" s="6"/>
      <c r="H258" s="6"/>
      <c r="S258" s="2"/>
      <c r="T258" s="2"/>
      <c r="U258" s="2"/>
    </row>
    <row r="259" spans="1:21" s="1" customFormat="1" ht="10" hidden="1">
      <c r="A259" s="8"/>
      <c r="B259" s="8"/>
      <c r="C259" s="8"/>
      <c r="D259" s="8"/>
      <c r="E259" s="2"/>
      <c r="F259" s="6"/>
      <c r="G259" s="6"/>
      <c r="H259" s="6"/>
      <c r="S259" s="2"/>
      <c r="T259" s="2"/>
      <c r="U259" s="2"/>
    </row>
    <row r="260" spans="1:21" s="1" customFormat="1" ht="10" hidden="1">
      <c r="A260" s="8"/>
      <c r="B260" s="8"/>
      <c r="C260" s="8"/>
      <c r="D260" s="8"/>
      <c r="E260" s="2"/>
      <c r="F260" s="6"/>
      <c r="G260" s="6"/>
      <c r="H260" s="6"/>
      <c r="S260" s="2"/>
      <c r="T260" s="2"/>
      <c r="U260" s="2"/>
    </row>
    <row r="261" spans="1:21" s="1" customFormat="1" ht="10" hidden="1">
      <c r="A261" s="8"/>
      <c r="B261" s="8"/>
      <c r="C261" s="8"/>
      <c r="D261" s="8"/>
      <c r="E261" s="2"/>
      <c r="F261" s="6"/>
      <c r="G261" s="6"/>
      <c r="H261" s="6"/>
      <c r="S261" s="2"/>
      <c r="T261" s="2"/>
      <c r="U261" s="2"/>
    </row>
    <row r="262" spans="1:21" s="1" customFormat="1" ht="10" hidden="1">
      <c r="A262" s="8"/>
      <c r="B262" s="8"/>
      <c r="C262" s="8"/>
      <c r="D262" s="8"/>
      <c r="E262" s="2"/>
      <c r="F262" s="6"/>
      <c r="G262" s="6"/>
      <c r="H262" s="6"/>
      <c r="S262" s="2"/>
      <c r="T262" s="2"/>
      <c r="U262" s="2"/>
    </row>
    <row r="263" spans="1:21" s="1" customFormat="1" ht="10" hidden="1">
      <c r="A263" s="8"/>
      <c r="B263" s="8"/>
      <c r="C263" s="8"/>
      <c r="D263" s="8"/>
      <c r="E263" s="2"/>
      <c r="F263" s="6"/>
      <c r="G263" s="6"/>
      <c r="H263" s="6"/>
      <c r="S263" s="2"/>
      <c r="T263" s="2"/>
      <c r="U263" s="2"/>
    </row>
    <row r="264" spans="1:21" s="1" customFormat="1" ht="10" hidden="1">
      <c r="A264" s="8"/>
      <c r="B264" s="8"/>
      <c r="C264" s="8"/>
      <c r="D264" s="8"/>
      <c r="E264" s="2"/>
      <c r="F264" s="6"/>
      <c r="G264" s="6"/>
      <c r="H264" s="6"/>
      <c r="S264" s="2"/>
      <c r="T264" s="2"/>
      <c r="U264" s="2"/>
    </row>
    <row r="265" spans="1:21" s="1" customFormat="1" ht="10" hidden="1">
      <c r="A265" s="8"/>
      <c r="B265" s="8"/>
      <c r="C265" s="8"/>
      <c r="D265" s="8"/>
      <c r="E265" s="2"/>
      <c r="F265" s="6"/>
      <c r="G265" s="6"/>
      <c r="H265" s="6"/>
      <c r="S265" s="2"/>
      <c r="T265" s="2"/>
      <c r="U265" s="2"/>
    </row>
    <row r="266" spans="1:21" s="1" customFormat="1" ht="10" hidden="1">
      <c r="A266" s="8"/>
      <c r="B266" s="8"/>
      <c r="C266" s="8"/>
      <c r="D266" s="8"/>
      <c r="E266" s="2"/>
      <c r="F266" s="6"/>
      <c r="G266" s="6"/>
      <c r="H266" s="6"/>
      <c r="S266" s="2"/>
      <c r="T266" s="2"/>
      <c r="U266" s="2"/>
    </row>
    <row r="267" spans="1:21" s="1" customFormat="1" ht="10" hidden="1">
      <c r="A267" s="8"/>
      <c r="B267" s="8"/>
      <c r="C267" s="8"/>
      <c r="D267" s="8"/>
      <c r="E267" s="2"/>
      <c r="F267" s="6"/>
      <c r="G267" s="6"/>
      <c r="H267" s="6"/>
      <c r="S267" s="2"/>
      <c r="T267" s="2"/>
      <c r="U267" s="2"/>
    </row>
    <row r="268" spans="1:21" s="1" customFormat="1" ht="10" hidden="1">
      <c r="A268" s="8"/>
      <c r="B268" s="8"/>
      <c r="C268" s="8"/>
      <c r="D268" s="8"/>
      <c r="E268" s="2"/>
      <c r="F268" s="6"/>
      <c r="G268" s="6"/>
      <c r="H268" s="6"/>
      <c r="S268" s="2"/>
      <c r="T268" s="2"/>
      <c r="U268" s="2"/>
    </row>
    <row r="269" spans="1:21" s="1" customFormat="1" ht="10" hidden="1">
      <c r="A269" s="8"/>
      <c r="B269" s="8"/>
      <c r="C269" s="8"/>
      <c r="D269" s="8"/>
      <c r="E269" s="2"/>
      <c r="F269" s="6"/>
      <c r="G269" s="6"/>
      <c r="H269" s="6"/>
      <c r="S269" s="2"/>
      <c r="T269" s="2"/>
      <c r="U269" s="2"/>
    </row>
    <row r="270" spans="1:21" s="1" customFormat="1" ht="10" hidden="1">
      <c r="A270" s="8"/>
      <c r="B270" s="8"/>
      <c r="C270" s="8"/>
      <c r="D270" s="8"/>
      <c r="E270" s="2"/>
      <c r="F270" s="6"/>
      <c r="G270" s="6"/>
      <c r="H270" s="6"/>
      <c r="S270" s="2"/>
      <c r="T270" s="2"/>
      <c r="U270" s="2"/>
    </row>
    <row r="271" spans="1:21" s="1" customFormat="1" ht="10" hidden="1">
      <c r="A271" s="8"/>
      <c r="B271" s="8"/>
      <c r="C271" s="8"/>
      <c r="D271" s="8"/>
      <c r="E271" s="2"/>
      <c r="F271" s="6"/>
      <c r="G271" s="6"/>
      <c r="H271" s="6"/>
      <c r="S271" s="2"/>
      <c r="T271" s="2"/>
      <c r="U271" s="2"/>
    </row>
    <row r="272" spans="1:21" s="1" customFormat="1" ht="10" hidden="1">
      <c r="A272" s="8"/>
      <c r="B272" s="8"/>
      <c r="C272" s="8"/>
      <c r="D272" s="8"/>
      <c r="E272" s="2"/>
      <c r="F272" s="6"/>
      <c r="G272" s="6"/>
      <c r="H272" s="6"/>
      <c r="S272" s="2"/>
      <c r="T272" s="2"/>
      <c r="U272" s="2"/>
    </row>
    <row r="273" spans="1:21" s="1" customFormat="1" ht="10" hidden="1">
      <c r="A273" s="8"/>
      <c r="B273" s="8"/>
      <c r="C273" s="8"/>
      <c r="D273" s="8"/>
      <c r="E273" s="2"/>
      <c r="F273" s="6"/>
      <c r="G273" s="6"/>
      <c r="H273" s="6"/>
      <c r="S273" s="2"/>
      <c r="T273" s="2"/>
      <c r="U273" s="2"/>
    </row>
    <row r="274" spans="1:21" s="1" customFormat="1" ht="10" hidden="1">
      <c r="A274" s="8"/>
      <c r="B274" s="8"/>
      <c r="C274" s="8"/>
      <c r="D274" s="8"/>
      <c r="E274" s="2"/>
      <c r="F274" s="6"/>
      <c r="G274" s="6"/>
      <c r="H274" s="6"/>
      <c r="S274" s="2"/>
      <c r="T274" s="2"/>
      <c r="U274" s="2"/>
    </row>
    <row r="275" spans="1:21" s="1" customFormat="1" ht="10" hidden="1">
      <c r="A275" s="8"/>
      <c r="B275" s="8"/>
      <c r="C275" s="8"/>
      <c r="D275" s="8"/>
      <c r="E275" s="2"/>
      <c r="F275" s="6"/>
      <c r="G275" s="6"/>
      <c r="H275" s="6"/>
      <c r="S275" s="2"/>
      <c r="T275" s="2"/>
      <c r="U275" s="2"/>
    </row>
    <row r="276" spans="1:21" s="1" customFormat="1" ht="10" hidden="1">
      <c r="A276" s="8"/>
      <c r="B276" s="8"/>
      <c r="C276" s="8"/>
      <c r="D276" s="8"/>
      <c r="E276" s="2"/>
      <c r="F276" s="6"/>
      <c r="G276" s="6"/>
      <c r="H276" s="6"/>
      <c r="S276" s="2"/>
      <c r="T276" s="2"/>
      <c r="U276" s="2"/>
    </row>
    <row r="277" spans="1:21" s="1" customFormat="1" ht="10" hidden="1">
      <c r="A277" s="8"/>
      <c r="B277" s="8"/>
      <c r="C277" s="8"/>
      <c r="D277" s="8"/>
      <c r="E277" s="2"/>
      <c r="F277" s="6"/>
      <c r="G277" s="6"/>
      <c r="H277" s="6"/>
      <c r="S277" s="2"/>
      <c r="T277" s="2"/>
      <c r="U277" s="2"/>
    </row>
    <row r="278" spans="1:21" s="1" customFormat="1" ht="10" hidden="1">
      <c r="A278" s="8"/>
      <c r="B278" s="8"/>
      <c r="C278" s="8"/>
      <c r="D278" s="8"/>
      <c r="E278" s="2"/>
      <c r="F278" s="6"/>
      <c r="G278" s="6"/>
      <c r="H278" s="6"/>
      <c r="S278" s="2"/>
      <c r="T278" s="2"/>
      <c r="U278" s="2"/>
    </row>
    <row r="279" spans="1:21" s="1" customFormat="1" ht="10" hidden="1">
      <c r="A279" s="8"/>
      <c r="B279" s="8"/>
      <c r="C279" s="8"/>
      <c r="D279" s="8"/>
      <c r="E279" s="2"/>
      <c r="F279" s="6"/>
      <c r="G279" s="6"/>
      <c r="H279" s="6"/>
      <c r="S279" s="2"/>
      <c r="T279" s="2"/>
      <c r="U279" s="2"/>
    </row>
    <row r="280" spans="1:21" s="1" customFormat="1" ht="10" hidden="1">
      <c r="A280" s="8"/>
      <c r="B280" s="8"/>
      <c r="C280" s="8"/>
      <c r="D280" s="8"/>
      <c r="E280" s="2"/>
      <c r="F280" s="6"/>
      <c r="G280" s="6"/>
      <c r="H280" s="6"/>
      <c r="S280" s="2"/>
      <c r="T280" s="2"/>
      <c r="U280" s="2"/>
    </row>
    <row r="281" spans="1:21" s="1" customFormat="1" ht="10" hidden="1">
      <c r="A281" s="8"/>
      <c r="B281" s="8"/>
      <c r="C281" s="8"/>
      <c r="D281" s="8"/>
      <c r="E281" s="2"/>
      <c r="F281" s="6"/>
      <c r="G281" s="6"/>
      <c r="H281" s="6"/>
      <c r="S281" s="2"/>
      <c r="T281" s="2"/>
      <c r="U281" s="2"/>
    </row>
    <row r="282" spans="1:21" s="1" customFormat="1" ht="10" hidden="1">
      <c r="A282" s="8"/>
      <c r="B282" s="8"/>
      <c r="C282" s="8"/>
      <c r="D282" s="8"/>
      <c r="E282" s="2"/>
      <c r="F282" s="6"/>
      <c r="G282" s="6"/>
      <c r="H282" s="6"/>
      <c r="S282" s="2"/>
      <c r="T282" s="2"/>
      <c r="U282" s="2"/>
    </row>
    <row r="283" spans="1:21" s="1" customFormat="1" ht="10" hidden="1">
      <c r="A283" s="8"/>
      <c r="B283" s="8"/>
      <c r="C283" s="8"/>
      <c r="D283" s="8"/>
      <c r="E283" s="2"/>
      <c r="F283" s="6"/>
      <c r="G283" s="6"/>
      <c r="H283" s="6"/>
      <c r="S283" s="2"/>
      <c r="T283" s="2"/>
      <c r="U283" s="2"/>
    </row>
    <row r="284" spans="1:21" s="1" customFormat="1" ht="10" hidden="1">
      <c r="A284" s="8"/>
      <c r="B284" s="8"/>
      <c r="C284" s="8"/>
      <c r="D284" s="8"/>
      <c r="E284" s="2"/>
      <c r="F284" s="6"/>
      <c r="G284" s="6"/>
      <c r="H284" s="6"/>
      <c r="S284" s="2"/>
      <c r="T284" s="2"/>
      <c r="U284" s="2"/>
    </row>
    <row r="285" spans="1:21" s="1" customFormat="1" ht="10" hidden="1">
      <c r="A285" s="8"/>
      <c r="B285" s="8"/>
      <c r="C285" s="8"/>
      <c r="D285" s="8"/>
      <c r="E285" s="2"/>
      <c r="F285" s="6"/>
      <c r="G285" s="6"/>
      <c r="H285" s="6"/>
      <c r="S285" s="2"/>
      <c r="T285" s="2"/>
      <c r="U285" s="2"/>
    </row>
    <row r="286" spans="1:21" s="1" customFormat="1" ht="10" hidden="1">
      <c r="A286" s="8"/>
      <c r="B286" s="8"/>
      <c r="C286" s="8"/>
      <c r="D286" s="8"/>
      <c r="E286" s="2"/>
      <c r="F286" s="6"/>
      <c r="G286" s="6"/>
      <c r="H286" s="6"/>
      <c r="S286" s="2"/>
      <c r="T286" s="2"/>
      <c r="U286" s="2"/>
    </row>
    <row r="287" spans="1:21" s="1" customFormat="1" ht="10" hidden="1">
      <c r="A287" s="8"/>
      <c r="B287" s="8"/>
      <c r="C287" s="8"/>
      <c r="D287" s="8"/>
      <c r="E287" s="2"/>
      <c r="F287" s="6"/>
      <c r="G287" s="6"/>
      <c r="H287" s="6"/>
      <c r="S287" s="2"/>
      <c r="T287" s="2"/>
      <c r="U287" s="2"/>
    </row>
    <row r="288" spans="1:21" s="1" customFormat="1" ht="10" hidden="1">
      <c r="A288" s="8"/>
      <c r="B288" s="8"/>
      <c r="C288" s="8"/>
      <c r="D288" s="8"/>
      <c r="E288" s="2"/>
      <c r="F288" s="6"/>
      <c r="G288" s="6"/>
      <c r="H288" s="6"/>
      <c r="S288" s="2"/>
      <c r="T288" s="2"/>
      <c r="U288" s="2"/>
    </row>
    <row r="289" spans="1:21" s="1" customFormat="1" ht="10" hidden="1">
      <c r="A289" s="8"/>
      <c r="B289" s="8"/>
      <c r="C289" s="8"/>
      <c r="D289" s="8"/>
      <c r="E289" s="2"/>
      <c r="F289" s="6"/>
      <c r="G289" s="6"/>
      <c r="H289" s="6"/>
      <c r="S289" s="2"/>
      <c r="T289" s="2"/>
      <c r="U289" s="2"/>
    </row>
    <row r="290" spans="1:21" s="1" customFormat="1" ht="10" hidden="1">
      <c r="A290" s="8"/>
      <c r="B290" s="8"/>
      <c r="C290" s="8"/>
      <c r="D290" s="8"/>
      <c r="E290" s="2"/>
      <c r="F290" s="6"/>
      <c r="G290" s="6"/>
      <c r="H290" s="6"/>
      <c r="S290" s="2"/>
      <c r="T290" s="2"/>
      <c r="U290" s="2"/>
    </row>
    <row r="291" spans="1:21" s="1" customFormat="1" ht="10" hidden="1">
      <c r="A291" s="8"/>
      <c r="B291" s="8"/>
      <c r="C291" s="8"/>
      <c r="D291" s="8"/>
      <c r="E291" s="2"/>
      <c r="F291" s="6"/>
      <c r="G291" s="6"/>
      <c r="H291" s="6"/>
      <c r="S291" s="2"/>
      <c r="T291" s="2"/>
      <c r="U291" s="2"/>
    </row>
    <row r="292" spans="1:21" s="1" customFormat="1" ht="10" hidden="1">
      <c r="A292" s="8"/>
      <c r="B292" s="8"/>
      <c r="C292" s="8"/>
      <c r="D292" s="8"/>
      <c r="E292" s="2"/>
      <c r="F292" s="6"/>
      <c r="G292" s="6"/>
      <c r="H292" s="6"/>
      <c r="S292" s="2"/>
      <c r="T292" s="2"/>
      <c r="U292" s="2"/>
    </row>
    <row r="293" spans="1:21" s="1" customFormat="1" ht="10" hidden="1">
      <c r="A293" s="8"/>
      <c r="B293" s="8"/>
      <c r="C293" s="8"/>
      <c r="D293" s="8"/>
      <c r="E293" s="2"/>
      <c r="F293" s="6"/>
      <c r="G293" s="6"/>
      <c r="H293" s="6"/>
      <c r="S293" s="2"/>
      <c r="T293" s="2"/>
      <c r="U293" s="2"/>
    </row>
    <row r="294" spans="1:21" s="1" customFormat="1" ht="10" hidden="1">
      <c r="A294" s="8"/>
      <c r="B294" s="8"/>
      <c r="C294" s="8"/>
      <c r="D294" s="8"/>
      <c r="E294" s="2"/>
      <c r="F294" s="6"/>
      <c r="G294" s="6"/>
      <c r="H294" s="6"/>
      <c r="S294" s="2"/>
      <c r="T294" s="2"/>
      <c r="U294" s="2"/>
    </row>
    <row r="295" spans="1:21" s="1" customFormat="1" ht="10" hidden="1">
      <c r="A295" s="8"/>
      <c r="B295" s="8"/>
      <c r="C295" s="8"/>
      <c r="D295" s="8"/>
      <c r="E295" s="2"/>
      <c r="F295" s="6"/>
      <c r="G295" s="6"/>
      <c r="H295" s="6"/>
      <c r="S295" s="2"/>
      <c r="T295" s="2"/>
      <c r="U295" s="2"/>
    </row>
    <row r="296" spans="1:21" s="1" customFormat="1" ht="10" hidden="1">
      <c r="A296" s="8"/>
      <c r="B296" s="8"/>
      <c r="C296" s="8"/>
      <c r="D296" s="8"/>
      <c r="E296" s="2"/>
      <c r="F296" s="6"/>
      <c r="G296" s="6"/>
      <c r="H296" s="6"/>
      <c r="S296" s="2"/>
      <c r="T296" s="2"/>
      <c r="U296" s="2"/>
    </row>
    <row r="297" spans="1:21" s="1" customFormat="1" ht="10" hidden="1">
      <c r="A297" s="8"/>
      <c r="B297" s="8"/>
      <c r="C297" s="8"/>
      <c r="D297" s="8"/>
      <c r="E297" s="2"/>
      <c r="F297" s="6"/>
      <c r="G297" s="6"/>
      <c r="H297" s="6"/>
      <c r="S297" s="2"/>
      <c r="T297" s="2"/>
      <c r="U297" s="2"/>
    </row>
    <row r="298" spans="1:21" s="1" customFormat="1" ht="10" hidden="1">
      <c r="A298" s="8"/>
      <c r="B298" s="8"/>
      <c r="C298" s="8"/>
      <c r="D298" s="8"/>
      <c r="E298" s="2"/>
      <c r="F298" s="6"/>
      <c r="G298" s="6"/>
      <c r="H298" s="6"/>
      <c r="S298" s="2"/>
      <c r="T298" s="2"/>
      <c r="U298" s="2"/>
    </row>
    <row r="299" spans="1:21" s="1" customFormat="1" ht="10" hidden="1">
      <c r="A299" s="8"/>
      <c r="B299" s="8"/>
      <c r="C299" s="8"/>
      <c r="D299" s="8"/>
      <c r="E299" s="2"/>
      <c r="F299" s="6"/>
      <c r="G299" s="6"/>
      <c r="H299" s="6"/>
      <c r="S299" s="2"/>
      <c r="T299" s="2"/>
      <c r="U299" s="2"/>
    </row>
    <row r="300" spans="1:21" s="1" customFormat="1" ht="10" hidden="1">
      <c r="A300" s="8"/>
      <c r="B300" s="8"/>
      <c r="C300" s="8"/>
      <c r="D300" s="8"/>
      <c r="E300" s="2"/>
      <c r="F300" s="6"/>
      <c r="G300" s="6"/>
      <c r="H300" s="6"/>
      <c r="S300" s="2"/>
      <c r="T300" s="2"/>
      <c r="U300" s="2"/>
    </row>
    <row r="301" spans="1:21" s="1" customFormat="1" ht="10" hidden="1">
      <c r="A301" s="8"/>
      <c r="B301" s="8"/>
      <c r="C301" s="8"/>
      <c r="D301" s="8"/>
      <c r="E301" s="2"/>
      <c r="F301" s="6"/>
      <c r="G301" s="6"/>
      <c r="H301" s="6"/>
      <c r="S301" s="2"/>
      <c r="T301" s="2"/>
      <c r="U301" s="2"/>
    </row>
    <row r="302" spans="1:21" s="1" customFormat="1" ht="10" hidden="1">
      <c r="A302" s="8"/>
      <c r="B302" s="8"/>
      <c r="C302" s="8"/>
      <c r="D302" s="8"/>
      <c r="E302" s="2"/>
      <c r="F302" s="6"/>
      <c r="G302" s="6"/>
      <c r="H302" s="6"/>
      <c r="S302" s="2"/>
      <c r="T302" s="2"/>
      <c r="U302" s="2"/>
    </row>
    <row r="303" spans="1:21" s="1" customFormat="1" ht="10" hidden="1">
      <c r="A303" s="8"/>
      <c r="B303" s="8"/>
      <c r="C303" s="8"/>
      <c r="D303" s="8"/>
      <c r="E303" s="2"/>
      <c r="F303" s="6"/>
      <c r="G303" s="6"/>
      <c r="H303" s="6"/>
      <c r="S303" s="2"/>
      <c r="T303" s="2"/>
      <c r="U303" s="2"/>
    </row>
    <row r="304" spans="1:21" s="1" customFormat="1" ht="10" hidden="1">
      <c r="A304" s="8"/>
      <c r="B304" s="8"/>
      <c r="C304" s="8"/>
      <c r="D304" s="8"/>
      <c r="E304" s="2"/>
      <c r="F304" s="6"/>
      <c r="G304" s="6"/>
      <c r="H304" s="6"/>
      <c r="S304" s="2"/>
      <c r="T304" s="2"/>
      <c r="U304" s="2"/>
    </row>
    <row r="305" spans="1:21" s="1" customFormat="1" ht="10" hidden="1">
      <c r="A305" s="8"/>
      <c r="B305" s="8"/>
      <c r="C305" s="8"/>
      <c r="D305" s="8"/>
      <c r="E305" s="2"/>
      <c r="F305" s="6"/>
      <c r="G305" s="6"/>
      <c r="H305" s="6"/>
      <c r="S305" s="2"/>
      <c r="T305" s="2"/>
      <c r="U305" s="2"/>
    </row>
    <row r="306" spans="1:21" s="1" customFormat="1" ht="10" hidden="1">
      <c r="A306" s="8"/>
      <c r="B306" s="8"/>
      <c r="C306" s="8"/>
      <c r="D306" s="8"/>
      <c r="E306" s="2"/>
      <c r="F306" s="6"/>
      <c r="G306" s="6"/>
      <c r="H306" s="6"/>
      <c r="S306" s="2"/>
      <c r="T306" s="2"/>
      <c r="U306" s="2"/>
    </row>
    <row r="307" spans="1:21" s="1" customFormat="1" ht="10" hidden="1">
      <c r="A307" s="8"/>
      <c r="B307" s="8"/>
      <c r="C307" s="8"/>
      <c r="D307" s="8"/>
      <c r="E307" s="2"/>
      <c r="F307" s="6"/>
      <c r="G307" s="6"/>
      <c r="H307" s="6"/>
      <c r="S307" s="2"/>
      <c r="T307" s="2"/>
      <c r="U307" s="2"/>
    </row>
    <row r="308" spans="1:21" s="1" customFormat="1" ht="10" hidden="1">
      <c r="A308" s="8"/>
      <c r="B308" s="8"/>
      <c r="C308" s="8"/>
      <c r="D308" s="8"/>
      <c r="E308" s="2"/>
      <c r="F308" s="6"/>
      <c r="G308" s="6"/>
      <c r="H308" s="6"/>
      <c r="S308" s="2"/>
      <c r="T308" s="2"/>
      <c r="U308" s="2"/>
    </row>
    <row r="309" spans="1:21" s="1" customFormat="1" ht="10" hidden="1">
      <c r="A309" s="8"/>
      <c r="B309" s="8"/>
      <c r="C309" s="8"/>
      <c r="D309" s="8"/>
      <c r="E309" s="2"/>
      <c r="F309" s="6"/>
      <c r="G309" s="6"/>
      <c r="H309" s="6"/>
      <c r="S309" s="2"/>
      <c r="T309" s="2"/>
      <c r="U309" s="2"/>
    </row>
    <row r="310" spans="1:21" s="1" customFormat="1" ht="10" hidden="1">
      <c r="A310" s="8"/>
      <c r="B310" s="8"/>
      <c r="C310" s="8"/>
      <c r="D310" s="8"/>
      <c r="E310" s="2"/>
      <c r="F310" s="6"/>
      <c r="G310" s="6"/>
      <c r="H310" s="6"/>
      <c r="S310" s="2"/>
      <c r="T310" s="2"/>
      <c r="U310" s="2"/>
    </row>
    <row r="311" spans="1:21" s="1" customFormat="1" ht="10" hidden="1">
      <c r="A311" s="8"/>
      <c r="B311" s="8"/>
      <c r="C311" s="8"/>
      <c r="D311" s="8"/>
      <c r="E311" s="2"/>
      <c r="F311" s="6"/>
      <c r="G311" s="6"/>
      <c r="H311" s="6"/>
      <c r="S311" s="2"/>
      <c r="T311" s="2"/>
      <c r="U311" s="2"/>
    </row>
    <row r="312" spans="1:21" s="1" customFormat="1" ht="10" hidden="1">
      <c r="A312" s="8"/>
      <c r="B312" s="8"/>
      <c r="C312" s="8"/>
      <c r="D312" s="8"/>
      <c r="E312" s="2"/>
      <c r="F312" s="6"/>
      <c r="G312" s="6"/>
      <c r="H312" s="6"/>
      <c r="S312" s="2"/>
      <c r="T312" s="2"/>
      <c r="U312" s="2"/>
    </row>
    <row r="313" spans="1:21" s="1" customFormat="1" ht="10" hidden="1">
      <c r="A313" s="8"/>
      <c r="B313" s="8"/>
      <c r="C313" s="8"/>
      <c r="D313" s="8"/>
      <c r="E313" s="2"/>
      <c r="F313" s="6"/>
      <c r="G313" s="6"/>
      <c r="H313" s="6"/>
      <c r="S313" s="2"/>
      <c r="T313" s="2"/>
      <c r="U313" s="2"/>
    </row>
    <row r="314" spans="1:21" s="1" customFormat="1" ht="10" hidden="1">
      <c r="A314" s="8"/>
      <c r="B314" s="8"/>
      <c r="C314" s="8"/>
      <c r="D314" s="8"/>
      <c r="E314" s="2"/>
      <c r="F314" s="6"/>
      <c r="G314" s="6"/>
      <c r="H314" s="6"/>
      <c r="S314" s="2"/>
      <c r="T314" s="2"/>
      <c r="U314" s="2"/>
    </row>
    <row r="315" spans="1:21" s="1" customFormat="1" ht="10" hidden="1">
      <c r="A315" s="8"/>
      <c r="B315" s="8"/>
      <c r="C315" s="8"/>
      <c r="D315" s="8"/>
      <c r="E315" s="2"/>
      <c r="F315" s="6"/>
      <c r="G315" s="6"/>
      <c r="H315" s="6"/>
      <c r="S315" s="2"/>
      <c r="T315" s="2"/>
      <c r="U315" s="2"/>
    </row>
    <row r="316" spans="1:21" s="1" customFormat="1" ht="10" hidden="1">
      <c r="A316" s="8"/>
      <c r="B316" s="8"/>
      <c r="C316" s="8"/>
      <c r="D316" s="8"/>
      <c r="E316" s="2"/>
      <c r="F316" s="6"/>
      <c r="G316" s="6"/>
      <c r="H316" s="6"/>
      <c r="S316" s="2"/>
      <c r="T316" s="2"/>
      <c r="U316" s="2"/>
    </row>
    <row r="317" spans="1:21" s="1" customFormat="1" ht="10" hidden="1">
      <c r="A317" s="8"/>
      <c r="B317" s="8"/>
      <c r="C317" s="8"/>
      <c r="D317" s="8"/>
      <c r="E317" s="2"/>
      <c r="F317" s="6"/>
      <c r="G317" s="6"/>
      <c r="H317" s="6"/>
      <c r="S317" s="2"/>
      <c r="T317" s="2"/>
      <c r="U317" s="2"/>
    </row>
    <row r="318" spans="1:21" s="1" customFormat="1" ht="10" hidden="1">
      <c r="A318" s="8"/>
      <c r="B318" s="8"/>
      <c r="C318" s="8"/>
      <c r="D318" s="8"/>
      <c r="E318" s="2"/>
      <c r="F318" s="6"/>
      <c r="G318" s="6"/>
      <c r="H318" s="6"/>
      <c r="S318" s="2"/>
      <c r="T318" s="2"/>
      <c r="U318" s="2"/>
    </row>
    <row r="319" spans="1:21" s="1" customFormat="1" ht="10" hidden="1">
      <c r="A319" s="8"/>
      <c r="B319" s="8"/>
      <c r="C319" s="8"/>
      <c r="D319" s="8"/>
      <c r="E319" s="2"/>
      <c r="F319" s="6"/>
      <c r="G319" s="6"/>
      <c r="H319" s="6"/>
      <c r="S319" s="2"/>
      <c r="T319" s="2"/>
      <c r="U319" s="2"/>
    </row>
    <row r="320" spans="1:21" s="1" customFormat="1" ht="10" hidden="1">
      <c r="A320" s="8"/>
      <c r="B320" s="8"/>
      <c r="C320" s="8"/>
      <c r="D320" s="8"/>
      <c r="E320" s="2"/>
      <c r="F320" s="6"/>
      <c r="G320" s="6"/>
      <c r="H320" s="6"/>
      <c r="S320" s="2"/>
      <c r="T320" s="2"/>
      <c r="U320" s="2"/>
    </row>
    <row r="321" spans="1:21" s="1" customFormat="1" ht="10" hidden="1">
      <c r="A321" s="8"/>
      <c r="B321" s="8"/>
      <c r="C321" s="8"/>
      <c r="D321" s="8"/>
      <c r="E321" s="2"/>
      <c r="F321" s="6"/>
      <c r="G321" s="6"/>
      <c r="H321" s="6"/>
      <c r="S321" s="2"/>
      <c r="T321" s="2"/>
      <c r="U321" s="2"/>
    </row>
    <row r="322" spans="1:21" s="1" customFormat="1" ht="10" hidden="1">
      <c r="A322" s="8"/>
      <c r="B322" s="8"/>
      <c r="C322" s="8"/>
      <c r="D322" s="8"/>
      <c r="E322" s="2"/>
      <c r="F322" s="6"/>
      <c r="G322" s="6"/>
      <c r="H322" s="6"/>
      <c r="S322" s="2"/>
      <c r="T322" s="2"/>
      <c r="U322" s="2"/>
    </row>
    <row r="323" spans="1:21" s="1" customFormat="1" ht="10" hidden="1">
      <c r="A323" s="8"/>
      <c r="B323" s="8"/>
      <c r="C323" s="8"/>
      <c r="D323" s="8"/>
      <c r="E323" s="2"/>
      <c r="F323" s="6"/>
      <c r="G323" s="6"/>
      <c r="H323" s="6"/>
      <c r="S323" s="2"/>
      <c r="T323" s="2"/>
      <c r="U323" s="2"/>
    </row>
    <row r="324" spans="1:21" s="1" customFormat="1" ht="10" hidden="1">
      <c r="A324" s="8"/>
      <c r="B324" s="8"/>
      <c r="C324" s="8"/>
      <c r="D324" s="8"/>
      <c r="E324" s="2"/>
      <c r="F324" s="6"/>
      <c r="G324" s="6"/>
      <c r="H324" s="6"/>
      <c r="S324" s="2"/>
      <c r="T324" s="2"/>
      <c r="U324" s="2"/>
    </row>
    <row r="325" spans="1:21" s="1" customFormat="1" ht="10" hidden="1">
      <c r="A325" s="8"/>
      <c r="B325" s="8"/>
      <c r="C325" s="8"/>
      <c r="D325" s="8"/>
      <c r="E325" s="2"/>
      <c r="F325" s="6"/>
      <c r="G325" s="6"/>
      <c r="H325" s="6"/>
      <c r="S325" s="2"/>
      <c r="T325" s="2"/>
      <c r="U325" s="2"/>
    </row>
    <row r="326" spans="1:21" s="1" customFormat="1" ht="10" hidden="1">
      <c r="A326" s="8"/>
      <c r="B326" s="8"/>
      <c r="C326" s="8"/>
      <c r="D326" s="8"/>
      <c r="E326" s="2"/>
      <c r="F326" s="6"/>
      <c r="G326" s="6"/>
      <c r="H326" s="6"/>
      <c r="S326" s="2"/>
      <c r="T326" s="2"/>
      <c r="U326" s="2"/>
    </row>
    <row r="327" spans="1:21" s="1" customFormat="1" ht="10" hidden="1">
      <c r="A327" s="8"/>
      <c r="B327" s="8"/>
      <c r="C327" s="8"/>
      <c r="D327" s="8"/>
      <c r="E327" s="2"/>
      <c r="F327" s="6"/>
      <c r="G327" s="6"/>
      <c r="H327" s="6"/>
      <c r="S327" s="2"/>
      <c r="T327" s="2"/>
      <c r="U327" s="2"/>
    </row>
    <row r="328" spans="1:21" s="1" customFormat="1" ht="10" hidden="1">
      <c r="A328" s="8"/>
      <c r="B328" s="8"/>
      <c r="C328" s="8"/>
      <c r="D328" s="8"/>
      <c r="E328" s="2"/>
      <c r="F328" s="6"/>
      <c r="G328" s="6"/>
      <c r="H328" s="6"/>
      <c r="S328" s="2"/>
      <c r="T328" s="2"/>
      <c r="U328" s="2"/>
    </row>
    <row r="329" spans="1:21" s="1" customFormat="1" ht="10" hidden="1">
      <c r="A329" s="8"/>
      <c r="B329" s="8"/>
      <c r="C329" s="8"/>
      <c r="D329" s="8"/>
      <c r="E329" s="2"/>
      <c r="F329" s="6"/>
      <c r="G329" s="6"/>
      <c r="H329" s="6"/>
      <c r="S329" s="2"/>
      <c r="T329" s="2"/>
      <c r="U329" s="2"/>
    </row>
    <row r="330" spans="1:21" s="1" customFormat="1" ht="10" hidden="1">
      <c r="A330" s="8"/>
      <c r="B330" s="8"/>
      <c r="C330" s="8"/>
      <c r="D330" s="8"/>
      <c r="E330" s="2"/>
      <c r="F330" s="6"/>
      <c r="G330" s="6"/>
      <c r="H330" s="6"/>
      <c r="S330" s="2"/>
      <c r="T330" s="2"/>
      <c r="U330" s="2"/>
    </row>
    <row r="331" spans="1:21" s="1" customFormat="1" ht="10" hidden="1">
      <c r="A331" s="8"/>
      <c r="B331" s="8"/>
      <c r="C331" s="8"/>
      <c r="D331" s="8"/>
      <c r="E331" s="2"/>
      <c r="F331" s="6"/>
      <c r="G331" s="6"/>
      <c r="H331" s="6"/>
      <c r="S331" s="2"/>
      <c r="T331" s="2"/>
      <c r="U331" s="2"/>
    </row>
    <row r="332" spans="1:21" s="1" customFormat="1" ht="10" hidden="1">
      <c r="A332" s="8"/>
      <c r="B332" s="8"/>
      <c r="C332" s="8"/>
      <c r="D332" s="8"/>
      <c r="E332" s="2"/>
      <c r="F332" s="6"/>
      <c r="G332" s="6"/>
      <c r="H332" s="6"/>
      <c r="S332" s="2"/>
      <c r="T332" s="2"/>
      <c r="U332" s="2"/>
    </row>
    <row r="333" spans="1:21" s="1" customFormat="1" ht="10" hidden="1">
      <c r="A333" s="8"/>
      <c r="B333" s="8"/>
      <c r="C333" s="8"/>
      <c r="D333" s="8"/>
      <c r="E333" s="2"/>
      <c r="F333" s="6"/>
      <c r="G333" s="6"/>
      <c r="H333" s="6"/>
      <c r="S333" s="2"/>
      <c r="T333" s="2"/>
      <c r="U333" s="2"/>
    </row>
    <row r="334" spans="1:21" s="1" customFormat="1" ht="10" hidden="1">
      <c r="A334" s="8"/>
      <c r="B334" s="8"/>
      <c r="C334" s="8"/>
      <c r="D334" s="8"/>
      <c r="E334" s="2"/>
      <c r="F334" s="6"/>
      <c r="G334" s="6"/>
      <c r="H334" s="6"/>
      <c r="S334" s="2"/>
      <c r="T334" s="2"/>
      <c r="U334" s="2"/>
    </row>
    <row r="335" spans="1:21" s="1" customFormat="1" ht="10" hidden="1">
      <c r="A335" s="8"/>
      <c r="B335" s="8"/>
      <c r="C335" s="8"/>
      <c r="D335" s="8"/>
      <c r="E335" s="2"/>
      <c r="F335" s="6"/>
      <c r="G335" s="6"/>
      <c r="H335" s="6"/>
      <c r="S335" s="2"/>
      <c r="T335" s="2"/>
      <c r="U335" s="2"/>
    </row>
    <row r="336" spans="1:21" s="1" customFormat="1" ht="10" hidden="1">
      <c r="A336" s="8"/>
      <c r="B336" s="8"/>
      <c r="C336" s="8"/>
      <c r="D336" s="8"/>
      <c r="E336" s="2"/>
      <c r="F336" s="6"/>
      <c r="G336" s="6"/>
      <c r="H336" s="6"/>
      <c r="S336" s="2"/>
      <c r="T336" s="2"/>
      <c r="U336" s="2"/>
    </row>
    <row r="337" spans="1:21" s="1" customFormat="1" ht="10" hidden="1">
      <c r="A337" s="8"/>
      <c r="B337" s="8"/>
      <c r="C337" s="8"/>
      <c r="D337" s="8"/>
      <c r="E337" s="2"/>
      <c r="F337" s="6"/>
      <c r="G337" s="6"/>
      <c r="H337" s="6"/>
      <c r="S337" s="2"/>
      <c r="T337" s="2"/>
      <c r="U337" s="2"/>
    </row>
    <row r="338" spans="1:21" s="1" customFormat="1" ht="10" hidden="1">
      <c r="A338" s="8"/>
      <c r="B338" s="8"/>
      <c r="C338" s="8"/>
      <c r="D338" s="8"/>
      <c r="E338" s="2"/>
      <c r="F338" s="6"/>
      <c r="G338" s="6"/>
      <c r="H338" s="6"/>
      <c r="S338" s="2"/>
      <c r="T338" s="2"/>
      <c r="U338" s="2"/>
    </row>
    <row r="339" spans="1:21" s="1" customFormat="1" ht="10" hidden="1">
      <c r="A339" s="8"/>
      <c r="B339" s="8"/>
      <c r="C339" s="8"/>
      <c r="D339" s="8"/>
      <c r="E339" s="2"/>
      <c r="F339" s="6"/>
      <c r="G339" s="6"/>
      <c r="H339" s="6"/>
      <c r="S339" s="2"/>
      <c r="T339" s="2"/>
      <c r="U339" s="2"/>
    </row>
    <row r="340" spans="1:21" s="1" customFormat="1" ht="10" hidden="1">
      <c r="A340" s="8"/>
      <c r="B340" s="8"/>
      <c r="C340" s="8"/>
      <c r="D340" s="8"/>
      <c r="E340" s="2"/>
      <c r="F340" s="6"/>
      <c r="G340" s="6"/>
      <c r="H340" s="6"/>
      <c r="S340" s="2"/>
      <c r="T340" s="2"/>
      <c r="U340" s="2"/>
    </row>
    <row r="341" spans="1:21" s="1" customFormat="1" ht="10" hidden="1">
      <c r="A341" s="8"/>
      <c r="B341" s="8"/>
      <c r="C341" s="8"/>
      <c r="D341" s="8"/>
      <c r="E341" s="2"/>
      <c r="F341" s="6"/>
      <c r="G341" s="6"/>
      <c r="H341" s="6"/>
      <c r="S341" s="2"/>
      <c r="T341" s="2"/>
      <c r="U341" s="2"/>
    </row>
    <row r="342" spans="1:21" s="1" customFormat="1" ht="10" hidden="1">
      <c r="A342" s="8"/>
      <c r="B342" s="8"/>
      <c r="C342" s="8"/>
      <c r="D342" s="8"/>
      <c r="E342" s="2"/>
      <c r="F342" s="6"/>
      <c r="G342" s="6"/>
      <c r="H342" s="6"/>
      <c r="S342" s="2"/>
      <c r="T342" s="2"/>
      <c r="U342" s="2"/>
    </row>
    <row r="343" spans="1:21" s="1" customFormat="1" ht="10" hidden="1">
      <c r="A343" s="8"/>
      <c r="B343" s="8"/>
      <c r="C343" s="8"/>
      <c r="D343" s="8"/>
      <c r="E343" s="2"/>
      <c r="F343" s="6"/>
      <c r="G343" s="6"/>
      <c r="H343" s="6"/>
      <c r="S343" s="2"/>
      <c r="T343" s="2"/>
      <c r="U343" s="2"/>
    </row>
    <row r="344" spans="1:21" s="1" customFormat="1" ht="10" hidden="1">
      <c r="A344" s="8"/>
      <c r="B344" s="8"/>
      <c r="C344" s="8"/>
      <c r="D344" s="8"/>
      <c r="E344" s="2"/>
      <c r="F344" s="6"/>
      <c r="G344" s="6"/>
      <c r="H344" s="6"/>
      <c r="S344" s="2"/>
      <c r="T344" s="2"/>
      <c r="U344" s="2"/>
    </row>
    <row r="345" spans="1:21" s="1" customFormat="1" ht="10" hidden="1">
      <c r="A345" s="8"/>
      <c r="B345" s="8"/>
      <c r="C345" s="8"/>
      <c r="D345" s="8"/>
      <c r="E345" s="2"/>
      <c r="F345" s="6"/>
      <c r="G345" s="6"/>
      <c r="H345" s="6"/>
      <c r="S345" s="2"/>
      <c r="T345" s="2"/>
      <c r="U345" s="2"/>
    </row>
    <row r="346" spans="1:21" ht="11.25" hidden="1" customHeight="1"/>
    <row r="347" spans="1:21" ht="11.25" hidden="1" customHeight="1"/>
  </sheetData>
  <sheetProtection sheet="1" objects="1" scenarios="1"/>
  <protectedRanges>
    <protectedRange sqref="M3:P53 C3:K53 A3:A53" name="Range1"/>
  </protectedRanges>
  <mergeCells count="4">
    <mergeCell ref="I1:L1"/>
    <mergeCell ref="M1:Q1"/>
    <mergeCell ref="A1:H1"/>
    <mergeCell ref="S1:T1"/>
  </mergeCells>
  <conditionalFormatting sqref="D3:D53">
    <cfRule type="expression" dxfId="82" priority="1">
      <formula>ISNUMBER(D3)</formula>
    </cfRule>
    <cfRule type="expression" dxfId="81" priority="2">
      <formula>ISTEXT(C3)</formula>
    </cfRule>
  </conditionalFormatting>
  <conditionalFormatting sqref="E3:E53">
    <cfRule type="expression" dxfId="80" priority="68">
      <formula>AND($A3&lt;&gt;"",$E3&lt;&gt;"",COUNTIFS($A$3:$A$53,$A3,$E$3:$E$53,"&lt;&gt;",$E$3:$E$53,"&lt;&gt;"&amp;$E3)&gt;0)</formula>
    </cfRule>
  </conditionalFormatting>
  <conditionalFormatting sqref="E3:H53">
    <cfRule type="expression" dxfId="79" priority="64">
      <formula>AND($A3&lt;&gt;"",E3="")</formula>
    </cfRule>
  </conditionalFormatting>
  <conditionalFormatting sqref="I3:I53">
    <cfRule type="expression" dxfId="78" priority="51">
      <formula>ISNUMBER(A3)</formula>
    </cfRule>
  </conditionalFormatting>
  <conditionalFormatting sqref="I3:K53">
    <cfRule type="expression" dxfId="77" priority="49">
      <formula>ISNUMBER(I3)</formula>
    </cfRule>
  </conditionalFormatting>
  <conditionalFormatting sqref="J3:J53">
    <cfRule type="expression" dxfId="76" priority="57">
      <formula>ISNUMBER(A3)</formula>
    </cfRule>
  </conditionalFormatting>
  <conditionalFormatting sqref="K3:K53">
    <cfRule type="expression" dxfId="75" priority="50">
      <formula>ISNUMBER(A3)</formula>
    </cfRule>
  </conditionalFormatting>
  <conditionalFormatting sqref="M3:M53">
    <cfRule type="expression" dxfId="74" priority="56">
      <formula>ISNUMBER(A3)</formula>
    </cfRule>
  </conditionalFormatting>
  <conditionalFormatting sqref="M3:P53">
    <cfRule type="expression" dxfId="73" priority="52">
      <formula>ISNUMBER(M3)</formula>
    </cfRule>
  </conditionalFormatting>
  <conditionalFormatting sqref="N3:N53">
    <cfRule type="expression" dxfId="72" priority="55">
      <formula>ISNUMBER(A3)</formula>
    </cfRule>
  </conditionalFormatting>
  <conditionalFormatting sqref="O3:O53">
    <cfRule type="expression" dxfId="71" priority="54">
      <formula>ISNUMBER(A3)</formula>
    </cfRule>
  </conditionalFormatting>
  <conditionalFormatting sqref="P3:P53">
    <cfRule type="expression" dxfId="70" priority="53">
      <formula>ISNUMBER(A3)</formula>
    </cfRule>
  </conditionalFormatting>
  <conditionalFormatting sqref="S3:T53">
    <cfRule type="expression" dxfId="69" priority="69" stopIfTrue="1">
      <formula>$S3="HIGH"</formula>
    </cfRule>
    <cfRule type="expression" dxfId="68" priority="70" stopIfTrue="1">
      <formula>$S3="MED"</formula>
    </cfRule>
    <cfRule type="expression" dxfId="67" priority="71" stopIfTrue="1">
      <formula>$S3="LOW"</formula>
    </cfRule>
    <cfRule type="expression" dxfId="66" priority="72" stopIfTrue="1">
      <formula>$S3="Group Error"</formula>
    </cfRule>
    <cfRule type="expression" dxfId="65" priority="73" stopIfTrue="1">
      <formula>$S3=""</formula>
    </cfRule>
    <cfRule type="expression" dxfId="64" priority="74" stopIfTrue="1">
      <formula>$S3="ETP/non-ETP"</formula>
    </cfRule>
  </conditionalFormatting>
  <conditionalFormatting sqref="W53">
    <cfRule type="cellIs" dxfId="63" priority="9" stopIfTrue="1" operator="equal">
      <formula>"HIGH"</formula>
    </cfRule>
    <cfRule type="cellIs" dxfId="62" priority="10" stopIfTrue="1" operator="equal">
      <formula>"MED"</formula>
    </cfRule>
    <cfRule type="cellIs" dxfId="61" priority="11" stopIfTrue="1" operator="equal">
      <formula>"LOW"</formula>
    </cfRule>
  </conditionalFormatting>
  <dataValidations count="5">
    <dataValidation type="list" allowBlank="1" showInputMessage="1" showErrorMessage="1" sqref="A54:D74" xr:uid="{4B31747B-004F-4C80-B1E6-6331EA0E24EC}">
      <formula1>ScoringElement</formula1>
    </dataValidation>
    <dataValidation type="list" allowBlank="1" showInputMessage="1" showErrorMessage="1" sqref="A3:A53" xr:uid="{2EE6C84F-331C-471B-BEEB-680E745A085B}">
      <formula1>scoringel</formula1>
    </dataValidation>
    <dataValidation type="whole" allowBlank="1" showInputMessage="1" showErrorMessage="1" errorTitle="Error" error="Scores must be between 1 and 3" sqref="M3:P53 I3:K53" xr:uid="{57D8321F-9B85-4948-94AF-F5C2BB965514}">
      <formula1>1</formula1>
      <formula2>3</formula2>
    </dataValidation>
    <dataValidation type="whole" allowBlank="1" showErrorMessage="1" errorTitle="Warning" error="Please enter numeric values between 1 and 15." sqref="D3:D53" xr:uid="{E159C8B7-1051-45E7-B83F-401C1F90C691}">
      <formula1>1</formula1>
      <formula2>15</formula2>
    </dataValidation>
    <dataValidation type="list" allowBlank="1" showInputMessage="1" showErrorMessage="1" sqref="C3:C53" xr:uid="{A020A82B-68E8-4689-9110-863384E23222}">
      <formula1>Groups</formula1>
    </dataValidation>
  </dataValidations>
  <pageMargins left="0.75" right="0.75" top="1" bottom="1" header="0.5" footer="0.5"/>
  <pageSetup paperSize="9" scale="51" orientation="portrait" r:id="rId1"/>
  <headerFooter alignWithMargins="0"/>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D7C50BF-E393-4282-ADC2-3445830EEE90}">
          <x14:formula1>
            <xm:f>Lists!$A$84:$A$85</xm:f>
          </x14:formula1>
          <xm:sqref>E3:E53</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13CEE-B5F6-4D62-9613-BCEE832F93FD}">
  <dimension ref="A1:AM345"/>
  <sheetViews>
    <sheetView zoomScaleNormal="100" workbookViewId="0">
      <selection sqref="A1:I1"/>
    </sheetView>
  </sheetViews>
  <sheetFormatPr defaultColWidth="0" defaultRowHeight="12.5" zeroHeight="1"/>
  <cols>
    <col min="1" max="2" width="7.6328125" style="8" customWidth="1"/>
    <col min="3" max="3" width="12.6328125" style="8" customWidth="1"/>
    <col min="4" max="4" width="10.6328125" style="8" customWidth="1"/>
    <col min="5" max="5" width="14.6328125" style="2" customWidth="1"/>
    <col min="6" max="9" width="14.6328125" style="6" customWidth="1"/>
    <col min="10" max="24" width="5.54296875" style="1" customWidth="1"/>
    <col min="25" max="25" width="9.6328125" style="2" customWidth="1"/>
    <col min="26" max="26" width="10.6328125" style="2" customWidth="1"/>
    <col min="27" max="27" width="2.6328125" customWidth="1"/>
    <col min="28" max="28" width="3" style="2" hidden="1" customWidth="1"/>
    <col min="29" max="16384" width="9.1796875" style="2" hidden="1"/>
  </cols>
  <sheetData>
    <row r="1" spans="1:39">
      <c r="A1" s="178"/>
      <c r="B1" s="179"/>
      <c r="C1" s="179"/>
      <c r="D1" s="179"/>
      <c r="E1" s="179"/>
      <c r="F1" s="179"/>
      <c r="G1" s="179"/>
      <c r="H1" s="179"/>
      <c r="I1" s="179"/>
      <c r="J1" s="187" t="s">
        <v>124</v>
      </c>
      <c r="K1" s="188"/>
      <c r="L1" s="188"/>
      <c r="M1" s="188"/>
      <c r="N1" s="188"/>
      <c r="O1" s="188"/>
      <c r="P1" s="188"/>
      <c r="Q1" s="188"/>
      <c r="R1" s="188"/>
      <c r="S1" s="180" t="s">
        <v>125</v>
      </c>
      <c r="T1" s="181"/>
      <c r="U1" s="181"/>
      <c r="V1" s="181"/>
      <c r="W1" s="189"/>
      <c r="X1" s="98"/>
      <c r="Y1" s="167" t="s">
        <v>126</v>
      </c>
      <c r="Z1" s="168"/>
    </row>
    <row r="2" spans="1:39" ht="120" customHeight="1">
      <c r="A2" s="42" t="s">
        <v>52</v>
      </c>
      <c r="B2" s="36" t="s">
        <v>53</v>
      </c>
      <c r="C2" s="41" t="s">
        <v>82</v>
      </c>
      <c r="D2" s="41" t="s">
        <v>83</v>
      </c>
      <c r="E2" s="36" t="s">
        <v>121</v>
      </c>
      <c r="F2" s="36" t="s">
        <v>54</v>
      </c>
      <c r="G2" s="36" t="s">
        <v>55</v>
      </c>
      <c r="H2" s="36" t="s">
        <v>56</v>
      </c>
      <c r="I2" s="36" t="s">
        <v>57</v>
      </c>
      <c r="J2" s="34" t="s">
        <v>59</v>
      </c>
      <c r="K2" s="34" t="s">
        <v>60</v>
      </c>
      <c r="L2" s="34" t="s">
        <v>61</v>
      </c>
      <c r="M2" s="34" t="s">
        <v>62</v>
      </c>
      <c r="N2" s="34" t="s">
        <v>84</v>
      </c>
      <c r="O2" s="34" t="s">
        <v>64</v>
      </c>
      <c r="P2" s="34" t="s">
        <v>65</v>
      </c>
      <c r="Q2" s="37" t="s">
        <v>85</v>
      </c>
      <c r="R2" s="83" t="s">
        <v>67</v>
      </c>
      <c r="S2" s="38" t="s">
        <v>68</v>
      </c>
      <c r="T2" s="35" t="s">
        <v>69</v>
      </c>
      <c r="U2" s="35" t="s">
        <v>70</v>
      </c>
      <c r="V2" s="39" t="s">
        <v>71</v>
      </c>
      <c r="W2" s="86" t="s">
        <v>72</v>
      </c>
      <c r="X2" s="89" t="s">
        <v>50</v>
      </c>
      <c r="Y2" s="111" t="s">
        <v>133</v>
      </c>
      <c r="Z2" s="114" t="s">
        <v>78</v>
      </c>
      <c r="AC2" s="125" t="s">
        <v>128</v>
      </c>
      <c r="AF2"/>
      <c r="AG2"/>
      <c r="AH2"/>
      <c r="AI2"/>
      <c r="AJ2"/>
      <c r="AK2"/>
      <c r="AL2"/>
      <c r="AM2"/>
    </row>
    <row r="3" spans="1:39" ht="9.75" customHeight="1">
      <c r="A3" s="57"/>
      <c r="B3" s="2" t="str">
        <f>IF(COUNTIF(A$3:A3,A3)=1,"First","")</f>
        <v/>
      </c>
      <c r="C3" s="2"/>
      <c r="D3" s="2"/>
      <c r="F3" s="2"/>
      <c r="G3" s="2"/>
      <c r="H3" s="2"/>
      <c r="I3" s="2"/>
      <c r="J3" s="24"/>
      <c r="K3" s="24"/>
      <c r="L3" s="24"/>
      <c r="M3" s="24"/>
      <c r="N3" s="24"/>
      <c r="O3" s="24"/>
      <c r="P3" s="24"/>
      <c r="Q3" s="24"/>
      <c r="R3" s="84" t="str">
        <f>IF(AND(I3="Invertebrate",COUNT(J3:L3,O3:Q3)&gt;5),AVERAGE(J3:L3,O3:Q3),IF(AND(I3="Vertebrate",COUNT(J3:P3)&gt;6),AVERAGE(J3:P3),""))</f>
        <v/>
      </c>
      <c r="S3" s="24"/>
      <c r="T3" s="24"/>
      <c r="U3" s="24"/>
      <c r="V3" s="24"/>
      <c r="W3" s="87" t="str">
        <f>IF(COUNT(S3:V3)&gt;3,((S3*T3*U3*V3)-1)/40+1,"")</f>
        <v/>
      </c>
      <c r="X3" s="90" t="str">
        <f>IFERROR(IF(W3="","",(R3^2+W3^2)^0.5),"")</f>
        <v/>
      </c>
      <c r="Y3" s="1" t="str" cm="1">
        <f t="array" ref="Y3">IF(AC3="","",_xlfn.IFS(AC3=-1,"ETP/non-ETP",AC3=-2,"ETP/Type",AC3=-3,"Type",AC3=-4,"Group Error",AC3&lt;60,"High",AC3&lt;80,"Med",TRUE,"Low"))</f>
        <v/>
      </c>
      <c r="Z3" s="13" t="str" cm="1">
        <f t="array" ref="Z3">IF(AC3="","",_xlfn.IFS(AC3=-1,"ETP/non-ETP",AC3=-2,"ETP/Type",AC3=-3,"Type",AC3=-4,"Group Error",AC3&lt;60,"SG60 not met",AC3&lt;80,"SG60 met",AC3&lt;100,"SG80 met",TRUE,"SG100 met"))</f>
        <v/>
      </c>
      <c r="AC3" s="80" t="str" cm="1">
        <f t="array" ref="AC3">IFERROR(IF(NOT(ISNUMBER(A3)),"",_xlfn.IFS(AND(E3="",I3=""),-2,E3="",-1,I3="",-3,B3&lt;&gt;"First","",COUNTIFS($A$3:$A$53,A3,$E$3:$E$53,"&lt;&gt;",$E$3:$E$53,"&lt;&gt;"&amp;E3)&gt;0,-4,OR(X3="",E3=""),"",TRUE,ROUND(IF(E3="ETP",MIN(-11.965*X3^2+32.28*X3+78.259,100),MIN(-5.8*X3^2+6.9*X3+105,100)),0))),"")</f>
        <v/>
      </c>
      <c r="AF3"/>
      <c r="AG3"/>
      <c r="AH3"/>
      <c r="AI3"/>
      <c r="AJ3"/>
      <c r="AK3"/>
      <c r="AL3"/>
      <c r="AM3"/>
    </row>
    <row r="4" spans="1:39" ht="9.75" customHeight="1">
      <c r="A4" s="57"/>
      <c r="B4" s="2" t="str">
        <f>IF(COUNTIF($A$3:A4,A4)=1,"First","")</f>
        <v/>
      </c>
      <c r="C4" s="2"/>
      <c r="D4" s="2"/>
      <c r="F4" s="2"/>
      <c r="G4" s="2"/>
      <c r="H4" s="2"/>
      <c r="I4" s="2"/>
      <c r="J4" s="24"/>
      <c r="K4" s="24"/>
      <c r="L4" s="24"/>
      <c r="M4" s="24"/>
      <c r="N4" s="24"/>
      <c r="O4" s="24"/>
      <c r="P4" s="24"/>
      <c r="Q4" s="24"/>
      <c r="R4" s="84" t="str">
        <f t="shared" ref="R4:R53" si="0">IF(AND(I4="Invertebrate",COUNT(J4:L4,O4:Q4)&gt;5),AVERAGE(J4:L4,O4:Q4),IF(AND(I4="Vertebrate",COUNT(J4:P4)&gt;6),AVERAGE(J4:P4),""))</f>
        <v/>
      </c>
      <c r="S4" s="24"/>
      <c r="T4" s="24"/>
      <c r="U4" s="24"/>
      <c r="V4" s="24"/>
      <c r="W4" s="87" t="str">
        <f t="shared" ref="W4:W53" si="1">IF(COUNT(S4:V4)&gt;3,((S4*T4*U4*V4)-1)/40+1,"")</f>
        <v/>
      </c>
      <c r="X4" s="90" t="str">
        <f t="shared" ref="X4:X53" si="2">IFERROR(IF(W4="","",(R4^2+W4^2)^0.5),"")</f>
        <v/>
      </c>
      <c r="Y4" s="1" t="str" cm="1">
        <f t="array" ref="Y4">IF(AC4="","",_xlfn.IFS(AC4=-1,"ETP/non-ETP",AC4=-2,"ETP/Type",AC4=-3,"Type",AC4=-4,"Group Error",AC4&lt;60,"High",AC4&lt;80,"Med",TRUE,"Low"))</f>
        <v/>
      </c>
      <c r="Z4" s="13" t="str" cm="1">
        <f t="array" ref="Z4">IF(AC4="","",_xlfn.IFS(AC4=-1,"ETP/non-ETP",AC4=-2,"ETP/Type",AC4=-3,"Type",AC4=-4,"Group Error",AC4&lt;60,"SG60 not met",AC4&lt;80,"SG60 met",AC4&lt;100,"SG80 met",TRUE,"SG100 met"))</f>
        <v/>
      </c>
      <c r="AB4" s="3"/>
      <c r="AC4" s="80" t="str" cm="1">
        <f t="array" ref="AC4">IFERROR(IF(NOT(ISNUMBER(A4)),"",_xlfn.IFS(AND(E4="",I4=""),-2,E4="",-1,I4="",-3,B4&lt;&gt;"First","",COUNTIFS($A$3:$A$53,A4,$E$3:$E$53,"&lt;&gt;",$E$3:$E$53,"&lt;&gt;"&amp;E4)&gt;0,-4,OR(X4="",E4=""),"",TRUE,ROUND(IF(E4="ETP",MIN(-11.965*X4^2+32.28*X4+78.259,100),MIN(-5.8*X4^2+6.9*X4+105,100)),0))),"")</f>
        <v/>
      </c>
      <c r="AF4"/>
      <c r="AG4"/>
      <c r="AH4"/>
      <c r="AI4"/>
      <c r="AJ4"/>
      <c r="AK4"/>
      <c r="AL4"/>
      <c r="AM4"/>
    </row>
    <row r="5" spans="1:39" ht="9.75" customHeight="1">
      <c r="A5" s="57"/>
      <c r="B5" s="2" t="str">
        <f>IF(COUNTIF($A$3:A5,A5)=1,"First","")</f>
        <v/>
      </c>
      <c r="C5" s="2"/>
      <c r="D5" s="2"/>
      <c r="F5" s="2"/>
      <c r="G5" s="2"/>
      <c r="H5" s="2"/>
      <c r="I5" s="2"/>
      <c r="J5" s="24"/>
      <c r="K5" s="24"/>
      <c r="L5" s="24"/>
      <c r="M5" s="24"/>
      <c r="N5" s="24"/>
      <c r="O5" s="24"/>
      <c r="P5" s="24"/>
      <c r="Q5" s="24"/>
      <c r="R5" s="84" t="str">
        <f t="shared" si="0"/>
        <v/>
      </c>
      <c r="S5" s="24"/>
      <c r="T5" s="24"/>
      <c r="U5" s="24"/>
      <c r="V5" s="24"/>
      <c r="W5" s="87" t="str">
        <f t="shared" si="1"/>
        <v/>
      </c>
      <c r="X5" s="90" t="str">
        <f t="shared" si="2"/>
        <v/>
      </c>
      <c r="Y5" s="1" t="str" cm="1">
        <f t="array" ref="Y5">IF(AC5="","",_xlfn.IFS(AC5=-1,"ETP/non-ETP",AC5=-2,"ETP/Type",AC5=-3,"Type",AC5=-4,"Group Error",AC5&lt;60,"High",AC5&lt;80,"Med",TRUE,"Low"))</f>
        <v/>
      </c>
      <c r="Z5" s="13" t="str" cm="1">
        <f t="array" ref="Z5">IF(AC5="","",_xlfn.IFS(AC5=-1,"ETP/non-ETP",AC5=-2,"ETP/Type",AC5=-3,"Type",AC5=-4,"Group Error",AC5&lt;60,"SG60 not met",AC5&lt;80,"SG60 met",AC5&lt;100,"SG80 met",TRUE,"SG100 met"))</f>
        <v/>
      </c>
      <c r="AB5" s="3"/>
      <c r="AC5" s="80" t="str" cm="1">
        <f t="array" ref="AC5">IFERROR(IF(NOT(ISNUMBER(A5)),"",_xlfn.IFS(AND(E5="",I5=""),-2,E5="",-1,I5="",-3,B5&lt;&gt;"First","",COUNTIFS($A$3:$A$53,A5,$E$3:$E$53,"&lt;&gt;",$E$3:$E$53,"&lt;&gt;"&amp;E5)&gt;0,-4,OR(X5="",E5=""),"",TRUE,ROUND(IF(E5="ETP",MIN(-11.965*X5^2+32.28*X5+78.259,100),MIN(-5.8*X5^2+6.9*X5+105,100)),0))),"")</f>
        <v/>
      </c>
      <c r="AF5"/>
      <c r="AG5"/>
      <c r="AH5"/>
      <c r="AI5"/>
      <c r="AJ5"/>
      <c r="AK5"/>
      <c r="AL5"/>
      <c r="AM5"/>
    </row>
    <row r="6" spans="1:39" ht="9.75" customHeight="1">
      <c r="A6" s="57"/>
      <c r="B6" s="2" t="str">
        <f>IF(COUNTIF($A$3:A6,A6)=1,"First","")</f>
        <v/>
      </c>
      <c r="C6" s="2"/>
      <c r="D6" s="2"/>
      <c r="F6" s="2"/>
      <c r="G6" s="2"/>
      <c r="H6" s="2"/>
      <c r="I6" s="2"/>
      <c r="J6" s="24"/>
      <c r="K6" s="24"/>
      <c r="L6" s="24"/>
      <c r="M6" s="24"/>
      <c r="N6" s="24"/>
      <c r="O6" s="24"/>
      <c r="P6" s="24"/>
      <c r="Q6" s="24"/>
      <c r="R6" s="84" t="str">
        <f t="shared" si="0"/>
        <v/>
      </c>
      <c r="S6" s="24"/>
      <c r="T6" s="24"/>
      <c r="U6" s="24"/>
      <c r="V6" s="24"/>
      <c r="W6" s="87" t="str">
        <f t="shared" si="1"/>
        <v/>
      </c>
      <c r="X6" s="90" t="str">
        <f t="shared" si="2"/>
        <v/>
      </c>
      <c r="Y6" s="1" t="str" cm="1">
        <f t="array" ref="Y6">IF(AC6="","",_xlfn.IFS(AC6=-1,"ETP/non-ETP",AC6=-2,"ETP/Type",AC6=-3,"Type",AC6=-4,"Group Error",AC6&lt;60,"High",AC6&lt;80,"Med",TRUE,"Low"))</f>
        <v/>
      </c>
      <c r="Z6" s="13" t="str" cm="1">
        <f t="array" ref="Z6">IF(AC6="","",_xlfn.IFS(AC6=-1,"ETP/non-ETP",AC6=-2,"ETP/Type",AC6=-3,"Type",AC6=-4,"Group Error",AC6&lt;60,"SG60 not met",AC6&lt;80,"SG60 met",AC6&lt;100,"SG80 met",TRUE,"SG100 met"))</f>
        <v/>
      </c>
      <c r="AB6" s="3"/>
      <c r="AC6" s="80" t="str" cm="1">
        <f t="array" ref="AC6">IFERROR(IF(NOT(ISNUMBER(A6)),"",_xlfn.IFS(AND(E6="",I6=""),-2,E6="",-1,I6="",-3,B6&lt;&gt;"First","",COUNTIFS($A$3:$A$53,A6,$E$3:$E$53,"&lt;&gt;",$E$3:$E$53,"&lt;&gt;"&amp;E6)&gt;0,-4,OR(X6="",E6=""),"",TRUE,ROUND(IF(E6="ETP",MIN(-11.965*X6^2+32.28*X6+78.259,100),MIN(-5.8*X6^2+6.9*X6+105,100)),0))),"")</f>
        <v/>
      </c>
      <c r="AF6"/>
      <c r="AG6"/>
      <c r="AH6"/>
      <c r="AI6"/>
      <c r="AJ6"/>
      <c r="AK6"/>
      <c r="AL6"/>
      <c r="AM6"/>
    </row>
    <row r="7" spans="1:39" ht="9.75" customHeight="1">
      <c r="A7" s="57"/>
      <c r="B7" s="2" t="str">
        <f>IF(COUNTIF($A$3:A7,A7)=1,"First","")</f>
        <v/>
      </c>
      <c r="C7" s="2"/>
      <c r="D7" s="2"/>
      <c r="F7" s="2"/>
      <c r="G7" s="2"/>
      <c r="H7" s="2"/>
      <c r="I7" s="2"/>
      <c r="J7" s="24"/>
      <c r="K7" s="24"/>
      <c r="L7" s="24"/>
      <c r="M7" s="24"/>
      <c r="N7" s="24"/>
      <c r="O7" s="24"/>
      <c r="P7" s="24"/>
      <c r="Q7" s="24"/>
      <c r="R7" s="84" t="str">
        <f t="shared" si="0"/>
        <v/>
      </c>
      <c r="S7" s="24"/>
      <c r="T7" s="24"/>
      <c r="U7" s="24"/>
      <c r="V7" s="24"/>
      <c r="W7" s="87" t="str">
        <f t="shared" si="1"/>
        <v/>
      </c>
      <c r="X7" s="90" t="str">
        <f t="shared" si="2"/>
        <v/>
      </c>
      <c r="Y7" s="1" t="str" cm="1">
        <f t="array" ref="Y7">IF(AC7="","",_xlfn.IFS(AC7=-1,"ETP/non-ETP",AC7=-2,"ETP/Type",AC7=-3,"Type",AC7=-4,"Group Error",AC7&lt;60,"High",AC7&lt;80,"Med",TRUE,"Low"))</f>
        <v/>
      </c>
      <c r="Z7" s="13" t="str" cm="1">
        <f t="array" ref="Z7">IF(AC7="","",_xlfn.IFS(AC7=-1,"ETP/non-ETP",AC7=-2,"ETP/Type",AC7=-3,"Type",AC7=-4,"Group Error",AC7&lt;60,"SG60 not met",AC7&lt;80,"SG60 met",AC7&lt;100,"SG80 met",TRUE,"SG100 met"))</f>
        <v/>
      </c>
      <c r="AB7" s="3"/>
      <c r="AC7" s="80" t="str" cm="1">
        <f t="array" ref="AC7">IFERROR(IF(NOT(ISNUMBER(A7)),"",_xlfn.IFS(AND(E7="",I7=""),-2,E7="",-1,I7="",-3,B7&lt;&gt;"First","",COUNTIFS($A$3:$A$53,A7,$E$3:$E$53,"&lt;&gt;",$E$3:$E$53,"&lt;&gt;"&amp;E7)&gt;0,-4,OR(X7="",E7=""),"",TRUE,ROUND(IF(E7="ETP",MIN(-11.965*X7^2+32.28*X7+78.259,100),MIN(-5.8*X7^2+6.9*X7+105,100)),0))),"")</f>
        <v/>
      </c>
      <c r="AF7"/>
      <c r="AG7"/>
      <c r="AH7"/>
      <c r="AI7"/>
      <c r="AJ7"/>
      <c r="AK7"/>
      <c r="AL7"/>
      <c r="AM7"/>
    </row>
    <row r="8" spans="1:39" ht="9.75" customHeight="1">
      <c r="A8" s="57"/>
      <c r="B8" s="2" t="str">
        <f>IF(COUNTIF($A$3:A8,A8)=1,"First","")</f>
        <v/>
      </c>
      <c r="C8" s="2"/>
      <c r="D8" s="2"/>
      <c r="F8" s="2"/>
      <c r="G8" s="2"/>
      <c r="H8" s="2"/>
      <c r="I8" s="2"/>
      <c r="J8" s="24"/>
      <c r="K8" s="24"/>
      <c r="L8" s="24"/>
      <c r="M8" s="24"/>
      <c r="N8" s="24"/>
      <c r="O8" s="24"/>
      <c r="P8" s="24"/>
      <c r="Q8" s="24"/>
      <c r="R8" s="84" t="str">
        <f t="shared" si="0"/>
        <v/>
      </c>
      <c r="S8" s="24"/>
      <c r="T8" s="24"/>
      <c r="U8" s="24"/>
      <c r="V8" s="24"/>
      <c r="W8" s="87" t="str">
        <f t="shared" si="1"/>
        <v/>
      </c>
      <c r="X8" s="90" t="str">
        <f t="shared" si="2"/>
        <v/>
      </c>
      <c r="Y8" s="1" t="str" cm="1">
        <f t="array" ref="Y8">IF(AC8="","",_xlfn.IFS(AC8=-1,"ETP/non-ETP",AC8=-2,"ETP/Type",AC8=-3,"Type",AC8=-4,"Group Error",AC8&lt;60,"High",AC8&lt;80,"Med",TRUE,"Low"))</f>
        <v/>
      </c>
      <c r="Z8" s="13" t="str" cm="1">
        <f t="array" ref="Z8">IF(AC8="","",_xlfn.IFS(AC8=-1,"ETP/non-ETP",AC8=-2,"ETP/Type",AC8=-3,"Type",AC8=-4,"Group Error",AC8&lt;60,"SG60 not met",AC8&lt;80,"SG60 met",AC8&lt;100,"SG80 met",TRUE,"SG100 met"))</f>
        <v/>
      </c>
      <c r="AB8" s="3"/>
      <c r="AC8" s="80" t="str" cm="1">
        <f t="array" ref="AC8">IFERROR(IF(NOT(ISNUMBER(A8)),"",_xlfn.IFS(AND(E8="",I8=""),-2,E8="",-1,I8="",-3,B8&lt;&gt;"First","",COUNTIFS($A$3:$A$53,A8,$E$3:$E$53,"&lt;&gt;",$E$3:$E$53,"&lt;&gt;"&amp;E8)&gt;0,-4,OR(X8="",E8=""),"",TRUE,ROUND(IF(E8="ETP",MIN(-11.965*X8^2+32.28*X8+78.259,100),MIN(-5.8*X8^2+6.9*X8+105,100)),0))),"")</f>
        <v/>
      </c>
      <c r="AF8"/>
      <c r="AG8"/>
      <c r="AH8"/>
      <c r="AI8"/>
      <c r="AJ8"/>
      <c r="AK8"/>
      <c r="AL8"/>
      <c r="AM8"/>
    </row>
    <row r="9" spans="1:39" ht="9.75" customHeight="1">
      <c r="A9" s="57"/>
      <c r="B9" s="2" t="str">
        <f>IF(COUNTIF($A$3:A9,A9)=1,"First","")</f>
        <v/>
      </c>
      <c r="C9" s="2"/>
      <c r="D9" s="2"/>
      <c r="F9" s="2"/>
      <c r="G9" s="2"/>
      <c r="H9" s="2"/>
      <c r="I9" s="2"/>
      <c r="J9" s="24"/>
      <c r="K9" s="24"/>
      <c r="L9" s="24"/>
      <c r="M9" s="24"/>
      <c r="N9" s="24"/>
      <c r="O9" s="24"/>
      <c r="P9" s="24"/>
      <c r="Q9" s="24"/>
      <c r="R9" s="84" t="str">
        <f t="shared" si="0"/>
        <v/>
      </c>
      <c r="S9" s="24"/>
      <c r="T9" s="24"/>
      <c r="U9" s="24"/>
      <c r="V9" s="24"/>
      <c r="W9" s="87" t="str">
        <f t="shared" si="1"/>
        <v/>
      </c>
      <c r="X9" s="90" t="str">
        <f t="shared" si="2"/>
        <v/>
      </c>
      <c r="Y9" s="1" t="str" cm="1">
        <f t="array" ref="Y9">IF(AC9="","",_xlfn.IFS(AC9=-1,"ETP/non-ETP",AC9=-2,"ETP/Type",AC9=-3,"Type",AC9=-4,"Group Error",AC9&lt;60,"High",AC9&lt;80,"Med",TRUE,"Low"))</f>
        <v/>
      </c>
      <c r="Z9" s="13" t="str" cm="1">
        <f t="array" ref="Z9">IF(AC9="","",_xlfn.IFS(AC9=-1,"ETP/non-ETP",AC9=-2,"ETP/Type",AC9=-3,"Type",AC9=-4,"Group Error",AC9&lt;60,"SG60 not met",AC9&lt;80,"SG60 met",AC9&lt;100,"SG80 met",TRUE,"SG100 met"))</f>
        <v/>
      </c>
      <c r="AB9" s="3"/>
      <c r="AC9" s="80" t="str" cm="1">
        <f t="array" ref="AC9">IFERROR(IF(NOT(ISNUMBER(A9)),"",_xlfn.IFS(AND(E9="",I9=""),-2,E9="",-1,I9="",-3,B9&lt;&gt;"First","",COUNTIFS($A$3:$A$53,A9,$E$3:$E$53,"&lt;&gt;",$E$3:$E$53,"&lt;&gt;"&amp;E9)&gt;0,-4,OR(X9="",E9=""),"",TRUE,ROUND(IF(E9="ETP",MIN(-11.965*X9^2+32.28*X9+78.259,100),MIN(-5.8*X9^2+6.9*X9+105,100)),0))),"")</f>
        <v/>
      </c>
      <c r="AF9"/>
      <c r="AG9"/>
      <c r="AH9"/>
      <c r="AI9"/>
      <c r="AJ9"/>
      <c r="AK9"/>
      <c r="AL9"/>
      <c r="AM9"/>
    </row>
    <row r="10" spans="1:39" ht="9.75" customHeight="1">
      <c r="A10" s="57"/>
      <c r="B10" s="2" t="str">
        <f>IF(COUNTIF($A$3:A10,A10)=1,"First","")</f>
        <v/>
      </c>
      <c r="C10" s="2"/>
      <c r="D10" s="2"/>
      <c r="F10" s="2"/>
      <c r="G10" s="2"/>
      <c r="H10" s="2"/>
      <c r="I10" s="2"/>
      <c r="J10" s="24"/>
      <c r="K10" s="24"/>
      <c r="L10" s="24"/>
      <c r="M10" s="24"/>
      <c r="N10" s="24"/>
      <c r="O10" s="24"/>
      <c r="P10" s="24"/>
      <c r="Q10" s="24"/>
      <c r="R10" s="84" t="str">
        <f t="shared" si="0"/>
        <v/>
      </c>
      <c r="S10" s="24"/>
      <c r="T10" s="24"/>
      <c r="U10" s="24"/>
      <c r="V10" s="24"/>
      <c r="W10" s="87" t="str">
        <f t="shared" si="1"/>
        <v/>
      </c>
      <c r="X10" s="90" t="str">
        <f t="shared" si="2"/>
        <v/>
      </c>
      <c r="Y10" s="1" t="str" cm="1">
        <f t="array" ref="Y10">IF(AC10="","",_xlfn.IFS(AC10=-1,"ETP/non-ETP",AC10=-2,"ETP/Type",AC10=-3,"Type",AC10=-4,"Group Error",AC10&lt;60,"High",AC10&lt;80,"Med",TRUE,"Low"))</f>
        <v/>
      </c>
      <c r="Z10" s="13" t="str" cm="1">
        <f t="array" ref="Z10">IF(AC10="","",_xlfn.IFS(AC10=-1,"ETP/non-ETP",AC10=-2,"ETP/Type",AC10=-3,"Type",AC10=-4,"Group Error",AC10&lt;60,"SG60 not met",AC10&lt;80,"SG60 met",AC10&lt;100,"SG80 met",TRUE,"SG100 met"))</f>
        <v/>
      </c>
      <c r="AB10" s="3"/>
      <c r="AC10" s="80" t="str" cm="1">
        <f t="array" ref="AC10">IFERROR(IF(NOT(ISNUMBER(A10)),"",_xlfn.IFS(AND(E10="",I10=""),-2,E10="",-1,I10="",-3,B10&lt;&gt;"First","",COUNTIFS($A$3:$A$53,A10,$E$3:$E$53,"&lt;&gt;",$E$3:$E$53,"&lt;&gt;"&amp;E10)&gt;0,-4,OR(X10="",E10=""),"",TRUE,ROUND(IF(E10="ETP",MIN(-11.965*X10^2+32.28*X10+78.259,100),MIN(-5.8*X10^2+6.9*X10+105,100)),0))),"")</f>
        <v/>
      </c>
      <c r="AF10"/>
      <c r="AG10"/>
      <c r="AH10"/>
      <c r="AI10"/>
      <c r="AJ10"/>
      <c r="AK10"/>
      <c r="AL10"/>
      <c r="AM10"/>
    </row>
    <row r="11" spans="1:39" ht="9.75" customHeight="1">
      <c r="A11" s="57"/>
      <c r="B11" s="2" t="str">
        <f>IF(COUNTIF($A$3:A11,A11)=1,"First","")</f>
        <v/>
      </c>
      <c r="C11" s="2"/>
      <c r="D11" s="2"/>
      <c r="F11" s="2"/>
      <c r="G11" s="2"/>
      <c r="H11" s="2"/>
      <c r="I11" s="2"/>
      <c r="J11" s="55"/>
      <c r="K11" s="55"/>
      <c r="L11" s="55"/>
      <c r="M11" s="55"/>
      <c r="N11" s="55"/>
      <c r="O11" s="55"/>
      <c r="P11" s="55"/>
      <c r="Q11" s="24"/>
      <c r="R11" s="84" t="str">
        <f t="shared" si="0"/>
        <v/>
      </c>
      <c r="S11" s="24"/>
      <c r="T11" s="24"/>
      <c r="U11" s="24"/>
      <c r="V11" s="24"/>
      <c r="W11" s="87" t="str">
        <f t="shared" si="1"/>
        <v/>
      </c>
      <c r="X11" s="90" t="str">
        <f t="shared" si="2"/>
        <v/>
      </c>
      <c r="Y11" s="1" t="str" cm="1">
        <f t="array" ref="Y11">IF(AC11="","",_xlfn.IFS(AC11=-1,"ETP/non-ETP",AC11=-2,"ETP/Type",AC11=-3,"Type",AC11=-4,"Group Error",AC11&lt;60,"High",AC11&lt;80,"Med",TRUE,"Low"))</f>
        <v/>
      </c>
      <c r="Z11" s="13" t="str" cm="1">
        <f t="array" ref="Z11">IF(AC11="","",_xlfn.IFS(AC11=-1,"ETP/non-ETP",AC11=-2,"ETP/Type",AC11=-3,"Type",AC11=-4,"Group Error",AC11&lt;60,"SG60 not met",AC11&lt;80,"SG60 met",AC11&lt;100,"SG80 met",TRUE,"SG100 met"))</f>
        <v/>
      </c>
      <c r="AB11" s="3"/>
      <c r="AC11" s="80" t="str" cm="1">
        <f t="array" ref="AC11">IFERROR(IF(NOT(ISNUMBER(A11)),"",_xlfn.IFS(AND(E11="",I11=""),-2,E11="",-1,I11="",-3,B11&lt;&gt;"First","",COUNTIFS($A$3:$A$53,A11,$E$3:$E$53,"&lt;&gt;",$E$3:$E$53,"&lt;&gt;"&amp;E11)&gt;0,-4,OR(X11="",E11=""),"",TRUE,ROUND(IF(E11="ETP",MIN(-11.965*X11^2+32.28*X11+78.259,100),MIN(-5.8*X11^2+6.9*X11+105,100)),0))),"")</f>
        <v/>
      </c>
      <c r="AF11"/>
      <c r="AG11"/>
      <c r="AH11"/>
      <c r="AI11"/>
      <c r="AJ11"/>
      <c r="AK11"/>
      <c r="AL11"/>
      <c r="AM11"/>
    </row>
    <row r="12" spans="1:39" ht="9.75" customHeight="1">
      <c r="A12" s="57"/>
      <c r="B12" s="2" t="str">
        <f>IF(COUNTIF($A$3:A12,A12)=1,"First","")</f>
        <v/>
      </c>
      <c r="C12" s="2"/>
      <c r="D12" s="2"/>
      <c r="F12" s="2"/>
      <c r="G12" s="2"/>
      <c r="I12" s="2"/>
      <c r="J12" s="24"/>
      <c r="K12" s="24"/>
      <c r="L12" s="24"/>
      <c r="M12" s="24"/>
      <c r="N12" s="24"/>
      <c r="O12" s="24"/>
      <c r="P12" s="24"/>
      <c r="Q12" s="24"/>
      <c r="R12" s="84" t="str">
        <f t="shared" si="0"/>
        <v/>
      </c>
      <c r="S12" s="24"/>
      <c r="T12" s="24"/>
      <c r="U12" s="24"/>
      <c r="V12" s="24"/>
      <c r="W12" s="87" t="str">
        <f t="shared" si="1"/>
        <v/>
      </c>
      <c r="X12" s="90" t="str">
        <f t="shared" si="2"/>
        <v/>
      </c>
      <c r="Y12" s="1" t="str" cm="1">
        <f t="array" ref="Y12">IF(AC12="","",_xlfn.IFS(AC12=-1,"ETP/non-ETP",AC12=-2,"ETP/Type",AC12=-3,"Type",AC12=-4,"Group Error",AC12&lt;60,"High",AC12&lt;80,"Med",TRUE,"Low"))</f>
        <v/>
      </c>
      <c r="Z12" s="13" t="str" cm="1">
        <f t="array" ref="Z12">IF(AC12="","",_xlfn.IFS(AC12=-1,"ETP/non-ETP",AC12=-2,"ETP/Type",AC12=-3,"Type",AC12=-4,"Group Error",AC12&lt;60,"SG60 not met",AC12&lt;80,"SG60 met",AC12&lt;100,"SG80 met",TRUE,"SG100 met"))</f>
        <v/>
      </c>
      <c r="AB12" s="3"/>
      <c r="AC12" s="80" t="str" cm="1">
        <f t="array" ref="AC12">IFERROR(IF(NOT(ISNUMBER(A12)),"",_xlfn.IFS(AND(E12="",I12=""),-2,E12="",-1,I12="",-3,B12&lt;&gt;"First","",COUNTIFS($A$3:$A$53,A12,$E$3:$E$53,"&lt;&gt;",$E$3:$E$53,"&lt;&gt;"&amp;E12)&gt;0,-4,OR(X12="",E12=""),"",TRUE,ROUND(IF(E12="ETP",MIN(-11.965*X12^2+32.28*X12+78.259,100),MIN(-5.8*X12^2+6.9*X12+105,100)),0))),"")</f>
        <v/>
      </c>
      <c r="AF12"/>
      <c r="AG12"/>
      <c r="AH12"/>
      <c r="AI12"/>
      <c r="AJ12"/>
      <c r="AK12"/>
      <c r="AL12"/>
      <c r="AM12"/>
    </row>
    <row r="13" spans="1:39" ht="9.75" customHeight="1">
      <c r="A13" s="57"/>
      <c r="B13" s="2" t="str">
        <f>IF(COUNTIF($A$3:A13,A13)=1,"First","")</f>
        <v/>
      </c>
      <c r="C13" s="2"/>
      <c r="D13" s="2"/>
      <c r="F13" s="2"/>
      <c r="G13" s="2"/>
      <c r="H13" s="2"/>
      <c r="I13" s="2"/>
      <c r="J13" s="24"/>
      <c r="K13" s="24"/>
      <c r="L13" s="24"/>
      <c r="M13" s="24"/>
      <c r="N13" s="24"/>
      <c r="O13" s="24"/>
      <c r="P13" s="24"/>
      <c r="Q13" s="24"/>
      <c r="R13" s="84" t="str">
        <f t="shared" si="0"/>
        <v/>
      </c>
      <c r="S13" s="24"/>
      <c r="T13" s="24"/>
      <c r="U13" s="24"/>
      <c r="V13" s="24"/>
      <c r="W13" s="87" t="str">
        <f t="shared" si="1"/>
        <v/>
      </c>
      <c r="X13" s="90" t="str">
        <f t="shared" si="2"/>
        <v/>
      </c>
      <c r="Y13" s="1" t="str" cm="1">
        <f t="array" ref="Y13">IF(AC13="","",_xlfn.IFS(AC13=-1,"ETP/non-ETP",AC13=-2,"ETP/Type",AC13=-3,"Type",AC13=-4,"Group Error",AC13&lt;60,"High",AC13&lt;80,"Med",TRUE,"Low"))</f>
        <v/>
      </c>
      <c r="Z13" s="13" t="str" cm="1">
        <f t="array" ref="Z13">IF(AC13="","",_xlfn.IFS(AC13=-1,"ETP/non-ETP",AC13=-2,"ETP/Type",AC13=-3,"Type",AC13=-4,"Group Error",AC13&lt;60,"SG60 not met",AC13&lt;80,"SG60 met",AC13&lt;100,"SG80 met",TRUE,"SG100 met"))</f>
        <v/>
      </c>
      <c r="AB13" s="3"/>
      <c r="AC13" s="80" t="str" cm="1">
        <f t="array" ref="AC13">IFERROR(IF(NOT(ISNUMBER(A13)),"",_xlfn.IFS(AND(E13="",I13=""),-2,E13="",-1,I13="",-3,B13&lt;&gt;"First","",COUNTIFS($A$3:$A$53,A13,$E$3:$E$53,"&lt;&gt;",$E$3:$E$53,"&lt;&gt;"&amp;E13)&gt;0,-4,OR(X13="",E13=""),"",TRUE,ROUND(IF(E13="ETP",MIN(-11.965*X13^2+32.28*X13+78.259,100),MIN(-5.8*X13^2+6.9*X13+105,100)),0))),"")</f>
        <v/>
      </c>
      <c r="AF13"/>
      <c r="AG13"/>
      <c r="AH13"/>
      <c r="AI13"/>
      <c r="AJ13"/>
      <c r="AK13"/>
      <c r="AL13"/>
      <c r="AM13"/>
    </row>
    <row r="14" spans="1:39" ht="9.75" customHeight="1">
      <c r="A14" s="57"/>
      <c r="B14" s="2" t="str">
        <f>IF(COUNTIF($A$3:A14,A14)=1,"First","")</f>
        <v/>
      </c>
      <c r="C14" s="2"/>
      <c r="D14" s="2"/>
      <c r="F14" s="2"/>
      <c r="G14" s="2"/>
      <c r="H14" s="2"/>
      <c r="I14" s="2"/>
      <c r="J14" s="24"/>
      <c r="K14" s="24"/>
      <c r="L14" s="24"/>
      <c r="M14" s="24"/>
      <c r="N14" s="24"/>
      <c r="O14" s="24"/>
      <c r="P14" s="24"/>
      <c r="Q14" s="24"/>
      <c r="R14" s="84" t="str">
        <f t="shared" si="0"/>
        <v/>
      </c>
      <c r="S14" s="24"/>
      <c r="T14" s="24"/>
      <c r="U14" s="24"/>
      <c r="V14" s="24"/>
      <c r="W14" s="87" t="str">
        <f t="shared" si="1"/>
        <v/>
      </c>
      <c r="X14" s="90" t="str">
        <f t="shared" si="2"/>
        <v/>
      </c>
      <c r="Y14" s="1" t="str" cm="1">
        <f t="array" ref="Y14">IF(AC14="","",_xlfn.IFS(AC14=-1,"ETP/non-ETP",AC14=-2,"ETP/Type",AC14=-3,"Type",AC14=-4,"Group Error",AC14&lt;60,"High",AC14&lt;80,"Med",TRUE,"Low"))</f>
        <v/>
      </c>
      <c r="Z14" s="13" t="str" cm="1">
        <f t="array" ref="Z14">IF(AC14="","",_xlfn.IFS(AC14=-1,"ETP/non-ETP",AC14=-2,"ETP/Type",AC14=-3,"Type",AC14=-4,"Group Error",AC14&lt;60,"SG60 not met",AC14&lt;80,"SG60 met",AC14&lt;100,"SG80 met",TRUE,"SG100 met"))</f>
        <v/>
      </c>
      <c r="AB14" s="3"/>
      <c r="AC14" s="80" t="str" cm="1">
        <f t="array" ref="AC14">IFERROR(IF(NOT(ISNUMBER(A14)),"",_xlfn.IFS(AND(E14="",I14=""),-2,E14="",-1,I14="",-3,B14&lt;&gt;"First","",COUNTIFS($A$3:$A$53,A14,$E$3:$E$53,"&lt;&gt;",$E$3:$E$53,"&lt;&gt;"&amp;E14)&gt;0,-4,OR(X14="",E14=""),"",TRUE,ROUND(IF(E14="ETP",MIN(-11.965*X14^2+32.28*X14+78.259,100),MIN(-5.8*X14^2+6.9*X14+105,100)),0))),"")</f>
        <v/>
      </c>
      <c r="AF14"/>
      <c r="AG14"/>
      <c r="AH14"/>
      <c r="AI14"/>
      <c r="AJ14"/>
      <c r="AK14"/>
      <c r="AL14"/>
      <c r="AM14"/>
    </row>
    <row r="15" spans="1:39" ht="9.75" customHeight="1">
      <c r="A15" s="57"/>
      <c r="B15" s="2" t="str">
        <f>IF(COUNTIF($A$3:A15,A15)=1,"First","")</f>
        <v/>
      </c>
      <c r="C15" s="2"/>
      <c r="D15" s="2"/>
      <c r="F15" s="2"/>
      <c r="G15" s="2"/>
      <c r="H15" s="2"/>
      <c r="I15" s="2"/>
      <c r="J15" s="24"/>
      <c r="K15" s="24"/>
      <c r="L15" s="24"/>
      <c r="M15" s="24"/>
      <c r="N15" s="24"/>
      <c r="O15" s="24"/>
      <c r="P15" s="24"/>
      <c r="Q15" s="24"/>
      <c r="R15" s="84" t="str">
        <f t="shared" si="0"/>
        <v/>
      </c>
      <c r="S15" s="24"/>
      <c r="T15" s="24"/>
      <c r="U15" s="24"/>
      <c r="V15" s="24"/>
      <c r="W15" s="87" t="str">
        <f t="shared" si="1"/>
        <v/>
      </c>
      <c r="X15" s="90" t="str">
        <f t="shared" si="2"/>
        <v/>
      </c>
      <c r="Y15" s="1" t="str" cm="1">
        <f t="array" ref="Y15">IF(AC15="","",_xlfn.IFS(AC15=-1,"ETP/non-ETP",AC15=-2,"ETP/Type",AC15=-3,"Type",AC15=-4,"Group Error",AC15&lt;60,"High",AC15&lt;80,"Med",TRUE,"Low"))</f>
        <v/>
      </c>
      <c r="Z15" s="13" t="str" cm="1">
        <f t="array" ref="Z15">IF(AC15="","",_xlfn.IFS(AC15=-1,"ETP/non-ETP",AC15=-2,"ETP/Type",AC15=-3,"Type",AC15=-4,"Group Error",AC15&lt;60,"SG60 not met",AC15&lt;80,"SG60 met",AC15&lt;100,"SG80 met",TRUE,"SG100 met"))</f>
        <v/>
      </c>
      <c r="AB15" s="3"/>
      <c r="AC15" s="80" t="str" cm="1">
        <f t="array" ref="AC15">IFERROR(IF(NOT(ISNUMBER(A15)),"",_xlfn.IFS(AND(E15="",I15=""),-2,E15="",-1,I15="",-3,B15&lt;&gt;"First","",COUNTIFS($A$3:$A$53,A15,$E$3:$E$53,"&lt;&gt;",$E$3:$E$53,"&lt;&gt;"&amp;E15)&gt;0,-4,OR(X15="",E15=""),"",TRUE,ROUND(IF(E15="ETP",MIN(-11.965*X15^2+32.28*X15+78.259,100),MIN(-5.8*X15^2+6.9*X15+105,100)),0))),"")</f>
        <v/>
      </c>
      <c r="AF15"/>
      <c r="AG15"/>
      <c r="AH15"/>
      <c r="AI15"/>
      <c r="AJ15"/>
      <c r="AK15"/>
      <c r="AL15"/>
      <c r="AM15"/>
    </row>
    <row r="16" spans="1:39" ht="9.75" customHeight="1">
      <c r="A16" s="57"/>
      <c r="B16" s="2" t="str">
        <f>IF(COUNTIF($A$3:A16,A16)=1,"First","")</f>
        <v/>
      </c>
      <c r="C16" s="2"/>
      <c r="D16" s="2"/>
      <c r="F16" s="2"/>
      <c r="G16" s="2"/>
      <c r="H16" s="2"/>
      <c r="I16" s="2"/>
      <c r="J16" s="24"/>
      <c r="K16" s="24"/>
      <c r="L16" s="24"/>
      <c r="M16" s="24"/>
      <c r="N16" s="24"/>
      <c r="O16" s="24"/>
      <c r="P16" s="24"/>
      <c r="Q16" s="24"/>
      <c r="R16" s="84" t="str">
        <f t="shared" si="0"/>
        <v/>
      </c>
      <c r="S16" s="24"/>
      <c r="T16" s="24"/>
      <c r="U16" s="24"/>
      <c r="V16" s="24"/>
      <c r="W16" s="87" t="str">
        <f t="shared" si="1"/>
        <v/>
      </c>
      <c r="X16" s="90" t="str">
        <f t="shared" si="2"/>
        <v/>
      </c>
      <c r="Y16" s="1" t="str" cm="1">
        <f t="array" ref="Y16">IF(AC16="","",_xlfn.IFS(AC16=-1,"ETP/non-ETP",AC16=-2,"ETP/Type",AC16=-3,"Type",AC16=-4,"Group Error",AC16&lt;60,"High",AC16&lt;80,"Med",TRUE,"Low"))</f>
        <v/>
      </c>
      <c r="Z16" s="13" t="str" cm="1">
        <f t="array" ref="Z16">IF(AC16="","",_xlfn.IFS(AC16=-1,"ETP/non-ETP",AC16=-2,"ETP/Type",AC16=-3,"Type",AC16=-4,"Group Error",AC16&lt;60,"SG60 not met",AC16&lt;80,"SG60 met",AC16&lt;100,"SG80 met",TRUE,"SG100 met"))</f>
        <v/>
      </c>
      <c r="AB16" s="3"/>
      <c r="AC16" s="80" t="str" cm="1">
        <f t="array" ref="AC16">IFERROR(IF(NOT(ISNUMBER(A16)),"",_xlfn.IFS(AND(E16="",I16=""),-2,E16="",-1,I16="",-3,B16&lt;&gt;"First","",COUNTIFS($A$3:$A$53,A16,$E$3:$E$53,"&lt;&gt;",$E$3:$E$53,"&lt;&gt;"&amp;E16)&gt;0,-4,OR(X16="",E16=""),"",TRUE,ROUND(IF(E16="ETP",MIN(-11.965*X16^2+32.28*X16+78.259,100),MIN(-5.8*X16^2+6.9*X16+105,100)),0))),"")</f>
        <v/>
      </c>
      <c r="AF16"/>
      <c r="AG16"/>
      <c r="AH16"/>
      <c r="AI16"/>
      <c r="AJ16"/>
      <c r="AK16"/>
      <c r="AL16"/>
      <c r="AM16"/>
    </row>
    <row r="17" spans="1:39" ht="9.75" customHeight="1">
      <c r="A17" s="57"/>
      <c r="B17" s="2" t="str">
        <f>IF(COUNTIF($A$3:A17,A17)=1,"First","")</f>
        <v/>
      </c>
      <c r="C17" s="2"/>
      <c r="D17" s="2"/>
      <c r="F17" s="2"/>
      <c r="G17" s="2"/>
      <c r="H17" s="2"/>
      <c r="I17" s="2"/>
      <c r="J17" s="24"/>
      <c r="K17" s="24"/>
      <c r="L17" s="24"/>
      <c r="M17" s="24"/>
      <c r="N17" s="24"/>
      <c r="O17" s="24"/>
      <c r="P17" s="24"/>
      <c r="Q17" s="24"/>
      <c r="R17" s="84" t="str">
        <f t="shared" si="0"/>
        <v/>
      </c>
      <c r="S17" s="24"/>
      <c r="T17" s="24"/>
      <c r="U17" s="24"/>
      <c r="V17" s="24"/>
      <c r="W17" s="87" t="str">
        <f t="shared" si="1"/>
        <v/>
      </c>
      <c r="X17" s="90" t="str">
        <f t="shared" si="2"/>
        <v/>
      </c>
      <c r="Y17" s="1" t="str" cm="1">
        <f t="array" ref="Y17">IF(AC17="","",_xlfn.IFS(AC17=-1,"ETP/non-ETP",AC17=-2,"ETP/Type",AC17=-3,"Type",AC17=-4,"Group Error",AC17&lt;60,"High",AC17&lt;80,"Med",TRUE,"Low"))</f>
        <v/>
      </c>
      <c r="Z17" s="13" t="str" cm="1">
        <f t="array" ref="Z17">IF(AC17="","",_xlfn.IFS(AC17=-1,"ETP/non-ETP",AC17=-2,"ETP/Type",AC17=-3,"Type",AC17=-4,"Group Error",AC17&lt;60,"SG60 not met",AC17&lt;80,"SG60 met",AC17&lt;100,"SG80 met",TRUE,"SG100 met"))</f>
        <v/>
      </c>
      <c r="AB17" s="3"/>
      <c r="AC17" s="80" t="str" cm="1">
        <f t="array" ref="AC17">IFERROR(IF(NOT(ISNUMBER(A17)),"",_xlfn.IFS(AND(E17="",I17=""),-2,E17="",-1,I17="",-3,B17&lt;&gt;"First","",COUNTIFS($A$3:$A$53,A17,$E$3:$E$53,"&lt;&gt;",$E$3:$E$53,"&lt;&gt;"&amp;E17)&gt;0,-4,OR(X17="",E17=""),"",TRUE,ROUND(IF(E17="ETP",MIN(-11.965*X17^2+32.28*X17+78.259,100),MIN(-5.8*X17^2+6.9*X17+105,100)),0))),"")</f>
        <v/>
      </c>
      <c r="AF17"/>
      <c r="AG17"/>
      <c r="AH17"/>
      <c r="AI17"/>
      <c r="AJ17"/>
      <c r="AK17"/>
      <c r="AL17"/>
      <c r="AM17"/>
    </row>
    <row r="18" spans="1:39" ht="9.75" customHeight="1">
      <c r="A18" s="57"/>
      <c r="B18" s="2" t="str">
        <f>IF(COUNTIF($A$3:A18,A18)=1,"First","")</f>
        <v/>
      </c>
      <c r="C18" s="2"/>
      <c r="D18" s="2"/>
      <c r="F18" s="2"/>
      <c r="G18" s="2"/>
      <c r="H18" s="2"/>
      <c r="I18" s="2"/>
      <c r="J18" s="24"/>
      <c r="K18" s="24"/>
      <c r="L18" s="24"/>
      <c r="M18" s="24"/>
      <c r="N18" s="24"/>
      <c r="O18" s="24"/>
      <c r="P18" s="24"/>
      <c r="Q18" s="24"/>
      <c r="R18" s="84" t="str">
        <f t="shared" si="0"/>
        <v/>
      </c>
      <c r="S18" s="24"/>
      <c r="T18" s="24"/>
      <c r="U18" s="24"/>
      <c r="V18" s="24"/>
      <c r="W18" s="87" t="str">
        <f t="shared" si="1"/>
        <v/>
      </c>
      <c r="X18" s="90" t="str">
        <f t="shared" si="2"/>
        <v/>
      </c>
      <c r="Y18" s="1" t="str" cm="1">
        <f t="array" ref="Y18">IF(AC18="","",_xlfn.IFS(AC18=-1,"ETP/non-ETP",AC18=-2,"ETP/Type",AC18=-3,"Type",AC18=-4,"Group Error",AC18&lt;60,"High",AC18&lt;80,"Med",TRUE,"Low"))</f>
        <v/>
      </c>
      <c r="Z18" s="13" t="str" cm="1">
        <f t="array" ref="Z18">IF(AC18="","",_xlfn.IFS(AC18=-1,"ETP/non-ETP",AC18=-2,"ETP/Type",AC18=-3,"Type",AC18=-4,"Group Error",AC18&lt;60,"SG60 not met",AC18&lt;80,"SG60 met",AC18&lt;100,"SG80 met",TRUE,"SG100 met"))</f>
        <v/>
      </c>
      <c r="AB18" s="3"/>
      <c r="AC18" s="80" t="str" cm="1">
        <f t="array" ref="AC18">IFERROR(IF(NOT(ISNUMBER(A18)),"",_xlfn.IFS(AND(E18="",I18=""),-2,E18="",-1,I18="",-3,B18&lt;&gt;"First","",COUNTIFS($A$3:$A$53,A18,$E$3:$E$53,"&lt;&gt;",$E$3:$E$53,"&lt;&gt;"&amp;E18)&gt;0,-4,OR(X18="",E18=""),"",TRUE,ROUND(IF(E18="ETP",MIN(-11.965*X18^2+32.28*X18+78.259,100),MIN(-5.8*X18^2+6.9*X18+105,100)),0))),"")</f>
        <v/>
      </c>
      <c r="AF18"/>
      <c r="AG18"/>
      <c r="AH18"/>
      <c r="AI18"/>
      <c r="AJ18"/>
      <c r="AK18"/>
      <c r="AL18"/>
      <c r="AM18"/>
    </row>
    <row r="19" spans="1:39" ht="9.75" customHeight="1">
      <c r="A19" s="57"/>
      <c r="B19" s="2" t="str">
        <f>IF(COUNTIF($A$3:A19,A19)=1,"First","")</f>
        <v/>
      </c>
      <c r="C19" s="2"/>
      <c r="D19" s="2"/>
      <c r="F19" s="2"/>
      <c r="G19" s="2"/>
      <c r="H19" s="2"/>
      <c r="I19" s="2"/>
      <c r="J19" s="24"/>
      <c r="K19" s="24"/>
      <c r="L19" s="24"/>
      <c r="M19" s="24"/>
      <c r="N19" s="24"/>
      <c r="O19" s="24"/>
      <c r="P19" s="24"/>
      <c r="Q19" s="24"/>
      <c r="R19" s="84" t="str">
        <f t="shared" si="0"/>
        <v/>
      </c>
      <c r="S19" s="24"/>
      <c r="T19" s="24"/>
      <c r="U19" s="24"/>
      <c r="V19" s="24"/>
      <c r="W19" s="87" t="str">
        <f t="shared" si="1"/>
        <v/>
      </c>
      <c r="X19" s="90" t="str">
        <f t="shared" si="2"/>
        <v/>
      </c>
      <c r="Y19" s="1" t="str" cm="1">
        <f t="array" ref="Y19">IF(AC19="","",_xlfn.IFS(AC19=-1,"ETP/non-ETP",AC19=-2,"ETP/Type",AC19=-3,"Type",AC19=-4,"Group Error",AC19&lt;60,"High",AC19&lt;80,"Med",TRUE,"Low"))</f>
        <v/>
      </c>
      <c r="Z19" s="13" t="str" cm="1">
        <f t="array" ref="Z19">IF(AC19="","",_xlfn.IFS(AC19=-1,"ETP/non-ETP",AC19=-2,"ETP/Type",AC19=-3,"Type",AC19=-4,"Group Error",AC19&lt;60,"SG60 not met",AC19&lt;80,"SG60 met",AC19&lt;100,"SG80 met",TRUE,"SG100 met"))</f>
        <v/>
      </c>
      <c r="AB19" s="3"/>
      <c r="AC19" s="80" t="str" cm="1">
        <f t="array" ref="AC19">IFERROR(IF(NOT(ISNUMBER(A19)),"",_xlfn.IFS(AND(E19="",I19=""),-2,E19="",-1,I19="",-3,B19&lt;&gt;"First","",COUNTIFS($A$3:$A$53,A19,$E$3:$E$53,"&lt;&gt;",$E$3:$E$53,"&lt;&gt;"&amp;E19)&gt;0,-4,OR(X19="",E19=""),"",TRUE,ROUND(IF(E19="ETP",MIN(-11.965*X19^2+32.28*X19+78.259,100),MIN(-5.8*X19^2+6.9*X19+105,100)),0))),"")</f>
        <v/>
      </c>
      <c r="AF19"/>
      <c r="AG19"/>
      <c r="AH19"/>
      <c r="AI19"/>
      <c r="AJ19"/>
      <c r="AK19"/>
      <c r="AL19"/>
      <c r="AM19"/>
    </row>
    <row r="20" spans="1:39" ht="9.75" customHeight="1">
      <c r="A20" s="57"/>
      <c r="B20" s="2" t="str">
        <f>IF(COUNTIF($A$3:A20,A20)=1,"First","")</f>
        <v/>
      </c>
      <c r="C20" s="2"/>
      <c r="D20" s="2"/>
      <c r="F20" s="2"/>
      <c r="G20" s="2"/>
      <c r="H20" s="2"/>
      <c r="I20" s="2"/>
      <c r="J20" s="24"/>
      <c r="K20" s="24"/>
      <c r="L20" s="24"/>
      <c r="M20" s="24"/>
      <c r="N20" s="24"/>
      <c r="O20" s="24"/>
      <c r="P20" s="24"/>
      <c r="Q20" s="24"/>
      <c r="R20" s="84" t="str">
        <f t="shared" si="0"/>
        <v/>
      </c>
      <c r="S20" s="24"/>
      <c r="T20" s="24"/>
      <c r="U20" s="24"/>
      <c r="V20" s="24"/>
      <c r="W20" s="87" t="str">
        <f t="shared" si="1"/>
        <v/>
      </c>
      <c r="X20" s="90" t="str">
        <f t="shared" si="2"/>
        <v/>
      </c>
      <c r="Y20" s="1" t="str" cm="1">
        <f t="array" ref="Y20">IF(AC20="","",_xlfn.IFS(AC20=-1,"ETP/non-ETP",AC20=-2,"ETP/Type",AC20=-3,"Type",AC20=-4,"Group Error",AC20&lt;60,"High",AC20&lt;80,"Med",TRUE,"Low"))</f>
        <v/>
      </c>
      <c r="Z20" s="13" t="str" cm="1">
        <f t="array" ref="Z20">IF(AC20="","",_xlfn.IFS(AC20=-1,"ETP/non-ETP",AC20=-2,"ETP/Type",AC20=-3,"Type",AC20=-4,"Group Error",AC20&lt;60,"SG60 not met",AC20&lt;80,"SG60 met",AC20&lt;100,"SG80 met",TRUE,"SG100 met"))</f>
        <v/>
      </c>
      <c r="AB20" s="3"/>
      <c r="AC20" s="80" t="str" cm="1">
        <f t="array" ref="AC20">IFERROR(IF(NOT(ISNUMBER(A20)),"",_xlfn.IFS(AND(E20="",I20=""),-2,E20="",-1,I20="",-3,B20&lt;&gt;"First","",COUNTIFS($A$3:$A$53,A20,$E$3:$E$53,"&lt;&gt;",$E$3:$E$53,"&lt;&gt;"&amp;E20)&gt;0,-4,OR(X20="",E20=""),"",TRUE,ROUND(IF(E20="ETP",MIN(-11.965*X20^2+32.28*X20+78.259,100),MIN(-5.8*X20^2+6.9*X20+105,100)),0))),"")</f>
        <v/>
      </c>
      <c r="AF20"/>
      <c r="AG20"/>
      <c r="AH20"/>
      <c r="AI20"/>
      <c r="AJ20"/>
      <c r="AK20"/>
      <c r="AL20"/>
      <c r="AM20"/>
    </row>
    <row r="21" spans="1:39" ht="9.75" customHeight="1">
      <c r="A21" s="57"/>
      <c r="B21" s="2" t="str">
        <f>IF(COUNTIF($A$3:A21,A21)=1,"First","")</f>
        <v/>
      </c>
      <c r="C21" s="2"/>
      <c r="D21" s="2"/>
      <c r="F21" s="2"/>
      <c r="G21" s="2"/>
      <c r="H21" s="2"/>
      <c r="I21" s="2"/>
      <c r="J21" s="24"/>
      <c r="K21" s="24"/>
      <c r="L21" s="24"/>
      <c r="M21" s="24"/>
      <c r="N21" s="24"/>
      <c r="O21" s="24"/>
      <c r="P21" s="24"/>
      <c r="Q21" s="24"/>
      <c r="R21" s="84" t="str">
        <f t="shared" si="0"/>
        <v/>
      </c>
      <c r="S21" s="24"/>
      <c r="T21" s="24"/>
      <c r="U21" s="24"/>
      <c r="V21" s="24"/>
      <c r="W21" s="87" t="str">
        <f t="shared" si="1"/>
        <v/>
      </c>
      <c r="X21" s="90" t="str">
        <f t="shared" si="2"/>
        <v/>
      </c>
      <c r="Y21" s="1" t="str" cm="1">
        <f t="array" ref="Y21">IF(AC21="","",_xlfn.IFS(AC21=-1,"ETP/non-ETP",AC21=-2,"ETP/Type",AC21=-3,"Type",AC21=-4,"Group Error",AC21&lt;60,"High",AC21&lt;80,"Med",TRUE,"Low"))</f>
        <v/>
      </c>
      <c r="Z21" s="13" t="str" cm="1">
        <f t="array" ref="Z21">IF(AC21="","",_xlfn.IFS(AC21=-1,"ETP/non-ETP",AC21=-2,"ETP/Type",AC21=-3,"Type",AC21=-4,"Group Error",AC21&lt;60,"SG60 not met",AC21&lt;80,"SG60 met",AC21&lt;100,"SG80 met",TRUE,"SG100 met"))</f>
        <v/>
      </c>
      <c r="AB21" s="3"/>
      <c r="AC21" s="80" t="str" cm="1">
        <f t="array" ref="AC21">IFERROR(IF(NOT(ISNUMBER(A21)),"",_xlfn.IFS(AND(E21="",I21=""),-2,E21="",-1,I21="",-3,B21&lt;&gt;"First","",COUNTIFS($A$3:$A$53,A21,$E$3:$E$53,"&lt;&gt;",$E$3:$E$53,"&lt;&gt;"&amp;E21)&gt;0,-4,OR(X21="",E21=""),"",TRUE,ROUND(IF(E21="ETP",MIN(-11.965*X21^2+32.28*X21+78.259,100),MIN(-5.8*X21^2+6.9*X21+105,100)),0))),"")</f>
        <v/>
      </c>
      <c r="AF21"/>
      <c r="AG21"/>
      <c r="AH21"/>
      <c r="AI21"/>
      <c r="AJ21"/>
      <c r="AK21"/>
      <c r="AL21"/>
      <c r="AM21"/>
    </row>
    <row r="22" spans="1:39" ht="9.75" customHeight="1">
      <c r="A22" s="57"/>
      <c r="B22" s="2" t="str">
        <f>IF(COUNTIF($A$3:A22,A22)=1,"First","")</f>
        <v/>
      </c>
      <c r="C22" s="2"/>
      <c r="D22" s="2"/>
      <c r="F22" s="2"/>
      <c r="G22" s="2"/>
      <c r="H22" s="2"/>
      <c r="I22" s="2"/>
      <c r="J22" s="24"/>
      <c r="K22" s="24"/>
      <c r="L22" s="24"/>
      <c r="M22" s="24"/>
      <c r="N22" s="24"/>
      <c r="O22" s="24"/>
      <c r="P22" s="24"/>
      <c r="Q22" s="24"/>
      <c r="R22" s="84" t="str">
        <f t="shared" si="0"/>
        <v/>
      </c>
      <c r="S22" s="24"/>
      <c r="T22" s="24"/>
      <c r="U22" s="24"/>
      <c r="V22" s="24"/>
      <c r="W22" s="87" t="str">
        <f t="shared" si="1"/>
        <v/>
      </c>
      <c r="X22" s="90" t="str">
        <f t="shared" si="2"/>
        <v/>
      </c>
      <c r="Y22" s="1" t="str" cm="1">
        <f t="array" ref="Y22">IF(AC22="","",_xlfn.IFS(AC22=-1,"ETP/non-ETP",AC22=-2,"ETP/Type",AC22=-3,"Type",AC22=-4,"Group Error",AC22&lt;60,"High",AC22&lt;80,"Med",TRUE,"Low"))</f>
        <v/>
      </c>
      <c r="Z22" s="13" t="str" cm="1">
        <f t="array" ref="Z22">IF(AC22="","",_xlfn.IFS(AC22=-1,"ETP/non-ETP",AC22=-2,"ETP/Type",AC22=-3,"Type",AC22=-4,"Group Error",AC22&lt;60,"SG60 not met",AC22&lt;80,"SG60 met",AC22&lt;100,"SG80 met",TRUE,"SG100 met"))</f>
        <v/>
      </c>
      <c r="AB22" s="3"/>
      <c r="AC22" s="80" t="str" cm="1">
        <f t="array" ref="AC22">IFERROR(IF(NOT(ISNUMBER(A22)),"",_xlfn.IFS(AND(E22="",I22=""),-2,E22="",-1,I22="",-3,B22&lt;&gt;"First","",COUNTIFS($A$3:$A$53,A22,$E$3:$E$53,"&lt;&gt;",$E$3:$E$53,"&lt;&gt;"&amp;E22)&gt;0,-4,OR(X22="",E22=""),"",TRUE,ROUND(IF(E22="ETP",MIN(-11.965*X22^2+32.28*X22+78.259,100),MIN(-5.8*X22^2+6.9*X22+105,100)),0))),"")</f>
        <v/>
      </c>
      <c r="AF22"/>
      <c r="AG22"/>
      <c r="AH22"/>
      <c r="AI22"/>
      <c r="AJ22"/>
      <c r="AK22"/>
      <c r="AL22"/>
      <c r="AM22"/>
    </row>
    <row r="23" spans="1:39" ht="9.75" customHeight="1">
      <c r="A23" s="57"/>
      <c r="B23" s="2" t="str">
        <f>IF(COUNTIF($A$3:A23,A23)=1,"First","")</f>
        <v/>
      </c>
      <c r="C23" s="2"/>
      <c r="D23" s="2"/>
      <c r="F23" s="2"/>
      <c r="G23" s="2"/>
      <c r="H23" s="2"/>
      <c r="I23" s="2"/>
      <c r="J23" s="24"/>
      <c r="K23" s="24"/>
      <c r="L23" s="24"/>
      <c r="M23" s="24"/>
      <c r="N23" s="24"/>
      <c r="O23" s="24"/>
      <c r="P23" s="24"/>
      <c r="Q23" s="24"/>
      <c r="R23" s="84" t="str">
        <f t="shared" si="0"/>
        <v/>
      </c>
      <c r="S23" s="24"/>
      <c r="T23" s="24"/>
      <c r="U23" s="24"/>
      <c r="V23" s="24"/>
      <c r="W23" s="87" t="str">
        <f t="shared" si="1"/>
        <v/>
      </c>
      <c r="X23" s="90" t="str">
        <f t="shared" si="2"/>
        <v/>
      </c>
      <c r="Y23" s="1" t="str" cm="1">
        <f t="array" ref="Y23">IF(AC23="","",_xlfn.IFS(AC23=-1,"ETP/non-ETP",AC23=-2,"ETP/Type",AC23=-3,"Type",AC23=-4,"Group Error",AC23&lt;60,"High",AC23&lt;80,"Med",TRUE,"Low"))</f>
        <v/>
      </c>
      <c r="Z23" s="13" t="str" cm="1">
        <f t="array" ref="Z23">IF(AC23="","",_xlfn.IFS(AC23=-1,"ETP/non-ETP",AC23=-2,"ETP/Type",AC23=-3,"Type",AC23=-4,"Group Error",AC23&lt;60,"SG60 not met",AC23&lt;80,"SG60 met",AC23&lt;100,"SG80 met",TRUE,"SG100 met"))</f>
        <v/>
      </c>
      <c r="AB23" s="3"/>
      <c r="AC23" s="80" t="str" cm="1">
        <f t="array" ref="AC23">IFERROR(IF(NOT(ISNUMBER(A23)),"",_xlfn.IFS(AND(E23="",I23=""),-2,E23="",-1,I23="",-3,B23&lt;&gt;"First","",COUNTIFS($A$3:$A$53,A23,$E$3:$E$53,"&lt;&gt;",$E$3:$E$53,"&lt;&gt;"&amp;E23)&gt;0,-4,OR(X23="",E23=""),"",TRUE,ROUND(IF(E23="ETP",MIN(-11.965*X23^2+32.28*X23+78.259,100),MIN(-5.8*X23^2+6.9*X23+105,100)),0))),"")</f>
        <v/>
      </c>
      <c r="AF23"/>
      <c r="AG23"/>
      <c r="AH23"/>
      <c r="AI23"/>
      <c r="AJ23"/>
      <c r="AK23"/>
      <c r="AL23"/>
      <c r="AM23"/>
    </row>
    <row r="24" spans="1:39" ht="9.75" customHeight="1">
      <c r="A24" s="57"/>
      <c r="B24" s="2" t="str">
        <f>IF(COUNTIF($A$3:A24,A24)=1,"First","")</f>
        <v/>
      </c>
      <c r="C24" s="2"/>
      <c r="D24" s="2"/>
      <c r="F24" s="2"/>
      <c r="G24" s="2"/>
      <c r="H24" s="2"/>
      <c r="I24" s="2"/>
      <c r="J24" s="24"/>
      <c r="K24" s="24"/>
      <c r="L24" s="24"/>
      <c r="M24" s="24"/>
      <c r="N24" s="24"/>
      <c r="O24" s="24"/>
      <c r="P24" s="24"/>
      <c r="Q24" s="24"/>
      <c r="R24" s="84" t="str">
        <f t="shared" si="0"/>
        <v/>
      </c>
      <c r="S24" s="24"/>
      <c r="T24" s="24"/>
      <c r="U24" s="24"/>
      <c r="V24" s="24"/>
      <c r="W24" s="87" t="str">
        <f t="shared" si="1"/>
        <v/>
      </c>
      <c r="X24" s="90" t="str">
        <f t="shared" si="2"/>
        <v/>
      </c>
      <c r="Y24" s="1" t="str" cm="1">
        <f t="array" ref="Y24">IF(AC24="","",_xlfn.IFS(AC24=-1,"ETP/non-ETP",AC24=-2,"ETP/Type",AC24=-3,"Type",AC24=-4,"Group Error",AC24&lt;60,"High",AC24&lt;80,"Med",TRUE,"Low"))</f>
        <v/>
      </c>
      <c r="Z24" s="13" t="str" cm="1">
        <f t="array" ref="Z24">IF(AC24="","",_xlfn.IFS(AC24=-1,"ETP/non-ETP",AC24=-2,"ETP/Type",AC24=-3,"Type",AC24=-4,"Group Error",AC24&lt;60,"SG60 not met",AC24&lt;80,"SG60 met",AC24&lt;100,"SG80 met",TRUE,"SG100 met"))</f>
        <v/>
      </c>
      <c r="AB24" s="3"/>
      <c r="AC24" s="80" t="str" cm="1">
        <f t="array" ref="AC24">IFERROR(IF(NOT(ISNUMBER(A24)),"",_xlfn.IFS(AND(E24="",I24=""),-2,E24="",-1,I24="",-3,B24&lt;&gt;"First","",COUNTIFS($A$3:$A$53,A24,$E$3:$E$53,"&lt;&gt;",$E$3:$E$53,"&lt;&gt;"&amp;E24)&gt;0,-4,OR(X24="",E24=""),"",TRUE,ROUND(IF(E24="ETP",MIN(-11.965*X24^2+32.28*X24+78.259,100),MIN(-5.8*X24^2+6.9*X24+105,100)),0))),"")</f>
        <v/>
      </c>
      <c r="AF24"/>
      <c r="AG24"/>
      <c r="AH24"/>
      <c r="AI24"/>
      <c r="AJ24"/>
      <c r="AK24"/>
      <c r="AL24"/>
      <c r="AM24"/>
    </row>
    <row r="25" spans="1:39" ht="9.75" customHeight="1">
      <c r="A25" s="57"/>
      <c r="B25" s="2" t="str">
        <f>IF(COUNTIF($A$3:A25,A25)=1,"First","")</f>
        <v/>
      </c>
      <c r="C25" s="2"/>
      <c r="D25" s="2"/>
      <c r="F25" s="2"/>
      <c r="G25" s="2"/>
      <c r="H25" s="2"/>
      <c r="I25" s="2"/>
      <c r="J25" s="24"/>
      <c r="K25" s="24"/>
      <c r="L25" s="24"/>
      <c r="M25" s="24"/>
      <c r="N25" s="24"/>
      <c r="O25" s="24"/>
      <c r="P25" s="24"/>
      <c r="Q25" s="24"/>
      <c r="R25" s="84" t="str">
        <f t="shared" si="0"/>
        <v/>
      </c>
      <c r="S25" s="24"/>
      <c r="T25" s="24"/>
      <c r="U25" s="24"/>
      <c r="V25" s="24"/>
      <c r="W25" s="87" t="str">
        <f t="shared" si="1"/>
        <v/>
      </c>
      <c r="X25" s="90" t="str">
        <f t="shared" si="2"/>
        <v/>
      </c>
      <c r="Y25" s="1" t="str" cm="1">
        <f t="array" ref="Y25">IF(AC25="","",_xlfn.IFS(AC25=-1,"ETP/non-ETP",AC25=-2,"ETP/Type",AC25=-3,"Type",AC25=-4,"Group Error",AC25&lt;60,"High",AC25&lt;80,"Med",TRUE,"Low"))</f>
        <v/>
      </c>
      <c r="Z25" s="13" t="str" cm="1">
        <f t="array" ref="Z25">IF(AC25="","",_xlfn.IFS(AC25=-1,"ETP/non-ETP",AC25=-2,"ETP/Type",AC25=-3,"Type",AC25=-4,"Group Error",AC25&lt;60,"SG60 not met",AC25&lt;80,"SG60 met",AC25&lt;100,"SG80 met",TRUE,"SG100 met"))</f>
        <v/>
      </c>
      <c r="AB25" s="3"/>
      <c r="AC25" s="80" t="str" cm="1">
        <f t="array" ref="AC25">IFERROR(IF(NOT(ISNUMBER(A25)),"",_xlfn.IFS(AND(E25="",I25=""),-2,E25="",-1,I25="",-3,B25&lt;&gt;"First","",COUNTIFS($A$3:$A$53,A25,$E$3:$E$53,"&lt;&gt;",$E$3:$E$53,"&lt;&gt;"&amp;E25)&gt;0,-4,OR(X25="",E25=""),"",TRUE,ROUND(IF(E25="ETP",MIN(-11.965*X25^2+32.28*X25+78.259,100),MIN(-5.8*X25^2+6.9*X25+105,100)),0))),"")</f>
        <v/>
      </c>
      <c r="AF25"/>
      <c r="AG25"/>
      <c r="AH25"/>
      <c r="AI25"/>
      <c r="AJ25"/>
      <c r="AK25"/>
      <c r="AL25"/>
      <c r="AM25"/>
    </row>
    <row r="26" spans="1:39" ht="9.75" customHeight="1">
      <c r="A26" s="57"/>
      <c r="B26" s="2" t="str">
        <f>IF(COUNTIF($A$3:A26,A26)=1,"First","")</f>
        <v/>
      </c>
      <c r="C26" s="2"/>
      <c r="D26" s="2"/>
      <c r="F26" s="2"/>
      <c r="G26" s="2"/>
      <c r="H26" s="2"/>
      <c r="I26" s="2"/>
      <c r="J26" s="24"/>
      <c r="K26" s="24"/>
      <c r="L26" s="24"/>
      <c r="M26" s="24"/>
      <c r="N26" s="24"/>
      <c r="O26" s="24"/>
      <c r="P26" s="24"/>
      <c r="Q26" s="24"/>
      <c r="R26" s="84" t="str">
        <f t="shared" si="0"/>
        <v/>
      </c>
      <c r="S26" s="24"/>
      <c r="T26" s="24"/>
      <c r="U26" s="24"/>
      <c r="V26" s="24"/>
      <c r="W26" s="87" t="str">
        <f t="shared" si="1"/>
        <v/>
      </c>
      <c r="X26" s="90" t="str">
        <f t="shared" si="2"/>
        <v/>
      </c>
      <c r="Y26" s="1" t="str" cm="1">
        <f t="array" ref="Y26">IF(AC26="","",_xlfn.IFS(AC26=-1,"ETP/non-ETP",AC26=-2,"ETP/Type",AC26=-3,"Type",AC26=-4,"Group Error",AC26&lt;60,"High",AC26&lt;80,"Med",TRUE,"Low"))</f>
        <v/>
      </c>
      <c r="Z26" s="13" t="str" cm="1">
        <f t="array" ref="Z26">IF(AC26="","",_xlfn.IFS(AC26=-1,"ETP/non-ETP",AC26=-2,"ETP/Type",AC26=-3,"Type",AC26=-4,"Group Error",AC26&lt;60,"SG60 not met",AC26&lt;80,"SG60 met",AC26&lt;100,"SG80 met",TRUE,"SG100 met"))</f>
        <v/>
      </c>
      <c r="AB26" s="3"/>
      <c r="AC26" s="80" t="str" cm="1">
        <f t="array" ref="AC26">IFERROR(IF(NOT(ISNUMBER(A26)),"",_xlfn.IFS(AND(E26="",I26=""),-2,E26="",-1,I26="",-3,B26&lt;&gt;"First","",COUNTIFS($A$3:$A$53,A26,$E$3:$E$53,"&lt;&gt;",$E$3:$E$53,"&lt;&gt;"&amp;E26)&gt;0,-4,OR(X26="",E26=""),"",TRUE,ROUND(IF(E26="ETP",MIN(-11.965*X26^2+32.28*X26+78.259,100),MIN(-5.8*X26^2+6.9*X26+105,100)),0))),"")</f>
        <v/>
      </c>
      <c r="AF26"/>
      <c r="AG26"/>
      <c r="AH26"/>
      <c r="AI26"/>
      <c r="AJ26"/>
      <c r="AK26"/>
      <c r="AL26"/>
      <c r="AM26"/>
    </row>
    <row r="27" spans="1:39" ht="9.75" customHeight="1">
      <c r="A27" s="57"/>
      <c r="B27" s="2" t="str">
        <f>IF(COUNTIF($A$3:A27,A27)=1,"First","")</f>
        <v/>
      </c>
      <c r="C27" s="2"/>
      <c r="D27" s="2"/>
      <c r="F27" s="2"/>
      <c r="G27" s="2"/>
      <c r="H27" s="2"/>
      <c r="I27" s="2"/>
      <c r="J27" s="24"/>
      <c r="K27" s="24"/>
      <c r="L27" s="24"/>
      <c r="M27" s="24"/>
      <c r="N27" s="24"/>
      <c r="O27" s="24"/>
      <c r="P27" s="24"/>
      <c r="Q27" s="24"/>
      <c r="R27" s="84" t="str">
        <f t="shared" si="0"/>
        <v/>
      </c>
      <c r="S27" s="24"/>
      <c r="T27" s="24"/>
      <c r="U27" s="24"/>
      <c r="V27" s="24"/>
      <c r="W27" s="87" t="str">
        <f t="shared" si="1"/>
        <v/>
      </c>
      <c r="X27" s="90" t="str">
        <f t="shared" si="2"/>
        <v/>
      </c>
      <c r="Y27" s="1" t="str" cm="1">
        <f t="array" ref="Y27">IF(AC27="","",_xlfn.IFS(AC27=-1,"ETP/non-ETP",AC27=-2,"ETP/Type",AC27=-3,"Type",AC27=-4,"Group Error",AC27&lt;60,"High",AC27&lt;80,"Med",TRUE,"Low"))</f>
        <v/>
      </c>
      <c r="Z27" s="13" t="str" cm="1">
        <f t="array" ref="Z27">IF(AC27="","",_xlfn.IFS(AC27=-1,"ETP/non-ETP",AC27=-2,"ETP/Type",AC27=-3,"Type",AC27=-4,"Group Error",AC27&lt;60,"SG60 not met",AC27&lt;80,"SG60 met",AC27&lt;100,"SG80 met",TRUE,"SG100 met"))</f>
        <v/>
      </c>
      <c r="AB27" s="3"/>
      <c r="AC27" s="80" t="str" cm="1">
        <f t="array" ref="AC27">IFERROR(IF(NOT(ISNUMBER(A27)),"",_xlfn.IFS(AND(E27="",I27=""),-2,E27="",-1,I27="",-3,B27&lt;&gt;"First","",COUNTIFS($A$3:$A$53,A27,$E$3:$E$53,"&lt;&gt;",$E$3:$E$53,"&lt;&gt;"&amp;E27)&gt;0,-4,OR(X27="",E27=""),"",TRUE,ROUND(IF(E27="ETP",MIN(-11.965*X27^2+32.28*X27+78.259,100),MIN(-5.8*X27^2+6.9*X27+105,100)),0))),"")</f>
        <v/>
      </c>
      <c r="AF27"/>
      <c r="AG27"/>
      <c r="AH27"/>
      <c r="AI27"/>
      <c r="AJ27"/>
      <c r="AK27"/>
      <c r="AL27"/>
      <c r="AM27"/>
    </row>
    <row r="28" spans="1:39" ht="9.75" customHeight="1">
      <c r="A28" s="57"/>
      <c r="B28" s="2" t="str">
        <f>IF(COUNTIF($A$3:A28,A28)=1,"First","")</f>
        <v/>
      </c>
      <c r="C28" s="2"/>
      <c r="D28" s="2"/>
      <c r="F28" s="2"/>
      <c r="G28" s="2"/>
      <c r="H28" s="2"/>
      <c r="I28" s="2"/>
      <c r="J28" s="24"/>
      <c r="K28" s="24"/>
      <c r="L28" s="24"/>
      <c r="M28" s="24"/>
      <c r="N28" s="24"/>
      <c r="O28" s="24"/>
      <c r="P28" s="24"/>
      <c r="Q28" s="24"/>
      <c r="R28" s="84" t="str">
        <f t="shared" si="0"/>
        <v/>
      </c>
      <c r="S28" s="24"/>
      <c r="T28" s="24"/>
      <c r="U28" s="24"/>
      <c r="V28" s="24"/>
      <c r="W28" s="87" t="str">
        <f t="shared" si="1"/>
        <v/>
      </c>
      <c r="X28" s="90" t="str">
        <f t="shared" si="2"/>
        <v/>
      </c>
      <c r="Y28" s="1" t="str" cm="1">
        <f t="array" ref="Y28">IF(AC28="","",_xlfn.IFS(AC28=-1,"ETP/non-ETP",AC28=-2,"ETP/Type",AC28=-3,"Type",AC28=-4,"Group Error",AC28&lt;60,"High",AC28&lt;80,"Med",TRUE,"Low"))</f>
        <v/>
      </c>
      <c r="Z28" s="13" t="str" cm="1">
        <f t="array" ref="Z28">IF(AC28="","",_xlfn.IFS(AC28=-1,"ETP/non-ETP",AC28=-2,"ETP/Type",AC28=-3,"Type",AC28=-4,"Group Error",AC28&lt;60,"SG60 not met",AC28&lt;80,"SG60 met",AC28&lt;100,"SG80 met",TRUE,"SG100 met"))</f>
        <v/>
      </c>
      <c r="AB28" s="3"/>
      <c r="AC28" s="80" t="str" cm="1">
        <f t="array" ref="AC28">IFERROR(IF(NOT(ISNUMBER(A28)),"",_xlfn.IFS(AND(E28="",I28=""),-2,E28="",-1,I28="",-3,B28&lt;&gt;"First","",COUNTIFS($A$3:$A$53,A28,$E$3:$E$53,"&lt;&gt;",$E$3:$E$53,"&lt;&gt;"&amp;E28)&gt;0,-4,OR(X28="",E28=""),"",TRUE,ROUND(IF(E28="ETP",MIN(-11.965*X28^2+32.28*X28+78.259,100),MIN(-5.8*X28^2+6.9*X28+105,100)),0))),"")</f>
        <v/>
      </c>
      <c r="AF28"/>
      <c r="AG28"/>
      <c r="AH28"/>
      <c r="AI28"/>
      <c r="AJ28"/>
      <c r="AK28"/>
      <c r="AL28"/>
      <c r="AM28"/>
    </row>
    <row r="29" spans="1:39" ht="9.75" customHeight="1">
      <c r="A29" s="57"/>
      <c r="B29" s="2" t="str">
        <f>IF(COUNTIF($A$3:A29,A29)=1,"First","")</f>
        <v/>
      </c>
      <c r="C29" s="2"/>
      <c r="D29" s="2"/>
      <c r="F29" s="2"/>
      <c r="G29" s="2"/>
      <c r="H29" s="2"/>
      <c r="I29" s="2"/>
      <c r="J29" s="24"/>
      <c r="K29" s="24"/>
      <c r="L29" s="24"/>
      <c r="M29" s="24"/>
      <c r="N29" s="24"/>
      <c r="O29" s="24"/>
      <c r="P29" s="24"/>
      <c r="Q29" s="24"/>
      <c r="R29" s="84" t="str">
        <f t="shared" si="0"/>
        <v/>
      </c>
      <c r="S29" s="24"/>
      <c r="T29" s="24"/>
      <c r="U29" s="24"/>
      <c r="V29" s="24"/>
      <c r="W29" s="87" t="str">
        <f t="shared" si="1"/>
        <v/>
      </c>
      <c r="X29" s="90" t="str">
        <f t="shared" si="2"/>
        <v/>
      </c>
      <c r="Y29" s="1" t="str" cm="1">
        <f t="array" ref="Y29">IF(AC29="","",_xlfn.IFS(AC29=-1,"ETP/non-ETP",AC29=-2,"ETP/Type",AC29=-3,"Type",AC29=-4,"Group Error",AC29&lt;60,"High",AC29&lt;80,"Med",TRUE,"Low"))</f>
        <v/>
      </c>
      <c r="Z29" s="13" t="str" cm="1">
        <f t="array" ref="Z29">IF(AC29="","",_xlfn.IFS(AC29=-1,"ETP/non-ETP",AC29=-2,"ETP/Type",AC29=-3,"Type",AC29=-4,"Group Error",AC29&lt;60,"SG60 not met",AC29&lt;80,"SG60 met",AC29&lt;100,"SG80 met",TRUE,"SG100 met"))</f>
        <v/>
      </c>
      <c r="AB29" s="3"/>
      <c r="AC29" s="80" t="str" cm="1">
        <f t="array" ref="AC29">IFERROR(IF(NOT(ISNUMBER(A29)),"",_xlfn.IFS(AND(E29="",I29=""),-2,E29="",-1,I29="",-3,B29&lt;&gt;"First","",COUNTIFS($A$3:$A$53,A29,$E$3:$E$53,"&lt;&gt;",$E$3:$E$53,"&lt;&gt;"&amp;E29)&gt;0,-4,OR(X29="",E29=""),"",TRUE,ROUND(IF(E29="ETP",MIN(-11.965*X29^2+32.28*X29+78.259,100),MIN(-5.8*X29^2+6.9*X29+105,100)),0))),"")</f>
        <v/>
      </c>
      <c r="AF29"/>
      <c r="AG29"/>
      <c r="AH29"/>
      <c r="AI29"/>
      <c r="AJ29"/>
      <c r="AK29"/>
      <c r="AL29"/>
      <c r="AM29"/>
    </row>
    <row r="30" spans="1:39" ht="9.75" customHeight="1">
      <c r="A30" s="57"/>
      <c r="B30" s="2" t="str">
        <f>IF(COUNTIF($A$3:A30,A30)=1,"First","")</f>
        <v/>
      </c>
      <c r="C30" s="2"/>
      <c r="D30" s="2"/>
      <c r="F30" s="2"/>
      <c r="G30" s="2"/>
      <c r="H30" s="2"/>
      <c r="I30" s="2"/>
      <c r="J30" s="24"/>
      <c r="K30" s="24"/>
      <c r="L30" s="24"/>
      <c r="M30" s="24"/>
      <c r="N30" s="24"/>
      <c r="O30" s="24"/>
      <c r="P30" s="24"/>
      <c r="Q30" s="24"/>
      <c r="R30" s="84" t="str">
        <f t="shared" si="0"/>
        <v/>
      </c>
      <c r="S30" s="24"/>
      <c r="T30" s="24"/>
      <c r="U30" s="24"/>
      <c r="V30" s="24"/>
      <c r="W30" s="87" t="str">
        <f t="shared" si="1"/>
        <v/>
      </c>
      <c r="X30" s="90" t="str">
        <f t="shared" si="2"/>
        <v/>
      </c>
      <c r="Y30" s="1" t="str" cm="1">
        <f t="array" ref="Y30">IF(AC30="","",_xlfn.IFS(AC30=-1,"ETP/non-ETP",AC30=-2,"ETP/Type",AC30=-3,"Type",AC30=-4,"Group Error",AC30&lt;60,"High",AC30&lt;80,"Med",TRUE,"Low"))</f>
        <v/>
      </c>
      <c r="Z30" s="13" t="str" cm="1">
        <f t="array" ref="Z30">IF(AC30="","",_xlfn.IFS(AC30=-1,"ETP/non-ETP",AC30=-2,"ETP/Type",AC30=-3,"Type",AC30=-4,"Group Error",AC30&lt;60,"SG60 not met",AC30&lt;80,"SG60 met",AC30&lt;100,"SG80 met",TRUE,"SG100 met"))</f>
        <v/>
      </c>
      <c r="AB30" s="3"/>
      <c r="AC30" s="80" t="str" cm="1">
        <f t="array" ref="AC30">IFERROR(IF(NOT(ISNUMBER(A30)),"",_xlfn.IFS(AND(E30="",I30=""),-2,E30="",-1,I30="",-3,B30&lt;&gt;"First","",COUNTIFS($A$3:$A$53,A30,$E$3:$E$53,"&lt;&gt;",$E$3:$E$53,"&lt;&gt;"&amp;E30)&gt;0,-4,OR(X30="",E30=""),"",TRUE,ROUND(IF(E30="ETP",MIN(-11.965*X30^2+32.28*X30+78.259,100),MIN(-5.8*X30^2+6.9*X30+105,100)),0))),"")</f>
        <v/>
      </c>
      <c r="AF30"/>
      <c r="AG30"/>
      <c r="AH30"/>
      <c r="AI30"/>
      <c r="AJ30"/>
      <c r="AK30"/>
      <c r="AL30"/>
      <c r="AM30"/>
    </row>
    <row r="31" spans="1:39" ht="9.75" customHeight="1">
      <c r="A31" s="57"/>
      <c r="B31" s="2" t="str">
        <f>IF(COUNTIF($A$3:A31,A31)=1,"First","")</f>
        <v/>
      </c>
      <c r="C31" s="2"/>
      <c r="D31" s="2"/>
      <c r="F31" s="2"/>
      <c r="G31" s="2"/>
      <c r="H31" s="2"/>
      <c r="I31" s="2"/>
      <c r="J31" s="24"/>
      <c r="K31" s="24"/>
      <c r="L31" s="24"/>
      <c r="M31" s="24"/>
      <c r="N31" s="24"/>
      <c r="O31" s="24"/>
      <c r="P31" s="24"/>
      <c r="Q31" s="24"/>
      <c r="R31" s="84" t="str">
        <f t="shared" si="0"/>
        <v/>
      </c>
      <c r="S31" s="24"/>
      <c r="T31" s="24"/>
      <c r="U31" s="24"/>
      <c r="V31" s="24"/>
      <c r="W31" s="87" t="str">
        <f t="shared" si="1"/>
        <v/>
      </c>
      <c r="X31" s="90" t="str">
        <f t="shared" si="2"/>
        <v/>
      </c>
      <c r="Y31" s="1" t="str" cm="1">
        <f t="array" ref="Y31">IF(AC31="","",_xlfn.IFS(AC31=-1,"ETP/non-ETP",AC31=-2,"ETP/Type",AC31=-3,"Type",AC31=-4,"Group Error",AC31&lt;60,"High",AC31&lt;80,"Med",TRUE,"Low"))</f>
        <v/>
      </c>
      <c r="Z31" s="13" t="str" cm="1">
        <f t="array" ref="Z31">IF(AC31="","",_xlfn.IFS(AC31=-1,"ETP/non-ETP",AC31=-2,"ETP/Type",AC31=-3,"Type",AC31=-4,"Group Error",AC31&lt;60,"SG60 not met",AC31&lt;80,"SG60 met",AC31&lt;100,"SG80 met",TRUE,"SG100 met"))</f>
        <v/>
      </c>
      <c r="AB31" s="3"/>
      <c r="AC31" s="80" t="str" cm="1">
        <f t="array" ref="AC31">IFERROR(IF(NOT(ISNUMBER(A31)),"",_xlfn.IFS(AND(E31="",I31=""),-2,E31="",-1,I31="",-3,B31&lt;&gt;"First","",COUNTIFS($A$3:$A$53,A31,$E$3:$E$53,"&lt;&gt;",$E$3:$E$53,"&lt;&gt;"&amp;E31)&gt;0,-4,OR(X31="",E31=""),"",TRUE,ROUND(IF(E31="ETP",MIN(-11.965*X31^2+32.28*X31+78.259,100),MIN(-5.8*X31^2+6.9*X31+105,100)),0))),"")</f>
        <v/>
      </c>
      <c r="AF31"/>
      <c r="AG31"/>
      <c r="AH31"/>
      <c r="AI31"/>
      <c r="AJ31"/>
      <c r="AK31"/>
      <c r="AL31"/>
      <c r="AM31"/>
    </row>
    <row r="32" spans="1:39" ht="9.75" customHeight="1">
      <c r="A32" s="57"/>
      <c r="B32" s="2" t="str">
        <f>IF(COUNTIF($A$3:A32,A32)=1,"First","")</f>
        <v/>
      </c>
      <c r="C32" s="2"/>
      <c r="D32" s="2"/>
      <c r="F32" s="2"/>
      <c r="G32" s="2"/>
      <c r="H32" s="2"/>
      <c r="I32" s="2"/>
      <c r="J32" s="24"/>
      <c r="K32" s="24"/>
      <c r="L32" s="24"/>
      <c r="M32" s="24"/>
      <c r="N32" s="24"/>
      <c r="O32" s="24"/>
      <c r="P32" s="24"/>
      <c r="Q32" s="24"/>
      <c r="R32" s="84" t="str">
        <f t="shared" si="0"/>
        <v/>
      </c>
      <c r="S32" s="24"/>
      <c r="T32" s="24"/>
      <c r="U32" s="24"/>
      <c r="V32" s="24"/>
      <c r="W32" s="87" t="str">
        <f t="shared" si="1"/>
        <v/>
      </c>
      <c r="X32" s="90" t="str">
        <f t="shared" si="2"/>
        <v/>
      </c>
      <c r="Y32" s="1" t="str" cm="1">
        <f t="array" ref="Y32">IF(AC32="","",_xlfn.IFS(AC32=-1,"ETP/non-ETP",AC32=-2,"ETP/Type",AC32=-3,"Type",AC32=-4,"Group Error",AC32&lt;60,"High",AC32&lt;80,"Med",TRUE,"Low"))</f>
        <v/>
      </c>
      <c r="Z32" s="13" t="str" cm="1">
        <f t="array" ref="Z32">IF(AC32="","",_xlfn.IFS(AC32=-1,"ETP/non-ETP",AC32=-2,"ETP/Type",AC32=-3,"Type",AC32=-4,"Group Error",AC32&lt;60,"SG60 not met",AC32&lt;80,"SG60 met",AC32&lt;100,"SG80 met",TRUE,"SG100 met"))</f>
        <v/>
      </c>
      <c r="AB32" s="3"/>
      <c r="AC32" s="80" t="str" cm="1">
        <f t="array" ref="AC32">IFERROR(IF(NOT(ISNUMBER(A32)),"",_xlfn.IFS(AND(E32="",I32=""),-2,E32="",-1,I32="",-3,B32&lt;&gt;"First","",COUNTIFS($A$3:$A$53,A32,$E$3:$E$53,"&lt;&gt;",$E$3:$E$53,"&lt;&gt;"&amp;E32)&gt;0,-4,OR(X32="",E32=""),"",TRUE,ROUND(IF(E32="ETP",MIN(-11.965*X32^2+32.28*X32+78.259,100),MIN(-5.8*X32^2+6.9*X32+105,100)),0))),"")</f>
        <v/>
      </c>
      <c r="AF32"/>
      <c r="AG32"/>
      <c r="AH32"/>
      <c r="AI32"/>
      <c r="AJ32"/>
      <c r="AK32"/>
      <c r="AL32"/>
      <c r="AM32"/>
    </row>
    <row r="33" spans="1:39" ht="9.75" customHeight="1">
      <c r="A33" s="57"/>
      <c r="B33" s="2" t="str">
        <f>IF(COUNTIF($A$3:A33,A33)=1,"First","")</f>
        <v/>
      </c>
      <c r="C33" s="2"/>
      <c r="D33" s="2"/>
      <c r="F33" s="2"/>
      <c r="G33" s="2"/>
      <c r="H33" s="2"/>
      <c r="I33" s="2"/>
      <c r="J33" s="24"/>
      <c r="K33" s="24"/>
      <c r="L33" s="24"/>
      <c r="M33" s="24"/>
      <c r="N33" s="24"/>
      <c r="O33" s="24"/>
      <c r="P33" s="24"/>
      <c r="Q33" s="24"/>
      <c r="R33" s="84" t="str">
        <f t="shared" si="0"/>
        <v/>
      </c>
      <c r="S33" s="24"/>
      <c r="T33" s="24"/>
      <c r="U33" s="24"/>
      <c r="V33" s="24"/>
      <c r="W33" s="87" t="str">
        <f t="shared" si="1"/>
        <v/>
      </c>
      <c r="X33" s="90" t="str">
        <f t="shared" si="2"/>
        <v/>
      </c>
      <c r="Y33" s="1" t="str" cm="1">
        <f t="array" ref="Y33">IF(AC33="","",_xlfn.IFS(AC33=-1,"ETP/non-ETP",AC33=-2,"ETP/Type",AC33=-3,"Type",AC33=-4,"Group Error",AC33&lt;60,"High",AC33&lt;80,"Med",TRUE,"Low"))</f>
        <v/>
      </c>
      <c r="Z33" s="13" t="str" cm="1">
        <f t="array" ref="Z33">IF(AC33="","",_xlfn.IFS(AC33=-1,"ETP/non-ETP",AC33=-2,"ETP/Type",AC33=-3,"Type",AC33=-4,"Group Error",AC33&lt;60,"SG60 not met",AC33&lt;80,"SG60 met",AC33&lt;100,"SG80 met",TRUE,"SG100 met"))</f>
        <v/>
      </c>
      <c r="AB33" s="3"/>
      <c r="AC33" s="80" t="str" cm="1">
        <f t="array" ref="AC33">IFERROR(IF(NOT(ISNUMBER(A33)),"",_xlfn.IFS(AND(E33="",I33=""),-2,E33="",-1,I33="",-3,B33&lt;&gt;"First","",COUNTIFS($A$3:$A$53,A33,$E$3:$E$53,"&lt;&gt;",$E$3:$E$53,"&lt;&gt;"&amp;E33)&gt;0,-4,OR(X33="",E33=""),"",TRUE,ROUND(IF(E33="ETP",MIN(-11.965*X33^2+32.28*X33+78.259,100),MIN(-5.8*X33^2+6.9*X33+105,100)),0))),"")</f>
        <v/>
      </c>
      <c r="AF33"/>
      <c r="AG33"/>
      <c r="AH33"/>
      <c r="AI33"/>
      <c r="AJ33"/>
      <c r="AK33"/>
      <c r="AL33"/>
      <c r="AM33"/>
    </row>
    <row r="34" spans="1:39" ht="9.75" customHeight="1">
      <c r="A34" s="57"/>
      <c r="B34" s="2" t="str">
        <f>IF(COUNTIF($A$3:A34,A34)=1,"First","")</f>
        <v/>
      </c>
      <c r="C34" s="2"/>
      <c r="D34" s="2"/>
      <c r="F34" s="2"/>
      <c r="G34" s="2"/>
      <c r="H34" s="2"/>
      <c r="I34" s="2"/>
      <c r="J34" s="24"/>
      <c r="K34" s="24"/>
      <c r="L34" s="24"/>
      <c r="M34" s="24"/>
      <c r="N34" s="24"/>
      <c r="O34" s="24"/>
      <c r="P34" s="24"/>
      <c r="Q34" s="24"/>
      <c r="R34" s="84" t="str">
        <f t="shared" si="0"/>
        <v/>
      </c>
      <c r="S34" s="24"/>
      <c r="T34" s="24"/>
      <c r="U34" s="24"/>
      <c r="V34" s="24"/>
      <c r="W34" s="87" t="str">
        <f t="shared" si="1"/>
        <v/>
      </c>
      <c r="X34" s="90" t="str">
        <f t="shared" si="2"/>
        <v/>
      </c>
      <c r="Y34" s="1" t="str" cm="1">
        <f t="array" ref="Y34">IF(AC34="","",_xlfn.IFS(AC34=-1,"ETP/non-ETP",AC34=-2,"ETP/Type",AC34=-3,"Type",AC34=-4,"Group Error",AC34&lt;60,"High",AC34&lt;80,"Med",TRUE,"Low"))</f>
        <v/>
      </c>
      <c r="Z34" s="13" t="str" cm="1">
        <f t="array" ref="Z34">IF(AC34="","",_xlfn.IFS(AC34=-1,"ETP/non-ETP",AC34=-2,"ETP/Type",AC34=-3,"Type",AC34=-4,"Group Error",AC34&lt;60,"SG60 not met",AC34&lt;80,"SG60 met",AC34&lt;100,"SG80 met",TRUE,"SG100 met"))</f>
        <v/>
      </c>
      <c r="AB34" s="3"/>
      <c r="AC34" s="80" t="str" cm="1">
        <f t="array" ref="AC34">IFERROR(IF(NOT(ISNUMBER(A34)),"",_xlfn.IFS(AND(E34="",I34=""),-2,E34="",-1,I34="",-3,B34&lt;&gt;"First","",COUNTIFS($A$3:$A$53,A34,$E$3:$E$53,"&lt;&gt;",$E$3:$E$53,"&lt;&gt;"&amp;E34)&gt;0,-4,OR(X34="",E34=""),"",TRUE,ROUND(IF(E34="ETP",MIN(-11.965*X34^2+32.28*X34+78.259,100),MIN(-5.8*X34^2+6.9*X34+105,100)),0))),"")</f>
        <v/>
      </c>
      <c r="AF34"/>
      <c r="AG34"/>
      <c r="AH34"/>
      <c r="AI34"/>
      <c r="AJ34"/>
      <c r="AK34"/>
      <c r="AL34"/>
      <c r="AM34"/>
    </row>
    <row r="35" spans="1:39" ht="9.75" customHeight="1">
      <c r="A35" s="57"/>
      <c r="B35" s="2" t="str">
        <f>IF(COUNTIF($A$3:A35,A35)=1,"First","")</f>
        <v/>
      </c>
      <c r="C35" s="2"/>
      <c r="D35" s="2"/>
      <c r="F35" s="2"/>
      <c r="G35" s="2"/>
      <c r="H35" s="2"/>
      <c r="I35" s="2"/>
      <c r="J35" s="24"/>
      <c r="K35" s="24"/>
      <c r="L35" s="24"/>
      <c r="M35" s="24"/>
      <c r="N35" s="24"/>
      <c r="O35" s="24"/>
      <c r="P35" s="24"/>
      <c r="Q35" s="24"/>
      <c r="R35" s="84" t="str">
        <f t="shared" si="0"/>
        <v/>
      </c>
      <c r="S35" s="24"/>
      <c r="T35" s="24"/>
      <c r="U35" s="24"/>
      <c r="V35" s="24"/>
      <c r="W35" s="87" t="str">
        <f t="shared" si="1"/>
        <v/>
      </c>
      <c r="X35" s="90" t="str">
        <f t="shared" si="2"/>
        <v/>
      </c>
      <c r="Y35" s="1" t="str" cm="1">
        <f t="array" ref="Y35">IF(AC35="","",_xlfn.IFS(AC35=-1,"ETP/non-ETP",AC35=-2,"ETP/Type",AC35=-3,"Type",AC35=-4,"Group Error",AC35&lt;60,"High",AC35&lt;80,"Med",TRUE,"Low"))</f>
        <v/>
      </c>
      <c r="Z35" s="13" t="str" cm="1">
        <f t="array" ref="Z35">IF(AC35="","",_xlfn.IFS(AC35=-1,"ETP/non-ETP",AC35=-2,"ETP/Type",AC35=-3,"Type",AC35=-4,"Group Error",AC35&lt;60,"SG60 not met",AC35&lt;80,"SG60 met",AC35&lt;100,"SG80 met",TRUE,"SG100 met"))</f>
        <v/>
      </c>
      <c r="AB35" s="3"/>
      <c r="AC35" s="80" t="str" cm="1">
        <f t="array" ref="AC35">IFERROR(IF(NOT(ISNUMBER(A35)),"",_xlfn.IFS(AND(E35="",I35=""),-2,E35="",-1,I35="",-3,B35&lt;&gt;"First","",COUNTIFS($A$3:$A$53,A35,$E$3:$E$53,"&lt;&gt;",$E$3:$E$53,"&lt;&gt;"&amp;E35)&gt;0,-4,OR(X35="",E35=""),"",TRUE,ROUND(IF(E35="ETP",MIN(-11.965*X35^2+32.28*X35+78.259,100),MIN(-5.8*X35^2+6.9*X35+105,100)),0))),"")</f>
        <v/>
      </c>
      <c r="AF35"/>
      <c r="AG35"/>
      <c r="AH35"/>
      <c r="AI35"/>
      <c r="AJ35"/>
      <c r="AK35"/>
      <c r="AL35"/>
      <c r="AM35"/>
    </row>
    <row r="36" spans="1:39" ht="9.75" customHeight="1">
      <c r="A36" s="57"/>
      <c r="B36" s="2" t="str">
        <f>IF(COUNTIF($A$3:A36,A36)=1,"First","")</f>
        <v/>
      </c>
      <c r="C36" s="2"/>
      <c r="D36" s="2"/>
      <c r="F36" s="2"/>
      <c r="G36" s="2"/>
      <c r="H36" s="2"/>
      <c r="I36" s="2"/>
      <c r="J36" s="24"/>
      <c r="K36" s="24"/>
      <c r="L36" s="24"/>
      <c r="M36" s="24"/>
      <c r="N36" s="24"/>
      <c r="O36" s="24"/>
      <c r="P36" s="24"/>
      <c r="Q36" s="24"/>
      <c r="R36" s="84" t="str">
        <f t="shared" si="0"/>
        <v/>
      </c>
      <c r="S36" s="24"/>
      <c r="T36" s="24"/>
      <c r="U36" s="24"/>
      <c r="V36" s="24"/>
      <c r="W36" s="87" t="str">
        <f t="shared" si="1"/>
        <v/>
      </c>
      <c r="X36" s="90" t="str">
        <f t="shared" si="2"/>
        <v/>
      </c>
      <c r="Y36" s="1" t="str" cm="1">
        <f t="array" ref="Y36">IF(AC36="","",_xlfn.IFS(AC36=-1,"ETP/non-ETP",AC36=-2,"ETP/Type",AC36=-3,"Type",AC36=-4,"Group Error",AC36&lt;60,"High",AC36&lt;80,"Med",TRUE,"Low"))</f>
        <v/>
      </c>
      <c r="Z36" s="13" t="str" cm="1">
        <f t="array" ref="Z36">IF(AC36="","",_xlfn.IFS(AC36=-1,"ETP/non-ETP",AC36=-2,"ETP/Type",AC36=-3,"Type",AC36=-4,"Group Error",AC36&lt;60,"SG60 not met",AC36&lt;80,"SG60 met",AC36&lt;100,"SG80 met",TRUE,"SG100 met"))</f>
        <v/>
      </c>
      <c r="AB36" s="3"/>
      <c r="AC36" s="80" t="str" cm="1">
        <f t="array" ref="AC36">IFERROR(IF(NOT(ISNUMBER(A36)),"",_xlfn.IFS(AND(E36="",I36=""),-2,E36="",-1,I36="",-3,B36&lt;&gt;"First","",COUNTIFS($A$3:$A$53,A36,$E$3:$E$53,"&lt;&gt;",$E$3:$E$53,"&lt;&gt;"&amp;E36)&gt;0,-4,OR(X36="",E36=""),"",TRUE,ROUND(IF(E36="ETP",MIN(-11.965*X36^2+32.28*X36+78.259,100),MIN(-5.8*X36^2+6.9*X36+105,100)),0))),"")</f>
        <v/>
      </c>
      <c r="AF36"/>
      <c r="AG36"/>
      <c r="AH36"/>
      <c r="AI36"/>
      <c r="AJ36"/>
      <c r="AK36"/>
      <c r="AL36"/>
      <c r="AM36"/>
    </row>
    <row r="37" spans="1:39" ht="9.75" customHeight="1">
      <c r="A37" s="57"/>
      <c r="B37" s="2" t="str">
        <f>IF(COUNTIF($A$3:A37,A37)=1,"First","")</f>
        <v/>
      </c>
      <c r="C37" s="2"/>
      <c r="D37" s="2"/>
      <c r="F37" s="2"/>
      <c r="G37" s="2"/>
      <c r="H37" s="2"/>
      <c r="I37" s="2"/>
      <c r="J37" s="24"/>
      <c r="K37" s="24"/>
      <c r="L37" s="24"/>
      <c r="M37" s="24"/>
      <c r="N37" s="24"/>
      <c r="O37" s="24"/>
      <c r="P37" s="24"/>
      <c r="Q37" s="24"/>
      <c r="R37" s="84" t="str">
        <f t="shared" si="0"/>
        <v/>
      </c>
      <c r="S37" s="24"/>
      <c r="T37" s="24"/>
      <c r="U37" s="24"/>
      <c r="V37" s="24"/>
      <c r="W37" s="87" t="str">
        <f t="shared" si="1"/>
        <v/>
      </c>
      <c r="X37" s="90" t="str">
        <f t="shared" si="2"/>
        <v/>
      </c>
      <c r="Y37" s="1" t="str" cm="1">
        <f t="array" ref="Y37">IF(AC37="","",_xlfn.IFS(AC37=-1,"ETP/non-ETP",AC37=-2,"ETP/Type",AC37=-3,"Type",AC37=-4,"Group Error",AC37&lt;60,"High",AC37&lt;80,"Med",TRUE,"Low"))</f>
        <v/>
      </c>
      <c r="Z37" s="13" t="str" cm="1">
        <f t="array" ref="Z37">IF(AC37="","",_xlfn.IFS(AC37=-1,"ETP/non-ETP",AC37=-2,"ETP/Type",AC37=-3,"Type",AC37=-4,"Group Error",AC37&lt;60,"SG60 not met",AC37&lt;80,"SG60 met",AC37&lt;100,"SG80 met",TRUE,"SG100 met"))</f>
        <v/>
      </c>
      <c r="AB37" s="3"/>
      <c r="AC37" s="80" t="str" cm="1">
        <f t="array" ref="AC37">IFERROR(IF(NOT(ISNUMBER(A37)),"",_xlfn.IFS(AND(E37="",I37=""),-2,E37="",-1,I37="",-3,B37&lt;&gt;"First","",COUNTIFS($A$3:$A$53,A37,$E$3:$E$53,"&lt;&gt;",$E$3:$E$53,"&lt;&gt;"&amp;E37)&gt;0,-4,OR(X37="",E37=""),"",TRUE,ROUND(IF(E37="ETP",MIN(-11.965*X37^2+32.28*X37+78.259,100),MIN(-5.8*X37^2+6.9*X37+105,100)),0))),"")</f>
        <v/>
      </c>
      <c r="AF37"/>
      <c r="AG37"/>
      <c r="AH37"/>
      <c r="AI37"/>
      <c r="AJ37"/>
      <c r="AK37"/>
      <c r="AL37"/>
      <c r="AM37"/>
    </row>
    <row r="38" spans="1:39" ht="9.75" customHeight="1">
      <c r="A38" s="57"/>
      <c r="B38" s="2" t="str">
        <f>IF(COUNTIF($A$3:A38,A38)=1,"First","")</f>
        <v/>
      </c>
      <c r="C38" s="2"/>
      <c r="D38" s="2"/>
      <c r="F38" s="2"/>
      <c r="G38" s="2"/>
      <c r="H38" s="2"/>
      <c r="I38" s="2"/>
      <c r="J38" s="24"/>
      <c r="K38" s="24"/>
      <c r="L38" s="24"/>
      <c r="M38" s="24"/>
      <c r="N38" s="24"/>
      <c r="O38" s="24"/>
      <c r="P38" s="24"/>
      <c r="Q38" s="24"/>
      <c r="R38" s="84" t="str">
        <f t="shared" si="0"/>
        <v/>
      </c>
      <c r="S38" s="24"/>
      <c r="T38" s="24"/>
      <c r="U38" s="24"/>
      <c r="V38" s="24"/>
      <c r="W38" s="87" t="str">
        <f t="shared" si="1"/>
        <v/>
      </c>
      <c r="X38" s="90" t="str">
        <f t="shared" si="2"/>
        <v/>
      </c>
      <c r="Y38" s="1" t="str" cm="1">
        <f t="array" ref="Y38">IF(AC38="","",_xlfn.IFS(AC38=-1,"ETP/non-ETP",AC38=-2,"ETP/Type",AC38=-3,"Type",AC38=-4,"Group Error",AC38&lt;60,"High",AC38&lt;80,"Med",TRUE,"Low"))</f>
        <v/>
      </c>
      <c r="Z38" s="13" t="str" cm="1">
        <f t="array" ref="Z38">IF(AC38="","",_xlfn.IFS(AC38=-1,"ETP/non-ETP",AC38=-2,"ETP/Type",AC38=-3,"Type",AC38=-4,"Group Error",AC38&lt;60,"SG60 not met",AC38&lt;80,"SG60 met",AC38&lt;100,"SG80 met",TRUE,"SG100 met"))</f>
        <v/>
      </c>
      <c r="AB38" s="3"/>
      <c r="AC38" s="80" t="str" cm="1">
        <f t="array" ref="AC38">IFERROR(IF(NOT(ISNUMBER(A38)),"",_xlfn.IFS(AND(E38="",I38=""),-2,E38="",-1,I38="",-3,B38&lt;&gt;"First","",COUNTIFS($A$3:$A$53,A38,$E$3:$E$53,"&lt;&gt;",$E$3:$E$53,"&lt;&gt;"&amp;E38)&gt;0,-4,OR(X38="",E38=""),"",TRUE,ROUND(IF(E38="ETP",MIN(-11.965*X38^2+32.28*X38+78.259,100),MIN(-5.8*X38^2+6.9*X38+105,100)),0))),"")</f>
        <v/>
      </c>
      <c r="AF38"/>
      <c r="AG38"/>
      <c r="AH38"/>
      <c r="AI38"/>
      <c r="AJ38"/>
      <c r="AK38"/>
      <c r="AL38"/>
      <c r="AM38"/>
    </row>
    <row r="39" spans="1:39" ht="9.75" customHeight="1">
      <c r="A39" s="57"/>
      <c r="B39" s="2" t="str">
        <f>IF(COUNTIF($A$3:A39,A39)=1,"First","")</f>
        <v/>
      </c>
      <c r="C39" s="2"/>
      <c r="D39" s="2"/>
      <c r="F39" s="2"/>
      <c r="G39" s="2"/>
      <c r="H39" s="2"/>
      <c r="I39" s="2"/>
      <c r="J39" s="24"/>
      <c r="K39" s="24"/>
      <c r="L39" s="24"/>
      <c r="M39" s="24"/>
      <c r="N39" s="24"/>
      <c r="O39" s="24"/>
      <c r="P39" s="24"/>
      <c r="Q39" s="24"/>
      <c r="R39" s="84" t="str">
        <f t="shared" si="0"/>
        <v/>
      </c>
      <c r="S39" s="24"/>
      <c r="T39" s="24"/>
      <c r="U39" s="24"/>
      <c r="V39" s="24"/>
      <c r="W39" s="87" t="str">
        <f t="shared" si="1"/>
        <v/>
      </c>
      <c r="X39" s="90" t="str">
        <f t="shared" si="2"/>
        <v/>
      </c>
      <c r="Y39" s="1" t="str" cm="1">
        <f t="array" ref="Y39">IF(AC39="","",_xlfn.IFS(AC39=-1,"ETP/non-ETP",AC39=-2,"ETP/Type",AC39=-3,"Type",AC39=-4,"Group Error",AC39&lt;60,"High",AC39&lt;80,"Med",TRUE,"Low"))</f>
        <v/>
      </c>
      <c r="Z39" s="13" t="str" cm="1">
        <f t="array" ref="Z39">IF(AC39="","",_xlfn.IFS(AC39=-1,"ETP/non-ETP",AC39=-2,"ETP/Type",AC39=-3,"Type",AC39=-4,"Group Error",AC39&lt;60,"SG60 not met",AC39&lt;80,"SG60 met",AC39&lt;100,"SG80 met",TRUE,"SG100 met"))</f>
        <v/>
      </c>
      <c r="AB39" s="3"/>
      <c r="AC39" s="80" t="str" cm="1">
        <f t="array" ref="AC39">IFERROR(IF(NOT(ISNUMBER(A39)),"",_xlfn.IFS(AND(E39="",I39=""),-2,E39="",-1,I39="",-3,B39&lt;&gt;"First","",COUNTIFS($A$3:$A$53,A39,$E$3:$E$53,"&lt;&gt;",$E$3:$E$53,"&lt;&gt;"&amp;E39)&gt;0,-4,OR(X39="",E39=""),"",TRUE,ROUND(IF(E39="ETP",MIN(-11.965*X39^2+32.28*X39+78.259,100),MIN(-5.8*X39^2+6.9*X39+105,100)),0))),"")</f>
        <v/>
      </c>
      <c r="AF39"/>
      <c r="AG39"/>
      <c r="AH39"/>
      <c r="AI39"/>
      <c r="AJ39"/>
      <c r="AK39"/>
      <c r="AL39"/>
      <c r="AM39"/>
    </row>
    <row r="40" spans="1:39" ht="9.75" customHeight="1">
      <c r="A40" s="57"/>
      <c r="B40" s="2" t="str">
        <f>IF(COUNTIF($A$3:A40,A40)=1,"First","")</f>
        <v/>
      </c>
      <c r="C40" s="2"/>
      <c r="D40" s="2"/>
      <c r="F40" s="2"/>
      <c r="G40" s="2"/>
      <c r="H40" s="2"/>
      <c r="I40" s="2"/>
      <c r="J40" s="24"/>
      <c r="K40" s="24"/>
      <c r="L40" s="24"/>
      <c r="M40" s="24"/>
      <c r="N40" s="24"/>
      <c r="O40" s="24"/>
      <c r="P40" s="24"/>
      <c r="Q40" s="24"/>
      <c r="R40" s="84" t="str">
        <f t="shared" si="0"/>
        <v/>
      </c>
      <c r="S40" s="24"/>
      <c r="T40" s="24"/>
      <c r="U40" s="24"/>
      <c r="V40" s="24"/>
      <c r="W40" s="87" t="str">
        <f t="shared" si="1"/>
        <v/>
      </c>
      <c r="X40" s="90" t="str">
        <f t="shared" si="2"/>
        <v/>
      </c>
      <c r="Y40" s="1" t="str" cm="1">
        <f t="array" ref="Y40">IF(AC40="","",_xlfn.IFS(AC40=-1,"ETP/non-ETP",AC40=-2,"ETP/Type",AC40=-3,"Type",AC40=-4,"Group Error",AC40&lt;60,"High",AC40&lt;80,"Med",TRUE,"Low"))</f>
        <v/>
      </c>
      <c r="Z40" s="13" t="str" cm="1">
        <f t="array" ref="Z40">IF(AC40="","",_xlfn.IFS(AC40=-1,"ETP/non-ETP",AC40=-2,"ETP/Type",AC40=-3,"Type",AC40=-4,"Group Error",AC40&lt;60,"SG60 not met",AC40&lt;80,"SG60 met",AC40&lt;100,"SG80 met",TRUE,"SG100 met"))</f>
        <v/>
      </c>
      <c r="AB40" s="3"/>
      <c r="AC40" s="80" t="str" cm="1">
        <f t="array" ref="AC40">IFERROR(IF(NOT(ISNUMBER(A40)),"",_xlfn.IFS(AND(E40="",I40=""),-2,E40="",-1,I40="",-3,B40&lt;&gt;"First","",COUNTIFS($A$3:$A$53,A40,$E$3:$E$53,"&lt;&gt;",$E$3:$E$53,"&lt;&gt;"&amp;E40)&gt;0,-4,OR(X40="",E40=""),"",TRUE,ROUND(IF(E40="ETP",MIN(-11.965*X40^2+32.28*X40+78.259,100),MIN(-5.8*X40^2+6.9*X40+105,100)),0))),"")</f>
        <v/>
      </c>
      <c r="AF40"/>
      <c r="AG40"/>
      <c r="AH40"/>
      <c r="AI40"/>
      <c r="AJ40"/>
      <c r="AK40"/>
      <c r="AL40"/>
      <c r="AM40"/>
    </row>
    <row r="41" spans="1:39" ht="9.75" customHeight="1">
      <c r="A41" s="57"/>
      <c r="B41" s="2" t="str">
        <f>IF(COUNTIF($A$3:A41,A41)=1,"First","")</f>
        <v/>
      </c>
      <c r="C41" s="2"/>
      <c r="D41" s="2"/>
      <c r="F41" s="2"/>
      <c r="G41" s="2"/>
      <c r="H41" s="2"/>
      <c r="I41" s="2"/>
      <c r="J41" s="24"/>
      <c r="K41" s="24"/>
      <c r="L41" s="24"/>
      <c r="M41" s="24"/>
      <c r="N41" s="24"/>
      <c r="O41" s="24"/>
      <c r="P41" s="24"/>
      <c r="Q41" s="24"/>
      <c r="R41" s="84" t="str">
        <f t="shared" si="0"/>
        <v/>
      </c>
      <c r="S41" s="24"/>
      <c r="T41" s="24"/>
      <c r="U41" s="24"/>
      <c r="V41" s="24"/>
      <c r="W41" s="87" t="str">
        <f t="shared" si="1"/>
        <v/>
      </c>
      <c r="X41" s="90" t="str">
        <f t="shared" si="2"/>
        <v/>
      </c>
      <c r="Y41" s="1" t="str" cm="1">
        <f t="array" ref="Y41">IF(AC41="","",_xlfn.IFS(AC41=-1,"ETP/non-ETP",AC41=-2,"ETP/Type",AC41=-3,"Type",AC41=-4,"Group Error",AC41&lt;60,"High",AC41&lt;80,"Med",TRUE,"Low"))</f>
        <v/>
      </c>
      <c r="Z41" s="13" t="str" cm="1">
        <f t="array" ref="Z41">IF(AC41="","",_xlfn.IFS(AC41=-1,"ETP/non-ETP",AC41=-2,"ETP/Type",AC41=-3,"Type",AC41=-4,"Group Error",AC41&lt;60,"SG60 not met",AC41&lt;80,"SG60 met",AC41&lt;100,"SG80 met",TRUE,"SG100 met"))</f>
        <v/>
      </c>
      <c r="AB41" s="3"/>
      <c r="AC41" s="80" t="str" cm="1">
        <f t="array" ref="AC41">IFERROR(IF(NOT(ISNUMBER(A41)),"",_xlfn.IFS(AND(E41="",I41=""),-2,E41="",-1,I41="",-3,B41&lt;&gt;"First","",COUNTIFS($A$3:$A$53,A41,$E$3:$E$53,"&lt;&gt;",$E$3:$E$53,"&lt;&gt;"&amp;E41)&gt;0,-4,OR(X41="",E41=""),"",TRUE,ROUND(IF(E41="ETP",MIN(-11.965*X41^2+32.28*X41+78.259,100),MIN(-5.8*X41^2+6.9*X41+105,100)),0))),"")</f>
        <v/>
      </c>
      <c r="AF41"/>
      <c r="AG41"/>
      <c r="AH41"/>
      <c r="AI41"/>
      <c r="AJ41"/>
      <c r="AK41"/>
      <c r="AL41"/>
      <c r="AM41"/>
    </row>
    <row r="42" spans="1:39" ht="9.75" customHeight="1">
      <c r="A42" s="57"/>
      <c r="B42" s="2" t="str">
        <f>IF(COUNTIF($A$3:A42,A42)=1,"First","")</f>
        <v/>
      </c>
      <c r="C42" s="2"/>
      <c r="D42" s="2"/>
      <c r="F42" s="2"/>
      <c r="G42" s="2"/>
      <c r="H42" s="2"/>
      <c r="I42" s="2"/>
      <c r="J42" s="24"/>
      <c r="K42" s="24"/>
      <c r="L42" s="24"/>
      <c r="M42" s="24"/>
      <c r="N42" s="24"/>
      <c r="O42" s="24"/>
      <c r="P42" s="24"/>
      <c r="Q42" s="24"/>
      <c r="R42" s="84" t="str">
        <f t="shared" si="0"/>
        <v/>
      </c>
      <c r="S42" s="24"/>
      <c r="T42" s="24"/>
      <c r="U42" s="24"/>
      <c r="V42" s="24"/>
      <c r="W42" s="87" t="str">
        <f t="shared" si="1"/>
        <v/>
      </c>
      <c r="X42" s="90" t="str">
        <f t="shared" si="2"/>
        <v/>
      </c>
      <c r="Y42" s="1" t="str" cm="1">
        <f t="array" ref="Y42">IF(AC42="","",_xlfn.IFS(AC42=-1,"ETP/non-ETP",AC42=-2,"ETP/Type",AC42=-3,"Type",AC42=-4,"Group Error",AC42&lt;60,"High",AC42&lt;80,"Med",TRUE,"Low"))</f>
        <v/>
      </c>
      <c r="Z42" s="13" t="str" cm="1">
        <f t="array" ref="Z42">IF(AC42="","",_xlfn.IFS(AC42=-1,"ETP/non-ETP",AC42=-2,"ETP/Type",AC42=-3,"Type",AC42=-4,"Group Error",AC42&lt;60,"SG60 not met",AC42&lt;80,"SG60 met",AC42&lt;100,"SG80 met",TRUE,"SG100 met"))</f>
        <v/>
      </c>
      <c r="AB42" s="3"/>
      <c r="AC42" s="80" t="str" cm="1">
        <f t="array" ref="AC42">IFERROR(IF(NOT(ISNUMBER(A42)),"",_xlfn.IFS(AND(E42="",I42=""),-2,E42="",-1,I42="",-3,B42&lt;&gt;"First","",COUNTIFS($A$3:$A$53,A42,$E$3:$E$53,"&lt;&gt;",$E$3:$E$53,"&lt;&gt;"&amp;E42)&gt;0,-4,OR(X42="",E42=""),"",TRUE,ROUND(IF(E42="ETP",MIN(-11.965*X42^2+32.28*X42+78.259,100),MIN(-5.8*X42^2+6.9*X42+105,100)),0))),"")</f>
        <v/>
      </c>
      <c r="AF42"/>
      <c r="AG42"/>
      <c r="AH42"/>
      <c r="AI42"/>
      <c r="AJ42"/>
      <c r="AK42"/>
      <c r="AL42"/>
      <c r="AM42"/>
    </row>
    <row r="43" spans="1:39" ht="9.75" customHeight="1">
      <c r="A43" s="57"/>
      <c r="B43" s="2" t="str">
        <f>IF(COUNTIF($A$3:A43,A43)=1,"First","")</f>
        <v/>
      </c>
      <c r="C43" s="2"/>
      <c r="D43" s="2"/>
      <c r="F43" s="2"/>
      <c r="G43" s="2"/>
      <c r="H43" s="2"/>
      <c r="I43" s="2"/>
      <c r="J43" s="24"/>
      <c r="K43" s="24"/>
      <c r="L43" s="24"/>
      <c r="M43" s="24"/>
      <c r="N43" s="24"/>
      <c r="O43" s="24"/>
      <c r="P43" s="24"/>
      <c r="Q43" s="24"/>
      <c r="R43" s="84" t="str">
        <f t="shared" si="0"/>
        <v/>
      </c>
      <c r="S43" s="24"/>
      <c r="T43" s="24"/>
      <c r="U43" s="24"/>
      <c r="V43" s="24"/>
      <c r="W43" s="87" t="str">
        <f t="shared" si="1"/>
        <v/>
      </c>
      <c r="X43" s="90" t="str">
        <f t="shared" si="2"/>
        <v/>
      </c>
      <c r="Y43" s="1" t="str" cm="1">
        <f t="array" ref="Y43">IF(AC43="","",_xlfn.IFS(AC43=-1,"ETP/non-ETP",AC43=-2,"ETP/Type",AC43=-3,"Type",AC43=-4,"Group Error",AC43&lt;60,"High",AC43&lt;80,"Med",TRUE,"Low"))</f>
        <v/>
      </c>
      <c r="Z43" s="13" t="str" cm="1">
        <f t="array" ref="Z43">IF(AC43="","",_xlfn.IFS(AC43=-1,"ETP/non-ETP",AC43=-2,"ETP/Type",AC43=-3,"Type",AC43=-4,"Group Error",AC43&lt;60,"SG60 not met",AC43&lt;80,"SG60 met",AC43&lt;100,"SG80 met",TRUE,"SG100 met"))</f>
        <v/>
      </c>
      <c r="AB43" s="3"/>
      <c r="AC43" s="80" t="str" cm="1">
        <f t="array" ref="AC43">IFERROR(IF(NOT(ISNUMBER(A43)),"",_xlfn.IFS(AND(E43="",I43=""),-2,E43="",-1,I43="",-3,B43&lt;&gt;"First","",COUNTIFS($A$3:$A$53,A43,$E$3:$E$53,"&lt;&gt;",$E$3:$E$53,"&lt;&gt;"&amp;E43)&gt;0,-4,OR(X43="",E43=""),"",TRUE,ROUND(IF(E43="ETP",MIN(-11.965*X43^2+32.28*X43+78.259,100),MIN(-5.8*X43^2+6.9*X43+105,100)),0))),"")</f>
        <v/>
      </c>
      <c r="AF43"/>
      <c r="AG43"/>
      <c r="AH43"/>
      <c r="AI43"/>
      <c r="AJ43"/>
      <c r="AK43"/>
      <c r="AL43"/>
      <c r="AM43"/>
    </row>
    <row r="44" spans="1:39" ht="9.75" customHeight="1">
      <c r="A44" s="57"/>
      <c r="B44" s="2" t="str">
        <f>IF(COUNTIF($A$3:A44,A44)=1,"First","")</f>
        <v/>
      </c>
      <c r="C44" s="2"/>
      <c r="D44" s="2"/>
      <c r="F44" s="2"/>
      <c r="G44" s="2"/>
      <c r="H44" s="2"/>
      <c r="I44" s="2"/>
      <c r="J44" s="24"/>
      <c r="K44" s="24"/>
      <c r="L44" s="24"/>
      <c r="M44" s="24"/>
      <c r="N44" s="24"/>
      <c r="O44" s="24"/>
      <c r="P44" s="24"/>
      <c r="Q44" s="24"/>
      <c r="R44" s="84" t="str">
        <f t="shared" si="0"/>
        <v/>
      </c>
      <c r="S44" s="24"/>
      <c r="T44" s="24"/>
      <c r="U44" s="24"/>
      <c r="V44" s="24"/>
      <c r="W44" s="87" t="str">
        <f t="shared" si="1"/>
        <v/>
      </c>
      <c r="X44" s="90" t="str">
        <f t="shared" si="2"/>
        <v/>
      </c>
      <c r="Y44" s="1" t="str" cm="1">
        <f t="array" ref="Y44">IF(AC44="","",_xlfn.IFS(AC44=-1,"ETP/non-ETP",AC44=-2,"ETP/Type",AC44=-3,"Type",AC44=-4,"Group Error",AC44&lt;60,"High",AC44&lt;80,"Med",TRUE,"Low"))</f>
        <v/>
      </c>
      <c r="Z44" s="13" t="str" cm="1">
        <f t="array" ref="Z44">IF(AC44="","",_xlfn.IFS(AC44=-1,"ETP/non-ETP",AC44=-2,"ETP/Type",AC44=-3,"Type",AC44=-4,"Group Error",AC44&lt;60,"SG60 not met",AC44&lt;80,"SG60 met",AC44&lt;100,"SG80 met",TRUE,"SG100 met"))</f>
        <v/>
      </c>
      <c r="AC44" s="80" t="str" cm="1">
        <f t="array" ref="AC44">IFERROR(IF(NOT(ISNUMBER(A44)),"",_xlfn.IFS(AND(E44="",I44=""),-2,E44="",-1,I44="",-3,B44&lt;&gt;"First","",COUNTIFS($A$3:$A$53,A44,$E$3:$E$53,"&lt;&gt;",$E$3:$E$53,"&lt;&gt;"&amp;E44)&gt;0,-4,OR(X44="",E44=""),"",TRUE,ROUND(IF(E44="ETP",MIN(-11.965*X44^2+32.28*X44+78.259,100),MIN(-5.8*X44^2+6.9*X44+105,100)),0))),"")</f>
        <v/>
      </c>
      <c r="AF44"/>
      <c r="AG44"/>
      <c r="AH44"/>
      <c r="AI44"/>
      <c r="AJ44"/>
      <c r="AK44"/>
      <c r="AL44"/>
      <c r="AM44"/>
    </row>
    <row r="45" spans="1:39" s="1" customFormat="1" ht="9.75" customHeight="1">
      <c r="A45" s="57"/>
      <c r="B45" s="2" t="str">
        <f>IF(COUNTIF($A$3:A45,A45)=1,"First","")</f>
        <v/>
      </c>
      <c r="C45" s="2"/>
      <c r="D45" s="2"/>
      <c r="E45" s="2"/>
      <c r="F45" s="2"/>
      <c r="G45" s="2"/>
      <c r="H45" s="2"/>
      <c r="I45" s="2"/>
      <c r="J45" s="24"/>
      <c r="K45" s="24"/>
      <c r="L45" s="24"/>
      <c r="M45" s="24"/>
      <c r="N45" s="24"/>
      <c r="O45" s="24"/>
      <c r="P45" s="24"/>
      <c r="Q45" s="24"/>
      <c r="R45" s="84" t="str">
        <f t="shared" si="0"/>
        <v/>
      </c>
      <c r="S45" s="24"/>
      <c r="T45" s="24"/>
      <c r="U45" s="24"/>
      <c r="V45" s="24"/>
      <c r="W45" s="87" t="str">
        <f t="shared" si="1"/>
        <v/>
      </c>
      <c r="X45" s="90" t="str">
        <f t="shared" si="2"/>
        <v/>
      </c>
      <c r="Y45" s="1" t="str" cm="1">
        <f t="array" ref="Y45">IF(AC45="","",_xlfn.IFS(AC45=-1,"ETP/non-ETP",AC45=-2,"ETP/Type",AC45=-3,"Type",AC45=-4,"Group Error",AC45&lt;60,"High",AC45&lt;80,"Med",TRUE,"Low"))</f>
        <v/>
      </c>
      <c r="Z45" s="13" t="str" cm="1">
        <f t="array" ref="Z45">IF(AC45="","",_xlfn.IFS(AC45=-1,"ETP/non-ETP",AC45=-2,"ETP/Type",AC45=-3,"Type",AC45=-4,"Group Error",AC45&lt;60,"SG60 not met",AC45&lt;80,"SG60 met",AC45&lt;100,"SG80 met",TRUE,"SG100 met"))</f>
        <v/>
      </c>
      <c r="AA45"/>
      <c r="AB45" s="2"/>
      <c r="AC45" s="80" t="str" cm="1">
        <f t="array" ref="AC45">IFERROR(IF(NOT(ISNUMBER(A45)),"",_xlfn.IFS(AND(E45="",I45=""),-2,E45="",-1,I45="",-3,B45&lt;&gt;"First","",COUNTIFS($A$3:$A$53,A45,$E$3:$E$53,"&lt;&gt;",$E$3:$E$53,"&lt;&gt;"&amp;E45)&gt;0,-4,OR(X45="",E45=""),"",TRUE,ROUND(IF(E45="ETP",MIN(-11.965*X45^2+32.28*X45+78.259,100),MIN(-5.8*X45^2+6.9*X45+105,100)),0))),"")</f>
        <v/>
      </c>
      <c r="AF45"/>
      <c r="AG45"/>
      <c r="AH45"/>
      <c r="AI45"/>
      <c r="AJ45"/>
      <c r="AK45"/>
      <c r="AL45"/>
      <c r="AM45"/>
    </row>
    <row r="46" spans="1:39" s="1" customFormat="1" ht="9.75" customHeight="1">
      <c r="A46" s="57"/>
      <c r="B46" s="2" t="str">
        <f>IF(COUNTIF($A$3:A46,A46)=1,"First","")</f>
        <v/>
      </c>
      <c r="C46" s="2"/>
      <c r="D46" s="2"/>
      <c r="E46" s="2"/>
      <c r="F46" s="2"/>
      <c r="G46" s="2"/>
      <c r="H46" s="2"/>
      <c r="I46" s="2"/>
      <c r="J46" s="24"/>
      <c r="K46" s="24"/>
      <c r="L46" s="24"/>
      <c r="M46" s="24"/>
      <c r="N46" s="24"/>
      <c r="O46" s="24"/>
      <c r="P46" s="24"/>
      <c r="Q46" s="24"/>
      <c r="R46" s="84" t="str">
        <f t="shared" si="0"/>
        <v/>
      </c>
      <c r="S46" s="24"/>
      <c r="T46" s="24"/>
      <c r="U46" s="24"/>
      <c r="V46" s="24"/>
      <c r="W46" s="87" t="str">
        <f t="shared" si="1"/>
        <v/>
      </c>
      <c r="X46" s="90" t="str">
        <f t="shared" si="2"/>
        <v/>
      </c>
      <c r="Y46" s="1" t="str" cm="1">
        <f t="array" ref="Y46">IF(AC46="","",_xlfn.IFS(AC46=-1,"ETP/non-ETP",AC46=-2,"ETP/Type",AC46=-3,"Type",AC46=-4,"Group Error",AC46&lt;60,"High",AC46&lt;80,"Med",TRUE,"Low"))</f>
        <v/>
      </c>
      <c r="Z46" s="13" t="str" cm="1">
        <f t="array" ref="Z46">IF(AC46="","",_xlfn.IFS(AC46=-1,"ETP/non-ETP",AC46=-2,"ETP/Type",AC46=-3,"Type",AC46=-4,"Group Error",AC46&lt;60,"SG60 not met",AC46&lt;80,"SG60 met",AC46&lt;100,"SG80 met",TRUE,"SG100 met"))</f>
        <v/>
      </c>
      <c r="AA46"/>
      <c r="AB46" s="2"/>
      <c r="AC46" s="80" t="str" cm="1">
        <f t="array" ref="AC46">IFERROR(IF(NOT(ISNUMBER(A46)),"",_xlfn.IFS(AND(E46="",I46=""),-2,E46="",-1,I46="",-3,B46&lt;&gt;"First","",COUNTIFS($A$3:$A$53,A46,$E$3:$E$53,"&lt;&gt;",$E$3:$E$53,"&lt;&gt;"&amp;E46)&gt;0,-4,OR(X46="",E46=""),"",TRUE,ROUND(IF(E46="ETP",MIN(-11.965*X46^2+32.28*X46+78.259,100),MIN(-5.8*X46^2+6.9*X46+105,100)),0))),"")</f>
        <v/>
      </c>
      <c r="AF46"/>
      <c r="AG46"/>
      <c r="AH46"/>
      <c r="AI46"/>
      <c r="AJ46"/>
      <c r="AK46"/>
      <c r="AL46"/>
      <c r="AM46"/>
    </row>
    <row r="47" spans="1:39" s="1" customFormat="1" ht="9.75" customHeight="1">
      <c r="A47" s="57"/>
      <c r="B47" s="2" t="str">
        <f>IF(COUNTIF($A$3:A47,A47)=1,"First","")</f>
        <v/>
      </c>
      <c r="C47" s="2"/>
      <c r="D47" s="2"/>
      <c r="E47" s="2"/>
      <c r="F47" s="2"/>
      <c r="G47" s="2"/>
      <c r="H47" s="2"/>
      <c r="I47" s="2"/>
      <c r="J47" s="24"/>
      <c r="K47" s="24"/>
      <c r="L47" s="24"/>
      <c r="M47" s="24"/>
      <c r="N47" s="24"/>
      <c r="O47" s="24"/>
      <c r="P47" s="24"/>
      <c r="Q47" s="24"/>
      <c r="R47" s="84" t="str">
        <f t="shared" si="0"/>
        <v/>
      </c>
      <c r="S47" s="24"/>
      <c r="T47" s="24"/>
      <c r="U47" s="24"/>
      <c r="V47" s="24"/>
      <c r="W47" s="87" t="str">
        <f t="shared" si="1"/>
        <v/>
      </c>
      <c r="X47" s="90" t="str">
        <f t="shared" si="2"/>
        <v/>
      </c>
      <c r="Y47" s="1" t="str" cm="1">
        <f t="array" ref="Y47">IF(AC47="","",_xlfn.IFS(AC47=-1,"ETP/non-ETP",AC47=-2,"ETP/Type",AC47=-3,"Type",AC47=-4,"Group Error",AC47&lt;60,"High",AC47&lt;80,"Med",TRUE,"Low"))</f>
        <v/>
      </c>
      <c r="Z47" s="13" t="str" cm="1">
        <f t="array" ref="Z47">IF(AC47="","",_xlfn.IFS(AC47=-1,"ETP/non-ETP",AC47=-2,"ETP/Type",AC47=-3,"Type",AC47=-4,"Group Error",AC47&lt;60,"SG60 not met",AC47&lt;80,"SG60 met",AC47&lt;100,"SG80 met",TRUE,"SG100 met"))</f>
        <v/>
      </c>
      <c r="AA47"/>
      <c r="AB47" s="2"/>
      <c r="AC47" s="80" t="str" cm="1">
        <f t="array" ref="AC47">IFERROR(IF(NOT(ISNUMBER(A47)),"",_xlfn.IFS(AND(E47="",I47=""),-2,E47="",-1,I47="",-3,B47&lt;&gt;"First","",COUNTIFS($A$3:$A$53,A47,$E$3:$E$53,"&lt;&gt;",$E$3:$E$53,"&lt;&gt;"&amp;E47)&gt;0,-4,OR(X47="",E47=""),"",TRUE,ROUND(IF(E47="ETP",MIN(-11.965*X47^2+32.28*X47+78.259,100),MIN(-5.8*X47^2+6.9*X47+105,100)),0))),"")</f>
        <v/>
      </c>
      <c r="AF47"/>
      <c r="AG47"/>
      <c r="AH47"/>
      <c r="AI47"/>
      <c r="AJ47"/>
      <c r="AK47"/>
      <c r="AL47"/>
      <c r="AM47"/>
    </row>
    <row r="48" spans="1:39" s="1" customFormat="1" ht="9.75" customHeight="1">
      <c r="A48" s="57"/>
      <c r="B48" s="2" t="str">
        <f>IF(COUNTIF($A$3:A48,A48)=1,"First","")</f>
        <v/>
      </c>
      <c r="C48" s="2"/>
      <c r="D48" s="2"/>
      <c r="E48" s="2"/>
      <c r="F48" s="2"/>
      <c r="G48" s="2"/>
      <c r="H48" s="2"/>
      <c r="I48" s="2"/>
      <c r="J48" s="24"/>
      <c r="K48" s="24"/>
      <c r="L48" s="24"/>
      <c r="M48" s="24"/>
      <c r="N48" s="24"/>
      <c r="O48" s="24"/>
      <c r="P48" s="24"/>
      <c r="Q48" s="24"/>
      <c r="R48" s="84" t="str">
        <f t="shared" si="0"/>
        <v/>
      </c>
      <c r="S48" s="24"/>
      <c r="T48" s="24"/>
      <c r="U48" s="24"/>
      <c r="V48" s="24"/>
      <c r="W48" s="87" t="str">
        <f t="shared" si="1"/>
        <v/>
      </c>
      <c r="X48" s="90" t="str">
        <f t="shared" si="2"/>
        <v/>
      </c>
      <c r="Y48" s="1" t="str" cm="1">
        <f t="array" ref="Y48">IF(AC48="","",_xlfn.IFS(AC48=-1,"ETP/non-ETP",AC48=-2,"ETP/Type",AC48=-3,"Type",AC48=-4,"Group Error",AC48&lt;60,"High",AC48&lt;80,"Med",TRUE,"Low"))</f>
        <v/>
      </c>
      <c r="Z48" s="13" t="str" cm="1">
        <f t="array" ref="Z48">IF(AC48="","",_xlfn.IFS(AC48=-1,"ETP/non-ETP",AC48=-2,"ETP/Type",AC48=-3,"Type",AC48=-4,"Group Error",AC48&lt;60,"SG60 not met",AC48&lt;80,"SG60 met",AC48&lt;100,"SG80 met",TRUE,"SG100 met"))</f>
        <v/>
      </c>
      <c r="AA48"/>
      <c r="AB48" s="2"/>
      <c r="AC48" s="80" t="str" cm="1">
        <f t="array" ref="AC48">IFERROR(IF(NOT(ISNUMBER(A48)),"",_xlfn.IFS(AND(E48="",I48=""),-2,E48="",-1,I48="",-3,B48&lt;&gt;"First","",COUNTIFS($A$3:$A$53,A48,$E$3:$E$53,"&lt;&gt;",$E$3:$E$53,"&lt;&gt;"&amp;E48)&gt;0,-4,OR(X48="",E48=""),"",TRUE,ROUND(IF(E48="ETP",MIN(-11.965*X48^2+32.28*X48+78.259,100),MIN(-5.8*X48^2+6.9*X48+105,100)),0))),"")</f>
        <v/>
      </c>
      <c r="AF48"/>
      <c r="AG48"/>
      <c r="AH48"/>
      <c r="AI48"/>
      <c r="AJ48"/>
      <c r="AK48"/>
      <c r="AL48"/>
      <c r="AM48"/>
    </row>
    <row r="49" spans="1:39" s="1" customFormat="1" ht="9.75" customHeight="1">
      <c r="A49" s="57"/>
      <c r="B49" s="2" t="str">
        <f>IF(COUNTIF($A$3:A49,A49)=1,"First","")</f>
        <v/>
      </c>
      <c r="C49" s="2"/>
      <c r="D49" s="2"/>
      <c r="E49" s="2"/>
      <c r="F49" s="2"/>
      <c r="G49" s="2"/>
      <c r="H49" s="2"/>
      <c r="I49" s="2"/>
      <c r="J49" s="24"/>
      <c r="K49" s="24"/>
      <c r="L49" s="24"/>
      <c r="M49" s="24"/>
      <c r="N49" s="24"/>
      <c r="O49" s="24"/>
      <c r="P49" s="24"/>
      <c r="Q49" s="24"/>
      <c r="R49" s="84" t="str">
        <f t="shared" si="0"/>
        <v/>
      </c>
      <c r="S49" s="24"/>
      <c r="T49" s="24"/>
      <c r="U49" s="24"/>
      <c r="V49" s="24"/>
      <c r="W49" s="87" t="str">
        <f t="shared" si="1"/>
        <v/>
      </c>
      <c r="X49" s="90" t="str">
        <f t="shared" si="2"/>
        <v/>
      </c>
      <c r="Y49" s="1" t="str" cm="1">
        <f t="array" ref="Y49">IF(AC49="","",_xlfn.IFS(AC49=-1,"ETP/non-ETP",AC49=-2,"ETP/Type",AC49=-3,"Type",AC49=-4,"Group Error",AC49&lt;60,"High",AC49&lt;80,"Med",TRUE,"Low"))</f>
        <v/>
      </c>
      <c r="Z49" s="13" t="str" cm="1">
        <f t="array" ref="Z49">IF(AC49="","",_xlfn.IFS(AC49=-1,"ETP/non-ETP",AC49=-2,"ETP/Type",AC49=-3,"Type",AC49=-4,"Group Error",AC49&lt;60,"SG60 not met",AC49&lt;80,"SG60 met",AC49&lt;100,"SG80 met",TRUE,"SG100 met"))</f>
        <v/>
      </c>
      <c r="AA49"/>
      <c r="AB49" s="2"/>
      <c r="AC49" s="80" t="str" cm="1">
        <f t="array" ref="AC49">IFERROR(IF(NOT(ISNUMBER(A49)),"",_xlfn.IFS(AND(E49="",I49=""),-2,E49="",-1,I49="",-3,B49&lt;&gt;"First","",COUNTIFS($A$3:$A$53,A49,$E$3:$E$53,"&lt;&gt;",$E$3:$E$53,"&lt;&gt;"&amp;E49)&gt;0,-4,OR(X49="",E49=""),"",TRUE,ROUND(IF(E49="ETP",MIN(-11.965*X49^2+32.28*X49+78.259,100),MIN(-5.8*X49^2+6.9*X49+105,100)),0))),"")</f>
        <v/>
      </c>
      <c r="AF49"/>
      <c r="AG49"/>
      <c r="AH49"/>
      <c r="AI49"/>
      <c r="AJ49"/>
      <c r="AK49"/>
      <c r="AL49"/>
      <c r="AM49"/>
    </row>
    <row r="50" spans="1:39" s="1" customFormat="1" ht="9.75" customHeight="1">
      <c r="A50" s="57"/>
      <c r="B50" s="2" t="str">
        <f>IF(COUNTIF($A$3:A50,A50)=1,"First","")</f>
        <v/>
      </c>
      <c r="C50" s="2"/>
      <c r="D50" s="2"/>
      <c r="E50" s="2"/>
      <c r="F50" s="2"/>
      <c r="G50" s="2"/>
      <c r="H50" s="2"/>
      <c r="I50" s="2"/>
      <c r="J50" s="24"/>
      <c r="K50" s="24"/>
      <c r="L50" s="24"/>
      <c r="M50" s="24"/>
      <c r="N50" s="24"/>
      <c r="O50" s="24"/>
      <c r="P50" s="24"/>
      <c r="Q50" s="24"/>
      <c r="R50" s="84" t="str">
        <f t="shared" si="0"/>
        <v/>
      </c>
      <c r="S50" s="24"/>
      <c r="T50" s="24"/>
      <c r="U50" s="24"/>
      <c r="V50" s="24"/>
      <c r="W50" s="87" t="str">
        <f t="shared" si="1"/>
        <v/>
      </c>
      <c r="X50" s="90" t="str">
        <f t="shared" si="2"/>
        <v/>
      </c>
      <c r="Y50" s="1" t="str" cm="1">
        <f t="array" ref="Y50">IF(AC50="","",_xlfn.IFS(AC50=-1,"ETP/non-ETP",AC50=-2,"ETP/Type",AC50=-3,"Type",AC50=-4,"Group Error",AC50&lt;60,"High",AC50&lt;80,"Med",TRUE,"Low"))</f>
        <v/>
      </c>
      <c r="Z50" s="13" t="str" cm="1">
        <f t="array" ref="Z50">IF(AC50="","",_xlfn.IFS(AC50=-1,"ETP/non-ETP",AC50=-2,"ETP/Type",AC50=-3,"Type",AC50=-4,"Group Error",AC50&lt;60,"SG60 not met",AC50&lt;80,"SG60 met",AC50&lt;100,"SG80 met",TRUE,"SG100 met"))</f>
        <v/>
      </c>
      <c r="AA50"/>
      <c r="AB50" s="2"/>
      <c r="AC50" s="80" t="str" cm="1">
        <f t="array" ref="AC50">IFERROR(IF(NOT(ISNUMBER(A50)),"",_xlfn.IFS(AND(E50="",I50=""),-2,E50="",-1,I50="",-3,B50&lt;&gt;"First","",COUNTIFS($A$3:$A$53,A50,$E$3:$E$53,"&lt;&gt;",$E$3:$E$53,"&lt;&gt;"&amp;E50)&gt;0,-4,OR(X50="",E50=""),"",TRUE,ROUND(IF(E50="ETP",MIN(-11.965*X50^2+32.28*X50+78.259,100),MIN(-5.8*X50^2+6.9*X50+105,100)),0))),"")</f>
        <v/>
      </c>
      <c r="AF50"/>
      <c r="AG50"/>
      <c r="AH50"/>
      <c r="AI50"/>
      <c r="AJ50"/>
      <c r="AK50"/>
      <c r="AL50"/>
      <c r="AM50"/>
    </row>
    <row r="51" spans="1:39" s="1" customFormat="1" ht="9.75" customHeight="1">
      <c r="A51" s="57"/>
      <c r="B51" s="2" t="str">
        <f>IF(COUNTIF($A$3:A51,A51)=1,"First","")</f>
        <v/>
      </c>
      <c r="C51" s="2"/>
      <c r="D51" s="2"/>
      <c r="E51" s="2"/>
      <c r="F51" s="2"/>
      <c r="G51" s="2"/>
      <c r="H51" s="2"/>
      <c r="I51" s="2"/>
      <c r="J51" s="24"/>
      <c r="K51" s="24"/>
      <c r="L51" s="24"/>
      <c r="M51" s="24"/>
      <c r="N51" s="24"/>
      <c r="O51" s="24"/>
      <c r="P51" s="24"/>
      <c r="Q51" s="24"/>
      <c r="R51" s="84" t="str">
        <f t="shared" si="0"/>
        <v/>
      </c>
      <c r="S51" s="24"/>
      <c r="T51" s="24"/>
      <c r="U51" s="24"/>
      <c r="V51" s="24"/>
      <c r="W51" s="87" t="str">
        <f t="shared" si="1"/>
        <v/>
      </c>
      <c r="X51" s="90" t="str">
        <f t="shared" si="2"/>
        <v/>
      </c>
      <c r="Y51" s="1" t="str" cm="1">
        <f t="array" ref="Y51">IF(AC51="","",_xlfn.IFS(AC51=-1,"ETP/non-ETP",AC51=-2,"ETP/Type",AC51=-3,"Type",AC51=-4,"Group Error",AC51&lt;60,"High",AC51&lt;80,"Med",TRUE,"Low"))</f>
        <v/>
      </c>
      <c r="Z51" s="13" t="str" cm="1">
        <f t="array" ref="Z51">IF(AC51="","",_xlfn.IFS(AC51=-1,"ETP/non-ETP",AC51=-2,"ETP/Type",AC51=-3,"Type",AC51=-4,"Group Error",AC51&lt;60,"SG60 not met",AC51&lt;80,"SG60 met",AC51&lt;100,"SG80 met",TRUE,"SG100 met"))</f>
        <v/>
      </c>
      <c r="AA51"/>
      <c r="AB51" s="2"/>
      <c r="AC51" s="80" t="str" cm="1">
        <f t="array" ref="AC51">IFERROR(IF(NOT(ISNUMBER(A51)),"",_xlfn.IFS(AND(E51="",I51=""),-2,E51="",-1,I51="",-3,B51&lt;&gt;"First","",COUNTIFS($A$3:$A$53,A51,$E$3:$E$53,"&lt;&gt;",$E$3:$E$53,"&lt;&gt;"&amp;E51)&gt;0,-4,OR(X51="",E51=""),"",TRUE,ROUND(IF(E51="ETP",MIN(-11.965*X51^2+32.28*X51+78.259,100),MIN(-5.8*X51^2+6.9*X51+105,100)),0))),"")</f>
        <v/>
      </c>
      <c r="AF51"/>
      <c r="AG51"/>
      <c r="AH51"/>
      <c r="AI51"/>
      <c r="AJ51"/>
      <c r="AK51"/>
      <c r="AL51"/>
      <c r="AM51"/>
    </row>
    <row r="52" spans="1:39" s="1" customFormat="1" ht="9.75" customHeight="1">
      <c r="A52" s="57"/>
      <c r="B52" s="2" t="str">
        <f>IF(COUNTIF($A$3:A52,A52)=1,"First","")</f>
        <v/>
      </c>
      <c r="C52" s="2"/>
      <c r="D52" s="2"/>
      <c r="E52" s="2"/>
      <c r="F52" s="2"/>
      <c r="G52" s="2"/>
      <c r="H52" s="2"/>
      <c r="I52" s="2"/>
      <c r="J52" s="24"/>
      <c r="K52" s="24"/>
      <c r="L52" s="24"/>
      <c r="M52" s="24"/>
      <c r="N52" s="24"/>
      <c r="O52" s="24"/>
      <c r="P52" s="24"/>
      <c r="Q52" s="24"/>
      <c r="R52" s="84" t="str">
        <f t="shared" si="0"/>
        <v/>
      </c>
      <c r="S52" s="24"/>
      <c r="T52" s="24"/>
      <c r="U52" s="24"/>
      <c r="V52" s="24"/>
      <c r="W52" s="87" t="str">
        <f t="shared" si="1"/>
        <v/>
      </c>
      <c r="X52" s="90" t="str">
        <f t="shared" si="2"/>
        <v/>
      </c>
      <c r="Y52" s="1" t="str" cm="1">
        <f t="array" ref="Y52">IF(AC52="","",_xlfn.IFS(AC52=-1,"ETP/non-ETP",AC52=-2,"ETP/Type",AC52=-3,"Type",AC52=-4,"Group Error",AC52&lt;60,"High",AC52&lt;80,"Med",TRUE,"Low"))</f>
        <v/>
      </c>
      <c r="Z52" s="13" t="str" cm="1">
        <f t="array" ref="Z52">IF(AC52="","",_xlfn.IFS(AC52=-1,"ETP/non-ETP",AC52=-2,"ETP/Type",AC52=-3,"Type",AC52=-4,"Group Error",AC52&lt;60,"SG60 not met",AC52&lt;80,"SG60 met",AC52&lt;100,"SG80 met",TRUE,"SG100 met"))</f>
        <v/>
      </c>
      <c r="AA52"/>
      <c r="AB52" s="2"/>
      <c r="AC52" s="80" t="str" cm="1">
        <f t="array" ref="AC52">IFERROR(IF(NOT(ISNUMBER(A52)),"",_xlfn.IFS(AND(E52="",I52=""),-2,E52="",-1,I52="",-3,B52&lt;&gt;"First","",COUNTIFS($A$3:$A$53,A52,$E$3:$E$53,"&lt;&gt;",$E$3:$E$53,"&lt;&gt;"&amp;E52)&gt;0,-4,OR(X52="",E52=""),"",TRUE,ROUND(IF(E52="ETP",MIN(-11.965*X52^2+32.28*X52+78.259,100),MIN(-5.8*X52^2+6.9*X52+105,100)),0))),"")</f>
        <v/>
      </c>
      <c r="AF52"/>
      <c r="AG52"/>
      <c r="AH52"/>
      <c r="AI52"/>
      <c r="AJ52"/>
      <c r="AK52"/>
      <c r="AL52"/>
      <c r="AM52"/>
    </row>
    <row r="53" spans="1:39" s="1" customFormat="1" ht="9.75" customHeight="1" thickBot="1">
      <c r="A53" s="58"/>
      <c r="B53" s="11" t="str">
        <f>IF(COUNTIF($A$3:A53,A53)=1,"First","")</f>
        <v/>
      </c>
      <c r="C53" s="11"/>
      <c r="D53" s="11"/>
      <c r="E53" s="11"/>
      <c r="F53" s="11"/>
      <c r="G53" s="11"/>
      <c r="H53" s="11"/>
      <c r="I53" s="11"/>
      <c r="J53" s="56"/>
      <c r="K53" s="56"/>
      <c r="L53" s="56"/>
      <c r="M53" s="56"/>
      <c r="N53" s="56"/>
      <c r="O53" s="56"/>
      <c r="P53" s="56"/>
      <c r="Q53" s="56"/>
      <c r="R53" s="85" t="str">
        <f t="shared" si="0"/>
        <v/>
      </c>
      <c r="S53" s="56"/>
      <c r="T53" s="56"/>
      <c r="U53" s="56"/>
      <c r="V53" s="56"/>
      <c r="W53" s="88" t="str">
        <f t="shared" si="1"/>
        <v/>
      </c>
      <c r="X53" s="91" t="str">
        <f t="shared" si="2"/>
        <v/>
      </c>
      <c r="Y53" s="12" t="str" cm="1">
        <f t="array" ref="Y53">IF(AC53="","",_xlfn.IFS(AC53=-1,"ETP/non-ETP",AC53=-2,"ETP/Type",AC53=-3,"Type",AC53=-4,"Group Error",AC53&lt;60,"High",AC53&lt;80,"Med",TRUE,"Low"))</f>
        <v/>
      </c>
      <c r="Z53" s="14" t="str" cm="1">
        <f t="array" ref="Z53">IF(AC53="","",_xlfn.IFS(AC53=-1,"ETP/non-ETP",AC53=-2,"ETP/Type",AC53=-3,"Type",AC53=-4,"Group Error",AC53&lt;60,"SG60 not met",AC53&lt;80,"SG60 met",AC53&lt;100,"SG80 met",TRUE,"SG100 met"))</f>
        <v/>
      </c>
      <c r="AA53"/>
      <c r="AB53" s="2"/>
      <c r="AC53" s="81" t="str" cm="1">
        <f t="array" ref="AC53">IFERROR(IF(NOT(ISNUMBER(A53)),"",_xlfn.IFS(AND(E53="",I53=""),-2,E53="",-1,I53="",-3,B53&lt;&gt;"First","",COUNTIFS($A$3:$A$53,A53,$E$3:$E$53,"&lt;&gt;",$E$3:$E$53,"&lt;&gt;"&amp;E53)&gt;0,-4,OR(X53="",E53=""),"",TRUE,ROUND(IF(E53="ETP",MIN(-11.965*X53^2+32.28*X53+78.259,100),MIN(-5.8*X53^2+6.9*X53+105,100)),0))),"")</f>
        <v/>
      </c>
      <c r="AF53"/>
      <c r="AG53"/>
      <c r="AH53"/>
      <c r="AI53"/>
      <c r="AJ53"/>
      <c r="AK53"/>
      <c r="AL53"/>
      <c r="AM53"/>
    </row>
    <row r="54" spans="1:39" s="1" customFormat="1">
      <c r="A54" s="8"/>
      <c r="B54" s="8"/>
      <c r="C54" s="8"/>
      <c r="D54" s="8"/>
      <c r="E54" s="2"/>
      <c r="F54" s="2"/>
      <c r="G54" s="2"/>
      <c r="H54" s="2"/>
      <c r="I54" s="2"/>
      <c r="J54" s="2"/>
      <c r="K54" s="2"/>
      <c r="L54" s="2"/>
      <c r="M54" s="2"/>
      <c r="N54" s="2"/>
      <c r="O54" s="2"/>
      <c r="P54" s="2"/>
      <c r="Q54" s="2"/>
      <c r="R54" s="2"/>
      <c r="Y54" s="2"/>
      <c r="Z54" s="2"/>
      <c r="AA54"/>
      <c r="AB54" s="2"/>
    </row>
    <row r="55" spans="1:39" s="1" customFormat="1" hidden="1">
      <c r="A55" s="8"/>
      <c r="B55" s="8"/>
      <c r="C55" s="8"/>
      <c r="D55" s="8"/>
      <c r="E55" s="2"/>
      <c r="F55" s="2"/>
      <c r="G55" s="2"/>
      <c r="H55" s="2"/>
      <c r="I55" s="2"/>
      <c r="J55" s="2"/>
      <c r="K55" s="2"/>
      <c r="L55" s="2"/>
      <c r="M55" s="2"/>
      <c r="N55" s="2"/>
      <c r="O55" s="2"/>
      <c r="P55" s="2"/>
      <c r="Q55" s="2"/>
      <c r="R55" s="2"/>
      <c r="Y55" s="2"/>
      <c r="Z55" s="2"/>
      <c r="AA55"/>
      <c r="AB55" s="2"/>
    </row>
    <row r="56" spans="1:39" s="1" customFormat="1" hidden="1">
      <c r="A56" s="8"/>
      <c r="B56" s="8"/>
      <c r="C56" s="8"/>
      <c r="D56" s="8"/>
      <c r="E56" s="2"/>
      <c r="F56" s="2"/>
      <c r="G56" s="2"/>
      <c r="H56" s="2"/>
      <c r="I56" s="2"/>
      <c r="J56" s="2"/>
      <c r="K56" s="2"/>
      <c r="L56" s="2"/>
      <c r="M56" s="2"/>
      <c r="N56" s="2"/>
      <c r="O56" s="2"/>
      <c r="P56" s="2"/>
      <c r="Q56" s="2"/>
      <c r="R56" s="2"/>
      <c r="Y56" s="2"/>
      <c r="Z56" s="2"/>
      <c r="AA56"/>
      <c r="AB56" s="2"/>
    </row>
    <row r="57" spans="1:39" s="1" customFormat="1" hidden="1">
      <c r="A57" s="8"/>
      <c r="B57" s="8"/>
      <c r="C57" s="8"/>
      <c r="D57" s="8"/>
      <c r="E57" s="2"/>
      <c r="F57" s="2"/>
      <c r="G57" s="2"/>
      <c r="H57" s="2"/>
      <c r="I57" s="2"/>
      <c r="J57" s="2"/>
      <c r="K57" s="2"/>
      <c r="L57" s="2"/>
      <c r="M57" s="2"/>
      <c r="N57" s="2"/>
      <c r="O57" s="2"/>
      <c r="P57" s="2"/>
      <c r="Q57" s="2"/>
      <c r="R57" s="2"/>
      <c r="AA57"/>
      <c r="AB57" s="2"/>
    </row>
    <row r="58" spans="1:39" s="1" customFormat="1" hidden="1">
      <c r="A58" s="8"/>
      <c r="B58" s="8"/>
      <c r="C58" s="8"/>
      <c r="D58" s="8"/>
      <c r="E58" s="2"/>
      <c r="F58" s="2"/>
      <c r="G58" s="2"/>
      <c r="H58" s="2"/>
      <c r="I58" s="2"/>
      <c r="J58" s="2"/>
      <c r="K58" s="2"/>
      <c r="L58" s="2"/>
      <c r="M58" s="2"/>
      <c r="N58" s="2"/>
      <c r="O58" s="2"/>
      <c r="P58" s="2"/>
      <c r="Q58" s="2"/>
      <c r="R58" s="2"/>
      <c r="Y58" s="2"/>
      <c r="Z58" s="2"/>
      <c r="AA58"/>
      <c r="AB58" s="2"/>
    </row>
    <row r="59" spans="1:39" s="1" customFormat="1" hidden="1">
      <c r="A59" s="8"/>
      <c r="B59" s="8"/>
      <c r="C59" s="8"/>
      <c r="D59" s="8"/>
      <c r="E59" s="2"/>
      <c r="F59" s="2"/>
      <c r="G59" s="2"/>
      <c r="H59" s="2"/>
      <c r="I59" s="2"/>
      <c r="J59" s="2"/>
      <c r="K59" s="2"/>
      <c r="L59" s="2"/>
      <c r="M59" s="2"/>
      <c r="N59" s="2"/>
      <c r="O59" s="2"/>
      <c r="P59" s="2"/>
      <c r="Q59" s="2"/>
      <c r="R59" s="2"/>
      <c r="Y59" s="2"/>
      <c r="Z59" s="2"/>
      <c r="AA59"/>
      <c r="AB59" s="2"/>
    </row>
    <row r="60" spans="1:39" s="1" customFormat="1" hidden="1">
      <c r="A60" s="8"/>
      <c r="B60" s="8"/>
      <c r="C60" s="8"/>
      <c r="D60" s="8"/>
      <c r="E60" s="2"/>
      <c r="F60" s="2"/>
      <c r="G60" s="2"/>
      <c r="H60" s="2"/>
      <c r="I60" s="2"/>
      <c r="J60" s="2"/>
      <c r="K60" s="2"/>
      <c r="L60" s="2"/>
      <c r="M60" s="2"/>
      <c r="N60" s="2"/>
      <c r="O60" s="2"/>
      <c r="P60" s="2"/>
      <c r="Q60" s="2"/>
      <c r="R60" s="2"/>
      <c r="Y60" s="2"/>
      <c r="Z60" s="2"/>
      <c r="AA60"/>
      <c r="AB60" s="2"/>
    </row>
    <row r="61" spans="1:39" s="1" customFormat="1" hidden="1">
      <c r="A61" s="8"/>
      <c r="B61" s="8"/>
      <c r="C61" s="8"/>
      <c r="D61" s="8"/>
      <c r="E61" s="2"/>
      <c r="F61" s="2"/>
      <c r="G61" s="2"/>
      <c r="H61" s="2"/>
      <c r="I61" s="2"/>
      <c r="J61" s="2"/>
      <c r="K61" s="2"/>
      <c r="L61" s="2"/>
      <c r="M61" s="2"/>
      <c r="N61" s="2"/>
      <c r="O61" s="2"/>
      <c r="P61" s="2"/>
      <c r="Q61" s="2"/>
      <c r="R61" s="2"/>
      <c r="Y61" s="2"/>
      <c r="Z61" s="2"/>
      <c r="AA61"/>
      <c r="AB61" s="2"/>
    </row>
    <row r="62" spans="1:39" s="1" customFormat="1" hidden="1">
      <c r="A62" s="8"/>
      <c r="B62" s="8"/>
      <c r="C62" s="8"/>
      <c r="D62" s="8"/>
      <c r="E62" s="2"/>
      <c r="F62" s="2"/>
      <c r="G62" s="2"/>
      <c r="H62" s="2"/>
      <c r="I62" s="2"/>
      <c r="J62" s="2"/>
      <c r="K62" s="2"/>
      <c r="L62" s="2"/>
      <c r="M62" s="2"/>
      <c r="N62" s="2"/>
      <c r="O62" s="2"/>
      <c r="P62" s="2"/>
      <c r="Q62" s="2"/>
      <c r="R62" s="2"/>
      <c r="Y62" s="2"/>
      <c r="Z62" s="2"/>
      <c r="AA62"/>
      <c r="AB62" s="2"/>
    </row>
    <row r="63" spans="1:39" s="1" customFormat="1" hidden="1">
      <c r="A63" s="8"/>
      <c r="B63" s="8"/>
      <c r="C63" s="8"/>
      <c r="D63" s="8"/>
      <c r="E63" s="2"/>
      <c r="F63" s="2"/>
      <c r="G63" s="2"/>
      <c r="H63" s="2"/>
      <c r="I63" s="2"/>
      <c r="J63" s="2"/>
      <c r="K63" s="2"/>
      <c r="L63" s="2"/>
      <c r="M63" s="2"/>
      <c r="N63" s="2"/>
      <c r="O63" s="2"/>
      <c r="P63" s="2"/>
      <c r="Q63" s="2"/>
      <c r="R63" s="2"/>
      <c r="Y63" s="2"/>
      <c r="Z63" s="2"/>
      <c r="AA63"/>
      <c r="AB63" s="2"/>
    </row>
    <row r="64" spans="1:39" s="1" customFormat="1" hidden="1">
      <c r="A64" s="8"/>
      <c r="B64" s="8"/>
      <c r="C64" s="8"/>
      <c r="D64" s="8"/>
      <c r="E64" s="2"/>
      <c r="F64" s="2"/>
      <c r="G64" s="2"/>
      <c r="H64" s="2"/>
      <c r="I64" s="2"/>
      <c r="J64" s="2"/>
      <c r="K64" s="2"/>
      <c r="L64" s="2"/>
      <c r="M64" s="2"/>
      <c r="N64" s="2"/>
      <c r="O64" s="2"/>
      <c r="P64" s="2"/>
      <c r="Q64" s="2"/>
      <c r="R64" s="2"/>
      <c r="Y64" s="2"/>
      <c r="Z64" s="2"/>
      <c r="AA64"/>
      <c r="AB64" s="2"/>
    </row>
    <row r="65" spans="1:28" s="1" customFormat="1" hidden="1">
      <c r="A65" s="8"/>
      <c r="B65" s="8"/>
      <c r="C65" s="8"/>
      <c r="D65" s="8"/>
      <c r="E65" s="2"/>
      <c r="F65" s="2"/>
      <c r="G65" s="2"/>
      <c r="H65" s="2"/>
      <c r="I65" s="2"/>
      <c r="J65" s="2"/>
      <c r="K65" s="2"/>
      <c r="L65" s="2"/>
      <c r="M65" s="2"/>
      <c r="N65" s="2"/>
      <c r="O65" s="2"/>
      <c r="P65" s="2"/>
      <c r="Q65" s="2"/>
      <c r="R65" s="2"/>
      <c r="Y65" s="2"/>
      <c r="Z65" s="2"/>
      <c r="AA65"/>
      <c r="AB65" s="2"/>
    </row>
    <row r="66" spans="1:28" s="1" customFormat="1" hidden="1">
      <c r="A66" s="8"/>
      <c r="B66" s="8"/>
      <c r="C66" s="8"/>
      <c r="D66" s="8"/>
      <c r="E66" s="2"/>
      <c r="F66" s="2"/>
      <c r="G66" s="2"/>
      <c r="H66" s="2"/>
      <c r="I66" s="2"/>
      <c r="J66" s="2"/>
      <c r="K66" s="2"/>
      <c r="L66" s="2"/>
      <c r="M66" s="2"/>
      <c r="N66" s="2"/>
      <c r="O66" s="2"/>
      <c r="P66" s="2"/>
      <c r="Q66" s="2"/>
      <c r="R66" s="2"/>
      <c r="Y66" s="2"/>
      <c r="Z66" s="2"/>
      <c r="AA66"/>
      <c r="AB66" s="2"/>
    </row>
    <row r="67" spans="1:28" s="1" customFormat="1" hidden="1">
      <c r="A67" s="8"/>
      <c r="B67" s="8"/>
      <c r="C67" s="8"/>
      <c r="D67" s="8"/>
      <c r="E67" s="2"/>
      <c r="F67" s="2"/>
      <c r="G67" s="2"/>
      <c r="H67" s="2"/>
      <c r="I67" s="2"/>
      <c r="J67" s="2"/>
      <c r="K67" s="2"/>
      <c r="L67" s="2"/>
      <c r="M67" s="2"/>
      <c r="N67" s="2"/>
      <c r="O67" s="2"/>
      <c r="P67" s="2"/>
      <c r="Q67" s="2"/>
      <c r="R67" s="2"/>
      <c r="Y67" s="2"/>
      <c r="Z67" s="2"/>
      <c r="AA67"/>
      <c r="AB67" s="2"/>
    </row>
    <row r="68" spans="1:28" s="1" customFormat="1" hidden="1">
      <c r="A68" s="8"/>
      <c r="B68" s="8"/>
      <c r="C68" s="8"/>
      <c r="D68" s="8"/>
      <c r="E68" s="2"/>
      <c r="F68" s="2"/>
      <c r="G68" s="2"/>
      <c r="H68" s="2"/>
      <c r="I68" s="2"/>
      <c r="J68" s="2"/>
      <c r="K68" s="2"/>
      <c r="L68" s="2"/>
      <c r="M68" s="2"/>
      <c r="N68" s="2"/>
      <c r="O68" s="2"/>
      <c r="P68" s="2"/>
      <c r="Q68" s="2"/>
      <c r="R68" s="2"/>
      <c r="Y68" s="2"/>
      <c r="Z68" s="2"/>
      <c r="AA68"/>
      <c r="AB68" s="2"/>
    </row>
    <row r="69" spans="1:28" s="1" customFormat="1" hidden="1">
      <c r="A69" s="8"/>
      <c r="B69" s="8"/>
      <c r="C69" s="8"/>
      <c r="D69" s="8"/>
      <c r="E69" s="2"/>
      <c r="F69" s="2"/>
      <c r="G69" s="2"/>
      <c r="H69" s="2"/>
      <c r="I69" s="2"/>
      <c r="J69" s="2"/>
      <c r="K69" s="2"/>
      <c r="L69" s="2"/>
      <c r="M69" s="2"/>
      <c r="N69" s="2"/>
      <c r="O69" s="2"/>
      <c r="P69" s="2"/>
      <c r="Q69" s="2"/>
      <c r="R69" s="2"/>
      <c r="Y69" s="2"/>
      <c r="Z69" s="2"/>
      <c r="AA69"/>
      <c r="AB69" s="2"/>
    </row>
    <row r="70" spans="1:28" s="1" customFormat="1" hidden="1">
      <c r="A70" s="8"/>
      <c r="B70" s="8"/>
      <c r="C70" s="8"/>
      <c r="D70" s="8"/>
      <c r="E70" s="2"/>
      <c r="F70" s="2"/>
      <c r="G70" s="2"/>
      <c r="H70" s="2"/>
      <c r="I70" s="2"/>
      <c r="J70" s="2"/>
      <c r="K70" s="2"/>
      <c r="L70" s="2"/>
      <c r="M70" s="2"/>
      <c r="N70" s="2"/>
      <c r="O70" s="2"/>
      <c r="P70" s="2"/>
      <c r="Q70" s="2"/>
      <c r="R70" s="2"/>
      <c r="Y70" s="2"/>
      <c r="Z70" s="2"/>
      <c r="AA70"/>
      <c r="AB70" s="2"/>
    </row>
    <row r="71" spans="1:28" s="1" customFormat="1" hidden="1">
      <c r="A71" s="8"/>
      <c r="B71" s="8"/>
      <c r="C71" s="8"/>
      <c r="D71" s="8"/>
      <c r="E71" s="2"/>
      <c r="F71" s="2"/>
      <c r="G71" s="2"/>
      <c r="H71" s="2"/>
      <c r="I71" s="2"/>
      <c r="J71" s="2"/>
      <c r="K71" s="2"/>
      <c r="L71" s="2"/>
      <c r="M71" s="2"/>
      <c r="N71" s="2"/>
      <c r="O71" s="2"/>
      <c r="P71" s="2"/>
      <c r="Q71" s="2"/>
      <c r="R71" s="2"/>
      <c r="Y71" s="2"/>
      <c r="Z71" s="2"/>
      <c r="AA71"/>
      <c r="AB71" s="2"/>
    </row>
    <row r="72" spans="1:28" s="1" customFormat="1" hidden="1">
      <c r="A72" s="8"/>
      <c r="B72" s="8"/>
      <c r="C72" s="8"/>
      <c r="D72" s="8"/>
      <c r="E72" s="2"/>
      <c r="F72" s="2"/>
      <c r="G72" s="2"/>
      <c r="H72" s="2"/>
      <c r="I72" s="2"/>
      <c r="J72" s="2"/>
      <c r="K72" s="2"/>
      <c r="L72" s="2"/>
      <c r="M72" s="2"/>
      <c r="N72" s="2"/>
      <c r="O72" s="2"/>
      <c r="P72" s="2"/>
      <c r="Q72" s="2"/>
      <c r="R72" s="2"/>
      <c r="Y72" s="2"/>
      <c r="Z72" s="2"/>
      <c r="AA72"/>
      <c r="AB72" s="2"/>
    </row>
    <row r="73" spans="1:28" s="1" customFormat="1" hidden="1">
      <c r="A73" s="8"/>
      <c r="B73" s="8"/>
      <c r="C73" s="8"/>
      <c r="D73" s="8"/>
      <c r="E73" s="2"/>
      <c r="F73" s="2"/>
      <c r="G73" s="2"/>
      <c r="H73" s="2"/>
      <c r="I73" s="2"/>
      <c r="J73" s="2"/>
      <c r="K73" s="2"/>
      <c r="L73" s="2"/>
      <c r="M73" s="2"/>
      <c r="N73" s="2"/>
      <c r="O73" s="2"/>
      <c r="P73" s="2"/>
      <c r="Q73" s="2"/>
      <c r="R73" s="2"/>
      <c r="Y73" s="2"/>
      <c r="Z73" s="2"/>
      <c r="AA73"/>
      <c r="AB73" s="2"/>
    </row>
    <row r="74" spans="1:28" s="1" customFormat="1" hidden="1">
      <c r="A74" s="8"/>
      <c r="B74" s="8"/>
      <c r="C74" s="8"/>
      <c r="D74" s="8"/>
      <c r="E74" s="2"/>
      <c r="F74" s="2"/>
      <c r="G74" s="2"/>
      <c r="H74" s="2"/>
      <c r="I74" s="2"/>
      <c r="J74" s="2"/>
      <c r="K74" s="2"/>
      <c r="L74" s="2"/>
      <c r="M74" s="2"/>
      <c r="N74" s="2"/>
      <c r="O74" s="2"/>
      <c r="P74" s="2"/>
      <c r="Q74" s="2"/>
      <c r="R74" s="2"/>
      <c r="Y74" s="2"/>
      <c r="Z74" s="2"/>
      <c r="AA74"/>
      <c r="AB74" s="2"/>
    </row>
    <row r="75" spans="1:28" s="1" customFormat="1" hidden="1">
      <c r="A75" s="8"/>
      <c r="B75" s="8"/>
      <c r="C75" s="8"/>
      <c r="D75" s="8"/>
      <c r="E75" s="2"/>
      <c r="F75" s="2"/>
      <c r="G75" s="2"/>
      <c r="H75" s="2"/>
      <c r="I75" s="2"/>
      <c r="J75" s="2"/>
      <c r="K75" s="2"/>
      <c r="L75" s="2"/>
      <c r="M75" s="2"/>
      <c r="N75" s="2"/>
      <c r="O75" s="2"/>
      <c r="P75" s="2"/>
      <c r="Q75" s="2"/>
      <c r="R75" s="2"/>
      <c r="Y75" s="2"/>
      <c r="Z75" s="2"/>
      <c r="AA75"/>
      <c r="AB75" s="2"/>
    </row>
    <row r="76" spans="1:28" s="1" customFormat="1" hidden="1">
      <c r="A76" s="8"/>
      <c r="B76" s="8"/>
      <c r="C76" s="8"/>
      <c r="D76" s="8"/>
      <c r="E76" s="2"/>
      <c r="F76" s="2"/>
      <c r="G76" s="2"/>
      <c r="H76" s="2"/>
      <c r="I76" s="2"/>
      <c r="J76" s="2"/>
      <c r="K76" s="2"/>
      <c r="L76" s="2"/>
      <c r="M76" s="2"/>
      <c r="N76" s="2"/>
      <c r="O76" s="2"/>
      <c r="P76" s="2"/>
      <c r="Q76" s="2"/>
      <c r="R76" s="2"/>
      <c r="Y76" s="2"/>
      <c r="Z76" s="2"/>
      <c r="AA76"/>
      <c r="AB76" s="2"/>
    </row>
    <row r="77" spans="1:28" s="1" customFormat="1" hidden="1">
      <c r="A77" s="8"/>
      <c r="B77" s="8"/>
      <c r="C77" s="8"/>
      <c r="D77" s="8"/>
      <c r="E77" s="2"/>
      <c r="F77" s="2"/>
      <c r="G77" s="2"/>
      <c r="H77" s="2"/>
      <c r="I77" s="2"/>
      <c r="J77" s="2"/>
      <c r="K77" s="2"/>
      <c r="L77" s="2"/>
      <c r="M77" s="2"/>
      <c r="N77" s="2"/>
      <c r="O77" s="2"/>
      <c r="P77" s="2"/>
      <c r="Q77" s="2"/>
      <c r="R77" s="2"/>
      <c r="Y77" s="2"/>
      <c r="Z77" s="2"/>
      <c r="AA77"/>
      <c r="AB77" s="2"/>
    </row>
    <row r="78" spans="1:28" s="1" customFormat="1" hidden="1">
      <c r="A78" s="8"/>
      <c r="B78" s="8"/>
      <c r="C78" s="8"/>
      <c r="D78" s="8"/>
      <c r="E78" s="2"/>
      <c r="F78" s="2"/>
      <c r="G78" s="2"/>
      <c r="H78" s="2"/>
      <c r="I78" s="2"/>
      <c r="J78" s="2"/>
      <c r="K78" s="2"/>
      <c r="L78" s="2"/>
      <c r="M78" s="2"/>
      <c r="N78" s="2"/>
      <c r="O78" s="2"/>
      <c r="P78" s="2"/>
      <c r="Q78" s="2"/>
      <c r="R78" s="2"/>
      <c r="Y78" s="2"/>
      <c r="Z78" s="2"/>
      <c r="AA78"/>
      <c r="AB78" s="2"/>
    </row>
    <row r="79" spans="1:28" s="1" customFormat="1" hidden="1">
      <c r="A79" s="8"/>
      <c r="B79" s="8"/>
      <c r="C79" s="8"/>
      <c r="D79" s="8"/>
      <c r="E79" s="2"/>
      <c r="F79" s="2"/>
      <c r="G79" s="2"/>
      <c r="H79" s="2"/>
      <c r="I79" s="2"/>
      <c r="J79" s="2"/>
      <c r="K79" s="2"/>
      <c r="L79" s="2"/>
      <c r="M79" s="2"/>
      <c r="N79" s="2"/>
      <c r="O79" s="2"/>
      <c r="P79" s="2"/>
      <c r="Q79" s="2"/>
      <c r="R79" s="2"/>
      <c r="Y79" s="2"/>
      <c r="Z79" s="2"/>
      <c r="AA79"/>
      <c r="AB79" s="2"/>
    </row>
    <row r="80" spans="1:28" s="1" customFormat="1" hidden="1">
      <c r="A80" s="8"/>
      <c r="B80" s="8"/>
      <c r="C80" s="8"/>
      <c r="D80" s="8"/>
      <c r="E80" s="2"/>
      <c r="F80" s="2"/>
      <c r="G80" s="2"/>
      <c r="H80" s="2"/>
      <c r="I80" s="2"/>
      <c r="J80" s="2"/>
      <c r="K80" s="2"/>
      <c r="L80" s="2"/>
      <c r="M80" s="2"/>
      <c r="N80" s="2"/>
      <c r="O80" s="2"/>
      <c r="P80" s="2"/>
      <c r="Q80" s="2"/>
      <c r="R80" s="2"/>
      <c r="Y80" s="2"/>
      <c r="Z80" s="2"/>
      <c r="AA80"/>
      <c r="AB80" s="2"/>
    </row>
    <row r="81" spans="1:28" s="1" customFormat="1" hidden="1">
      <c r="A81" s="8"/>
      <c r="B81" s="8"/>
      <c r="C81" s="8"/>
      <c r="D81" s="8"/>
      <c r="E81" s="2"/>
      <c r="F81" s="2"/>
      <c r="G81" s="2"/>
      <c r="H81" s="2"/>
      <c r="I81" s="2"/>
      <c r="J81" s="2"/>
      <c r="K81" s="2"/>
      <c r="L81" s="2"/>
      <c r="M81" s="2"/>
      <c r="N81" s="2"/>
      <c r="O81" s="2"/>
      <c r="P81" s="2"/>
      <c r="Q81" s="2"/>
      <c r="R81" s="2"/>
      <c r="Y81" s="2"/>
      <c r="Z81" s="2"/>
      <c r="AA81"/>
      <c r="AB81" s="2"/>
    </row>
    <row r="82" spans="1:28" s="1" customFormat="1" hidden="1">
      <c r="A82" s="8"/>
      <c r="B82" s="8"/>
      <c r="C82" s="8"/>
      <c r="D82" s="8"/>
      <c r="E82" s="2"/>
      <c r="F82" s="2"/>
      <c r="G82" s="2"/>
      <c r="H82" s="2"/>
      <c r="I82" s="2"/>
      <c r="J82" s="2"/>
      <c r="K82" s="2"/>
      <c r="L82" s="2"/>
      <c r="M82" s="2"/>
      <c r="N82" s="2"/>
      <c r="O82" s="2"/>
      <c r="P82" s="2"/>
      <c r="Q82" s="2"/>
      <c r="R82" s="2"/>
      <c r="Y82" s="2"/>
      <c r="Z82" s="2"/>
      <c r="AA82"/>
      <c r="AB82" s="2"/>
    </row>
    <row r="83" spans="1:28" s="1" customFormat="1" hidden="1">
      <c r="A83" s="8"/>
      <c r="B83" s="8"/>
      <c r="C83" s="8"/>
      <c r="D83" s="8"/>
      <c r="E83" s="2"/>
      <c r="F83" s="2"/>
      <c r="G83" s="2"/>
      <c r="H83" s="2"/>
      <c r="I83" s="2"/>
      <c r="J83" s="2"/>
      <c r="K83" s="2"/>
      <c r="L83" s="2"/>
      <c r="M83" s="2"/>
      <c r="N83" s="2"/>
      <c r="O83" s="2"/>
      <c r="P83" s="2"/>
      <c r="Q83" s="2"/>
      <c r="R83" s="2"/>
      <c r="Y83" s="2"/>
      <c r="Z83" s="2"/>
      <c r="AA83"/>
      <c r="AB83" s="2"/>
    </row>
    <row r="84" spans="1:28" s="1" customFormat="1" hidden="1">
      <c r="A84" s="8"/>
      <c r="B84" s="8"/>
      <c r="C84" s="8"/>
      <c r="D84" s="8"/>
      <c r="E84" s="2"/>
      <c r="F84" s="2"/>
      <c r="G84" s="2"/>
      <c r="H84" s="2"/>
      <c r="I84" s="2"/>
      <c r="J84" s="2"/>
      <c r="K84" s="2"/>
      <c r="L84" s="2"/>
      <c r="M84" s="2"/>
      <c r="N84" s="2"/>
      <c r="O84" s="2"/>
      <c r="P84" s="2"/>
      <c r="Q84" s="2"/>
      <c r="R84" s="2"/>
      <c r="Y84" s="2"/>
      <c r="Z84" s="2"/>
      <c r="AA84"/>
      <c r="AB84" s="2"/>
    </row>
    <row r="85" spans="1:28" s="1" customFormat="1" hidden="1">
      <c r="A85" s="8"/>
      <c r="B85" s="8"/>
      <c r="C85" s="8"/>
      <c r="D85" s="8"/>
      <c r="E85" s="2"/>
      <c r="F85" s="2"/>
      <c r="G85" s="2"/>
      <c r="H85" s="2"/>
      <c r="I85" s="2"/>
      <c r="J85" s="2"/>
      <c r="K85" s="2"/>
      <c r="L85" s="2"/>
      <c r="M85" s="2"/>
      <c r="N85" s="2"/>
      <c r="O85" s="2"/>
      <c r="P85" s="2"/>
      <c r="Q85" s="2"/>
      <c r="R85" s="2"/>
      <c r="Y85" s="2"/>
      <c r="Z85" s="2"/>
      <c r="AA85"/>
      <c r="AB85" s="2"/>
    </row>
    <row r="86" spans="1:28" s="1" customFormat="1" hidden="1">
      <c r="A86" s="8"/>
      <c r="B86" s="8"/>
      <c r="C86" s="8"/>
      <c r="D86" s="8"/>
      <c r="E86" s="2"/>
      <c r="F86" s="2"/>
      <c r="G86" s="2"/>
      <c r="H86" s="2"/>
      <c r="I86" s="2"/>
      <c r="J86" s="2"/>
      <c r="K86" s="2"/>
      <c r="L86" s="2"/>
      <c r="M86" s="2"/>
      <c r="N86" s="2"/>
      <c r="O86" s="2"/>
      <c r="P86" s="2"/>
      <c r="Q86" s="2"/>
      <c r="R86" s="2"/>
      <c r="Y86" s="2"/>
      <c r="Z86" s="2"/>
      <c r="AA86"/>
      <c r="AB86" s="2"/>
    </row>
    <row r="87" spans="1:28" s="1" customFormat="1" hidden="1">
      <c r="A87" s="8"/>
      <c r="B87" s="8"/>
      <c r="C87" s="8"/>
      <c r="D87" s="8"/>
      <c r="E87" s="2"/>
      <c r="F87" s="2"/>
      <c r="G87" s="2"/>
      <c r="H87" s="2"/>
      <c r="I87" s="2"/>
      <c r="J87" s="2"/>
      <c r="K87" s="2"/>
      <c r="L87" s="2"/>
      <c r="M87" s="2"/>
      <c r="N87" s="2"/>
      <c r="O87" s="2"/>
      <c r="P87" s="2"/>
      <c r="Q87" s="2"/>
      <c r="R87" s="2"/>
      <c r="Y87" s="2"/>
      <c r="Z87" s="2"/>
      <c r="AA87"/>
      <c r="AB87" s="2"/>
    </row>
    <row r="88" spans="1:28" s="1" customFormat="1" hidden="1">
      <c r="A88" s="8"/>
      <c r="B88" s="8"/>
      <c r="C88" s="8"/>
      <c r="D88" s="8"/>
      <c r="E88" s="2"/>
      <c r="F88" s="2"/>
      <c r="G88" s="2"/>
      <c r="H88" s="2"/>
      <c r="I88" s="2"/>
      <c r="J88" s="2"/>
      <c r="K88" s="2"/>
      <c r="L88" s="2"/>
      <c r="M88" s="2"/>
      <c r="N88" s="2"/>
      <c r="O88" s="2"/>
      <c r="P88" s="2"/>
      <c r="Q88" s="2"/>
      <c r="R88" s="2"/>
      <c r="Y88" s="2"/>
      <c r="Z88" s="2"/>
      <c r="AA88"/>
      <c r="AB88" s="2"/>
    </row>
    <row r="89" spans="1:28" s="1" customFormat="1" hidden="1">
      <c r="A89" s="8"/>
      <c r="B89" s="8"/>
      <c r="C89" s="8"/>
      <c r="D89" s="8"/>
      <c r="E89" s="2"/>
      <c r="F89" s="2"/>
      <c r="G89" s="2"/>
      <c r="H89" s="2"/>
      <c r="I89" s="2"/>
      <c r="J89" s="2"/>
      <c r="K89" s="2"/>
      <c r="L89" s="2"/>
      <c r="M89" s="2"/>
      <c r="N89" s="2"/>
      <c r="O89" s="2"/>
      <c r="P89" s="2"/>
      <c r="Q89" s="2"/>
      <c r="R89" s="2"/>
      <c r="Y89" s="2"/>
      <c r="Z89" s="2"/>
      <c r="AA89"/>
      <c r="AB89" s="2"/>
    </row>
    <row r="90" spans="1:28" s="1" customFormat="1" hidden="1">
      <c r="A90" s="8"/>
      <c r="B90" s="8"/>
      <c r="C90" s="8"/>
      <c r="D90" s="8"/>
      <c r="E90" s="2"/>
      <c r="F90" s="2"/>
      <c r="G90" s="2"/>
      <c r="H90" s="2"/>
      <c r="I90" s="2"/>
      <c r="J90" s="2"/>
      <c r="K90" s="2"/>
      <c r="L90" s="2"/>
      <c r="M90" s="2"/>
      <c r="N90" s="2"/>
      <c r="O90" s="2"/>
      <c r="P90" s="2"/>
      <c r="Q90" s="2"/>
      <c r="R90" s="2"/>
      <c r="Y90" s="2"/>
      <c r="Z90" s="2"/>
      <c r="AA90"/>
      <c r="AB90" s="2"/>
    </row>
    <row r="91" spans="1:28" s="1" customFormat="1" hidden="1">
      <c r="A91" s="8"/>
      <c r="B91" s="8"/>
      <c r="C91" s="8"/>
      <c r="D91" s="8"/>
      <c r="E91" s="2"/>
      <c r="F91" s="2"/>
      <c r="G91" s="2"/>
      <c r="H91" s="2"/>
      <c r="I91" s="2"/>
      <c r="J91" s="2"/>
      <c r="K91" s="2"/>
      <c r="L91" s="2"/>
      <c r="M91" s="2"/>
      <c r="N91" s="2"/>
      <c r="O91" s="2"/>
      <c r="P91" s="2"/>
      <c r="Q91" s="2"/>
      <c r="R91" s="2"/>
      <c r="Y91" s="2"/>
      <c r="Z91" s="2"/>
      <c r="AA91"/>
      <c r="AB91" s="2"/>
    </row>
    <row r="92" spans="1:28" s="1" customFormat="1" hidden="1">
      <c r="A92" s="8"/>
      <c r="B92" s="8"/>
      <c r="C92" s="8"/>
      <c r="D92" s="8"/>
      <c r="E92" s="2"/>
      <c r="F92" s="2"/>
      <c r="G92" s="2"/>
      <c r="H92" s="2"/>
      <c r="I92" s="2"/>
      <c r="J92" s="2"/>
      <c r="K92" s="2"/>
      <c r="L92" s="2"/>
      <c r="M92" s="2"/>
      <c r="N92" s="2"/>
      <c r="O92" s="2"/>
      <c r="P92" s="2"/>
      <c r="Q92" s="2"/>
      <c r="R92" s="2"/>
      <c r="Y92" s="2"/>
      <c r="Z92" s="2"/>
      <c r="AA92"/>
      <c r="AB92" s="2"/>
    </row>
    <row r="93" spans="1:28" s="1" customFormat="1" hidden="1">
      <c r="A93" s="8"/>
      <c r="B93" s="8"/>
      <c r="C93" s="8"/>
      <c r="D93" s="8"/>
      <c r="E93" s="2"/>
      <c r="F93" s="2"/>
      <c r="G93" s="2"/>
      <c r="H93" s="2"/>
      <c r="I93" s="2"/>
      <c r="J93" s="2"/>
      <c r="K93" s="2"/>
      <c r="L93" s="2"/>
      <c r="M93" s="2"/>
      <c r="N93" s="2"/>
      <c r="O93" s="2"/>
      <c r="P93" s="2"/>
      <c r="Q93" s="2"/>
      <c r="R93" s="2"/>
      <c r="Y93" s="2"/>
      <c r="Z93" s="2"/>
      <c r="AA93"/>
      <c r="AB93" s="2"/>
    </row>
    <row r="94" spans="1:28" s="1" customFormat="1" hidden="1">
      <c r="A94" s="8"/>
      <c r="B94" s="8"/>
      <c r="C94" s="8"/>
      <c r="D94" s="8"/>
      <c r="E94" s="2"/>
      <c r="F94" s="2"/>
      <c r="G94" s="2"/>
      <c r="H94" s="2"/>
      <c r="I94" s="2"/>
      <c r="J94" s="2"/>
      <c r="K94" s="2"/>
      <c r="L94" s="2"/>
      <c r="M94" s="2"/>
      <c r="N94" s="2"/>
      <c r="O94" s="2"/>
      <c r="P94" s="2"/>
      <c r="Q94" s="2"/>
      <c r="R94" s="2"/>
      <c r="Y94" s="2"/>
      <c r="Z94" s="2"/>
      <c r="AA94"/>
      <c r="AB94" s="2"/>
    </row>
    <row r="95" spans="1:28" s="1" customFormat="1" hidden="1">
      <c r="A95" s="8"/>
      <c r="B95" s="8"/>
      <c r="C95" s="8"/>
      <c r="D95" s="8"/>
      <c r="E95" s="2"/>
      <c r="F95" s="2"/>
      <c r="G95" s="2"/>
      <c r="H95" s="2"/>
      <c r="I95" s="2"/>
      <c r="J95" s="2"/>
      <c r="K95" s="2"/>
      <c r="L95" s="2"/>
      <c r="M95" s="2"/>
      <c r="N95" s="2"/>
      <c r="O95" s="2"/>
      <c r="P95" s="2"/>
      <c r="Q95" s="2"/>
      <c r="R95" s="2"/>
      <c r="Y95" s="2"/>
      <c r="Z95" s="2"/>
      <c r="AA95"/>
      <c r="AB95" s="2"/>
    </row>
    <row r="96" spans="1:28" s="1" customFormat="1" hidden="1">
      <c r="A96" s="8"/>
      <c r="B96" s="8"/>
      <c r="C96" s="8"/>
      <c r="D96" s="8"/>
      <c r="E96" s="2"/>
      <c r="F96" s="2"/>
      <c r="G96" s="2"/>
      <c r="H96" s="2"/>
      <c r="I96" s="2"/>
      <c r="J96" s="2"/>
      <c r="K96" s="2"/>
      <c r="L96" s="2"/>
      <c r="M96" s="2"/>
      <c r="N96" s="2"/>
      <c r="O96" s="2"/>
      <c r="P96" s="2"/>
      <c r="Q96" s="2"/>
      <c r="R96" s="2"/>
      <c r="Y96" s="2"/>
      <c r="Z96" s="2"/>
      <c r="AA96"/>
      <c r="AB96" s="2"/>
    </row>
    <row r="97" spans="1:28" s="1" customFormat="1" hidden="1">
      <c r="A97" s="8"/>
      <c r="B97" s="8"/>
      <c r="C97" s="8"/>
      <c r="D97" s="8"/>
      <c r="E97" s="2"/>
      <c r="F97" s="2"/>
      <c r="G97" s="2"/>
      <c r="H97" s="2"/>
      <c r="I97" s="2"/>
      <c r="J97" s="2"/>
      <c r="K97" s="2"/>
      <c r="L97" s="2"/>
      <c r="M97" s="2"/>
      <c r="N97" s="2"/>
      <c r="O97" s="2"/>
      <c r="P97" s="2"/>
      <c r="Q97" s="2"/>
      <c r="R97" s="2"/>
      <c r="Y97" s="2"/>
      <c r="Z97" s="2"/>
      <c r="AA97"/>
      <c r="AB97" s="2"/>
    </row>
    <row r="98" spans="1:28" s="1" customFormat="1" hidden="1">
      <c r="A98" s="8"/>
      <c r="B98" s="8"/>
      <c r="C98" s="8"/>
      <c r="D98" s="8"/>
      <c r="E98" s="2"/>
      <c r="F98" s="2"/>
      <c r="G98" s="2"/>
      <c r="H98" s="2"/>
      <c r="I98" s="2"/>
      <c r="J98" s="2"/>
      <c r="K98" s="2"/>
      <c r="L98" s="2"/>
      <c r="M98" s="2"/>
      <c r="N98" s="2"/>
      <c r="O98" s="2"/>
      <c r="P98" s="2"/>
      <c r="Q98" s="2"/>
      <c r="R98" s="2"/>
      <c r="Y98" s="2"/>
      <c r="Z98" s="2"/>
      <c r="AA98"/>
      <c r="AB98" s="2"/>
    </row>
    <row r="99" spans="1:28" s="1" customFormat="1" hidden="1">
      <c r="A99" s="8"/>
      <c r="B99" s="8"/>
      <c r="C99" s="8"/>
      <c r="D99" s="8"/>
      <c r="E99" s="2"/>
      <c r="F99" s="2"/>
      <c r="G99" s="2"/>
      <c r="H99" s="2"/>
      <c r="I99" s="2"/>
      <c r="J99" s="2"/>
      <c r="K99" s="2"/>
      <c r="L99" s="2"/>
      <c r="M99" s="2"/>
      <c r="N99" s="2"/>
      <c r="O99" s="2"/>
      <c r="P99" s="2"/>
      <c r="Q99" s="2"/>
      <c r="R99" s="2"/>
      <c r="Y99" s="2"/>
      <c r="Z99" s="2"/>
      <c r="AA99"/>
      <c r="AB99" s="2"/>
    </row>
    <row r="100" spans="1:28" s="1" customFormat="1" hidden="1">
      <c r="A100" s="8"/>
      <c r="B100" s="8"/>
      <c r="C100" s="8"/>
      <c r="D100" s="8"/>
      <c r="E100" s="2"/>
      <c r="F100" s="2"/>
      <c r="G100" s="2"/>
      <c r="H100" s="2"/>
      <c r="I100" s="2"/>
      <c r="J100" s="2"/>
      <c r="K100" s="2"/>
      <c r="L100" s="2"/>
      <c r="M100" s="2"/>
      <c r="N100" s="2"/>
      <c r="O100" s="2"/>
      <c r="P100" s="2"/>
      <c r="Q100" s="2"/>
      <c r="R100" s="2"/>
      <c r="Y100" s="2"/>
      <c r="Z100" s="2"/>
      <c r="AA100"/>
      <c r="AB100" s="2"/>
    </row>
    <row r="101" spans="1:28" s="1" customFormat="1" hidden="1">
      <c r="A101" s="8"/>
      <c r="B101" s="8"/>
      <c r="C101" s="8"/>
      <c r="D101" s="8"/>
      <c r="E101" s="2"/>
      <c r="F101" s="2"/>
      <c r="G101" s="2"/>
      <c r="H101" s="2"/>
      <c r="I101" s="2"/>
      <c r="J101" s="2"/>
      <c r="K101" s="2"/>
      <c r="L101" s="2"/>
      <c r="M101" s="2"/>
      <c r="N101" s="2"/>
      <c r="O101" s="2"/>
      <c r="P101" s="2"/>
      <c r="Q101" s="2"/>
      <c r="R101" s="2"/>
      <c r="Y101" s="2"/>
      <c r="Z101" s="2"/>
      <c r="AA101"/>
      <c r="AB101" s="2"/>
    </row>
    <row r="102" spans="1:28" s="1" customFormat="1" hidden="1">
      <c r="A102" s="8"/>
      <c r="B102" s="8"/>
      <c r="C102" s="8"/>
      <c r="D102" s="8"/>
      <c r="E102" s="2"/>
      <c r="F102" s="2"/>
      <c r="G102" s="2"/>
      <c r="H102" s="2"/>
      <c r="I102" s="2"/>
      <c r="J102" s="2"/>
      <c r="K102" s="2"/>
      <c r="L102" s="2"/>
      <c r="M102" s="2"/>
      <c r="N102" s="2"/>
      <c r="O102" s="2"/>
      <c r="P102" s="2"/>
      <c r="Q102" s="2"/>
      <c r="R102" s="2"/>
      <c r="Y102" s="2"/>
      <c r="Z102" s="2"/>
      <c r="AA102"/>
      <c r="AB102" s="2"/>
    </row>
    <row r="103" spans="1:28" s="1" customFormat="1" hidden="1">
      <c r="A103" s="8"/>
      <c r="B103" s="8"/>
      <c r="C103" s="8"/>
      <c r="D103" s="8"/>
      <c r="E103" s="2"/>
      <c r="F103" s="2"/>
      <c r="G103" s="2"/>
      <c r="H103" s="2"/>
      <c r="I103" s="2"/>
      <c r="J103" s="2"/>
      <c r="K103" s="2"/>
      <c r="L103" s="2"/>
      <c r="M103" s="2"/>
      <c r="N103" s="2"/>
      <c r="O103" s="2"/>
      <c r="P103" s="2"/>
      <c r="Q103" s="2"/>
      <c r="R103" s="2"/>
      <c r="Y103" s="2"/>
      <c r="Z103" s="2"/>
      <c r="AA103"/>
      <c r="AB103" s="2"/>
    </row>
    <row r="104" spans="1:28" s="1" customFormat="1" hidden="1">
      <c r="A104" s="8"/>
      <c r="B104" s="8"/>
      <c r="C104" s="8"/>
      <c r="D104" s="8"/>
      <c r="E104" s="2"/>
      <c r="F104" s="2"/>
      <c r="G104" s="2"/>
      <c r="H104" s="2"/>
      <c r="I104" s="2"/>
      <c r="J104" s="2"/>
      <c r="K104" s="2"/>
      <c r="L104" s="2"/>
      <c r="M104" s="2"/>
      <c r="N104" s="2"/>
      <c r="O104" s="2"/>
      <c r="P104" s="2"/>
      <c r="Q104" s="2"/>
      <c r="R104" s="2"/>
      <c r="Y104" s="2"/>
      <c r="Z104" s="2"/>
      <c r="AA104"/>
      <c r="AB104" s="2"/>
    </row>
    <row r="105" spans="1:28" s="1" customFormat="1" hidden="1">
      <c r="A105" s="8"/>
      <c r="B105" s="8"/>
      <c r="C105" s="8"/>
      <c r="D105" s="8"/>
      <c r="E105" s="2"/>
      <c r="F105" s="2"/>
      <c r="G105" s="2"/>
      <c r="H105" s="2"/>
      <c r="I105" s="2"/>
      <c r="J105" s="2"/>
      <c r="K105" s="2"/>
      <c r="L105" s="2"/>
      <c r="M105" s="2"/>
      <c r="N105" s="2"/>
      <c r="O105" s="2"/>
      <c r="P105" s="2"/>
      <c r="Q105" s="2"/>
      <c r="R105" s="2"/>
      <c r="Y105" s="2"/>
      <c r="Z105" s="2"/>
      <c r="AA105"/>
      <c r="AB105" s="2"/>
    </row>
    <row r="106" spans="1:28" s="1" customFormat="1" hidden="1">
      <c r="A106" s="8"/>
      <c r="B106" s="8"/>
      <c r="C106" s="8"/>
      <c r="D106" s="8"/>
      <c r="E106" s="2"/>
      <c r="F106" s="2"/>
      <c r="G106" s="2"/>
      <c r="H106" s="2"/>
      <c r="I106" s="2"/>
      <c r="J106" s="2"/>
      <c r="K106" s="2"/>
      <c r="L106" s="2"/>
      <c r="M106" s="2"/>
      <c r="N106" s="2"/>
      <c r="O106" s="2"/>
      <c r="P106" s="2"/>
      <c r="Q106" s="2"/>
      <c r="R106" s="2"/>
      <c r="Y106" s="2"/>
      <c r="Z106" s="2"/>
      <c r="AA106"/>
      <c r="AB106" s="2"/>
    </row>
    <row r="107" spans="1:28" s="1" customFormat="1" hidden="1">
      <c r="A107" s="8"/>
      <c r="B107" s="8"/>
      <c r="C107" s="8"/>
      <c r="D107" s="8"/>
      <c r="E107" s="2"/>
      <c r="F107" s="2"/>
      <c r="G107" s="2"/>
      <c r="H107" s="2"/>
      <c r="I107" s="2"/>
      <c r="J107" s="2"/>
      <c r="K107" s="2"/>
      <c r="L107" s="2"/>
      <c r="M107" s="2"/>
      <c r="N107" s="2"/>
      <c r="O107" s="2"/>
      <c r="P107" s="2"/>
      <c r="Q107" s="2"/>
      <c r="R107" s="2"/>
      <c r="Y107" s="2"/>
      <c r="Z107" s="2"/>
      <c r="AA107"/>
      <c r="AB107" s="2"/>
    </row>
    <row r="108" spans="1:28" s="1" customFormat="1" hidden="1">
      <c r="A108" s="8"/>
      <c r="B108" s="8"/>
      <c r="C108" s="8"/>
      <c r="D108" s="8"/>
      <c r="E108" s="2"/>
      <c r="F108" s="2"/>
      <c r="G108" s="2"/>
      <c r="H108" s="2"/>
      <c r="I108" s="2"/>
      <c r="J108" s="2"/>
      <c r="K108" s="2"/>
      <c r="L108" s="2"/>
      <c r="M108" s="2"/>
      <c r="N108" s="2"/>
      <c r="O108" s="2"/>
      <c r="P108" s="2"/>
      <c r="Q108" s="2"/>
      <c r="R108" s="2"/>
      <c r="Y108" s="2"/>
      <c r="Z108" s="2"/>
      <c r="AA108"/>
      <c r="AB108" s="2"/>
    </row>
    <row r="109" spans="1:28" s="1" customFormat="1" hidden="1">
      <c r="A109" s="8"/>
      <c r="B109" s="8"/>
      <c r="C109" s="8"/>
      <c r="D109" s="8"/>
      <c r="E109" s="2"/>
      <c r="F109" s="2"/>
      <c r="G109" s="2"/>
      <c r="H109" s="2"/>
      <c r="I109" s="2"/>
      <c r="J109" s="2"/>
      <c r="K109" s="2"/>
      <c r="L109" s="2"/>
      <c r="M109" s="2"/>
      <c r="N109" s="2"/>
      <c r="O109" s="2"/>
      <c r="P109" s="2"/>
      <c r="Q109" s="2"/>
      <c r="R109" s="2"/>
      <c r="Y109" s="2"/>
      <c r="Z109" s="2"/>
      <c r="AA109"/>
      <c r="AB109" s="2"/>
    </row>
    <row r="110" spans="1:28" s="1" customFormat="1" hidden="1">
      <c r="A110" s="8"/>
      <c r="B110" s="8"/>
      <c r="C110" s="8"/>
      <c r="D110" s="8"/>
      <c r="E110" s="2"/>
      <c r="F110" s="6"/>
      <c r="G110" s="6"/>
      <c r="H110" s="2"/>
      <c r="I110" s="2"/>
      <c r="Y110" s="2"/>
      <c r="Z110" s="2"/>
      <c r="AA110"/>
      <c r="AB110" s="2"/>
    </row>
    <row r="111" spans="1:28" s="1" customFormat="1" hidden="1">
      <c r="A111" s="8"/>
      <c r="B111" s="8"/>
      <c r="C111" s="8"/>
      <c r="D111" s="8"/>
      <c r="E111" s="2"/>
      <c r="F111" s="6"/>
      <c r="G111" s="6"/>
      <c r="H111" s="2"/>
      <c r="I111" s="2"/>
      <c r="Y111" s="2"/>
      <c r="Z111" s="2"/>
      <c r="AA111"/>
      <c r="AB111" s="2"/>
    </row>
    <row r="112" spans="1:28" s="1" customFormat="1" hidden="1">
      <c r="A112" s="8"/>
      <c r="B112" s="8"/>
      <c r="C112" s="8"/>
      <c r="D112" s="8"/>
      <c r="E112" s="2"/>
      <c r="F112" s="6"/>
      <c r="G112" s="6"/>
      <c r="H112" s="2"/>
      <c r="I112" s="2"/>
      <c r="Y112" s="2"/>
      <c r="Z112" s="2"/>
      <c r="AA112"/>
      <c r="AB112" s="2"/>
    </row>
    <row r="113" spans="1:28" s="1" customFormat="1" hidden="1">
      <c r="A113" s="8"/>
      <c r="B113" s="8"/>
      <c r="C113" s="8"/>
      <c r="D113" s="8"/>
      <c r="E113" s="2"/>
      <c r="F113" s="6"/>
      <c r="G113" s="6"/>
      <c r="H113" s="2"/>
      <c r="I113" s="2"/>
      <c r="Y113" s="2"/>
      <c r="Z113" s="2"/>
      <c r="AA113"/>
      <c r="AB113" s="2"/>
    </row>
    <row r="114" spans="1:28" s="1" customFormat="1" hidden="1">
      <c r="A114" s="8"/>
      <c r="B114" s="8"/>
      <c r="C114" s="8"/>
      <c r="D114" s="8"/>
      <c r="E114" s="2"/>
      <c r="F114" s="6"/>
      <c r="G114" s="6"/>
      <c r="H114" s="2"/>
      <c r="I114" s="2"/>
      <c r="Y114" s="2"/>
      <c r="Z114" s="2"/>
      <c r="AA114"/>
      <c r="AB114" s="2"/>
    </row>
    <row r="115" spans="1:28" s="1" customFormat="1" hidden="1">
      <c r="A115" s="8"/>
      <c r="B115" s="8"/>
      <c r="C115" s="8"/>
      <c r="D115" s="8"/>
      <c r="E115" s="2"/>
      <c r="F115" s="6"/>
      <c r="G115" s="6"/>
      <c r="H115" s="2"/>
      <c r="I115" s="2"/>
      <c r="Y115" s="2"/>
      <c r="Z115" s="2"/>
      <c r="AA115"/>
      <c r="AB115" s="2"/>
    </row>
    <row r="116" spans="1:28" s="1" customFormat="1" hidden="1">
      <c r="A116" s="8"/>
      <c r="B116" s="8"/>
      <c r="C116" s="8"/>
      <c r="D116" s="8"/>
      <c r="E116" s="2"/>
      <c r="F116" s="6"/>
      <c r="G116" s="6"/>
      <c r="H116" s="2"/>
      <c r="I116" s="2"/>
      <c r="Y116" s="2"/>
      <c r="Z116" s="2"/>
      <c r="AA116"/>
      <c r="AB116" s="2"/>
    </row>
    <row r="117" spans="1:28" s="1" customFormat="1" hidden="1">
      <c r="A117" s="8"/>
      <c r="B117" s="8"/>
      <c r="C117" s="8"/>
      <c r="D117" s="8"/>
      <c r="E117" s="2"/>
      <c r="F117" s="6"/>
      <c r="G117" s="6"/>
      <c r="H117" s="2"/>
      <c r="I117" s="2"/>
      <c r="Y117" s="2"/>
      <c r="Z117" s="2"/>
      <c r="AA117"/>
      <c r="AB117" s="2"/>
    </row>
    <row r="118" spans="1:28" s="1" customFormat="1" hidden="1">
      <c r="A118" s="8"/>
      <c r="B118" s="8"/>
      <c r="C118" s="8"/>
      <c r="D118" s="8"/>
      <c r="E118" s="2"/>
      <c r="F118" s="6"/>
      <c r="G118" s="6"/>
      <c r="H118" s="2"/>
      <c r="I118" s="2"/>
      <c r="Y118" s="2"/>
      <c r="Z118" s="2"/>
      <c r="AA118"/>
      <c r="AB118" s="2"/>
    </row>
    <row r="119" spans="1:28" s="1" customFormat="1" hidden="1">
      <c r="A119" s="8"/>
      <c r="B119" s="8"/>
      <c r="C119" s="8"/>
      <c r="D119" s="8"/>
      <c r="E119" s="2"/>
      <c r="F119" s="6"/>
      <c r="G119" s="6"/>
      <c r="H119" s="2"/>
      <c r="I119" s="2"/>
      <c r="Y119" s="2"/>
      <c r="Z119" s="2"/>
      <c r="AA119"/>
      <c r="AB119" s="2"/>
    </row>
    <row r="120" spans="1:28" s="1" customFormat="1" hidden="1">
      <c r="A120" s="8"/>
      <c r="B120" s="8"/>
      <c r="C120" s="8"/>
      <c r="D120" s="8"/>
      <c r="E120" s="2"/>
      <c r="F120" s="6"/>
      <c r="G120" s="6"/>
      <c r="H120" s="2"/>
      <c r="I120" s="2"/>
      <c r="Y120" s="2"/>
      <c r="Z120" s="2"/>
      <c r="AA120"/>
      <c r="AB120" s="2"/>
    </row>
    <row r="121" spans="1:28" s="1" customFormat="1" hidden="1">
      <c r="A121" s="8"/>
      <c r="B121" s="8"/>
      <c r="C121" s="8"/>
      <c r="D121" s="8"/>
      <c r="E121" s="2"/>
      <c r="F121" s="6"/>
      <c r="G121" s="6"/>
      <c r="H121" s="2"/>
      <c r="I121" s="2"/>
      <c r="Y121" s="2"/>
      <c r="Z121" s="2"/>
      <c r="AA121"/>
      <c r="AB121" s="2"/>
    </row>
    <row r="122" spans="1:28" s="1" customFormat="1" hidden="1">
      <c r="A122" s="8"/>
      <c r="B122" s="8"/>
      <c r="C122" s="8"/>
      <c r="D122" s="8"/>
      <c r="E122" s="2"/>
      <c r="F122" s="6"/>
      <c r="G122" s="6"/>
      <c r="H122" s="2"/>
      <c r="I122" s="2"/>
      <c r="Y122" s="2"/>
      <c r="Z122" s="2"/>
      <c r="AA122"/>
      <c r="AB122" s="2"/>
    </row>
    <row r="123" spans="1:28" s="1" customFormat="1" hidden="1">
      <c r="A123" s="8"/>
      <c r="B123" s="8"/>
      <c r="C123" s="8"/>
      <c r="D123" s="8"/>
      <c r="E123" s="2"/>
      <c r="F123" s="6"/>
      <c r="G123" s="6"/>
      <c r="H123" s="2"/>
      <c r="I123" s="2"/>
      <c r="Y123" s="2"/>
      <c r="Z123" s="2"/>
      <c r="AA123"/>
      <c r="AB123" s="2"/>
    </row>
    <row r="124" spans="1:28" s="1" customFormat="1" hidden="1">
      <c r="A124" s="8"/>
      <c r="B124" s="8"/>
      <c r="C124" s="8"/>
      <c r="D124" s="8"/>
      <c r="E124" s="2"/>
      <c r="F124" s="6"/>
      <c r="G124" s="6"/>
      <c r="H124" s="2"/>
      <c r="I124" s="2"/>
      <c r="Y124" s="2"/>
      <c r="Z124" s="2"/>
      <c r="AA124"/>
      <c r="AB124" s="2"/>
    </row>
    <row r="125" spans="1:28" s="1" customFormat="1" hidden="1">
      <c r="A125" s="8"/>
      <c r="B125" s="8"/>
      <c r="C125" s="8"/>
      <c r="D125" s="8"/>
      <c r="E125" s="2"/>
      <c r="F125" s="6"/>
      <c r="G125" s="6"/>
      <c r="H125" s="2"/>
      <c r="I125" s="2"/>
      <c r="Y125" s="2"/>
      <c r="Z125" s="2"/>
      <c r="AA125"/>
      <c r="AB125" s="2"/>
    </row>
    <row r="126" spans="1:28" s="1" customFormat="1" hidden="1">
      <c r="A126" s="8"/>
      <c r="B126" s="8"/>
      <c r="C126" s="8"/>
      <c r="D126" s="8"/>
      <c r="E126" s="2"/>
      <c r="F126" s="6"/>
      <c r="G126" s="6"/>
      <c r="H126" s="2"/>
      <c r="I126" s="2"/>
      <c r="Y126" s="2"/>
      <c r="Z126" s="2"/>
      <c r="AA126"/>
      <c r="AB126" s="2"/>
    </row>
    <row r="127" spans="1:28" s="1" customFormat="1" hidden="1">
      <c r="A127" s="8"/>
      <c r="B127" s="8"/>
      <c r="C127" s="8"/>
      <c r="D127" s="8"/>
      <c r="E127" s="2"/>
      <c r="F127" s="6"/>
      <c r="G127" s="6"/>
      <c r="H127" s="2"/>
      <c r="I127" s="2"/>
      <c r="Y127" s="2"/>
      <c r="Z127" s="2"/>
      <c r="AA127"/>
      <c r="AB127" s="2"/>
    </row>
    <row r="128" spans="1:28" s="1" customFormat="1" hidden="1">
      <c r="A128" s="8"/>
      <c r="B128" s="8"/>
      <c r="C128" s="8"/>
      <c r="D128" s="8"/>
      <c r="E128" s="2"/>
      <c r="F128" s="6"/>
      <c r="G128" s="6"/>
      <c r="H128" s="2"/>
      <c r="I128" s="2"/>
      <c r="Y128" s="2"/>
      <c r="Z128" s="2"/>
      <c r="AA128"/>
      <c r="AB128" s="2"/>
    </row>
    <row r="129" spans="1:28" s="1" customFormat="1" hidden="1">
      <c r="A129" s="8"/>
      <c r="B129" s="8"/>
      <c r="C129" s="8"/>
      <c r="D129" s="8"/>
      <c r="E129" s="2"/>
      <c r="F129" s="6"/>
      <c r="G129" s="6"/>
      <c r="H129" s="2"/>
      <c r="I129" s="2"/>
      <c r="Y129" s="2"/>
      <c r="Z129" s="2"/>
      <c r="AA129"/>
      <c r="AB129" s="2"/>
    </row>
    <row r="130" spans="1:28" s="1" customFormat="1" hidden="1">
      <c r="A130" s="8"/>
      <c r="B130" s="8"/>
      <c r="C130" s="8"/>
      <c r="D130" s="8"/>
      <c r="E130" s="2"/>
      <c r="F130" s="6"/>
      <c r="G130" s="6"/>
      <c r="H130" s="2"/>
      <c r="I130" s="2"/>
      <c r="Y130" s="2"/>
      <c r="Z130" s="2"/>
      <c r="AA130"/>
      <c r="AB130" s="2"/>
    </row>
    <row r="131" spans="1:28" s="1" customFormat="1" hidden="1">
      <c r="A131" s="8"/>
      <c r="B131" s="8"/>
      <c r="C131" s="8"/>
      <c r="D131" s="8"/>
      <c r="E131" s="2"/>
      <c r="F131" s="6"/>
      <c r="G131" s="6"/>
      <c r="H131" s="2"/>
      <c r="I131" s="2"/>
      <c r="Y131" s="2"/>
      <c r="Z131" s="2"/>
      <c r="AA131"/>
      <c r="AB131" s="2"/>
    </row>
    <row r="132" spans="1:28" s="1" customFormat="1" hidden="1">
      <c r="A132" s="8"/>
      <c r="B132" s="8"/>
      <c r="C132" s="8"/>
      <c r="D132" s="8"/>
      <c r="E132" s="2"/>
      <c r="F132" s="6"/>
      <c r="G132" s="6"/>
      <c r="H132" s="2"/>
      <c r="I132" s="2"/>
      <c r="Y132" s="2"/>
      <c r="Z132" s="2"/>
      <c r="AA132"/>
      <c r="AB132" s="2"/>
    </row>
    <row r="133" spans="1:28" s="1" customFormat="1" hidden="1">
      <c r="A133" s="8"/>
      <c r="B133" s="8"/>
      <c r="C133" s="8"/>
      <c r="D133" s="8"/>
      <c r="E133" s="2"/>
      <c r="F133" s="6"/>
      <c r="G133" s="6"/>
      <c r="H133" s="2"/>
      <c r="I133" s="2"/>
      <c r="Y133" s="2"/>
      <c r="Z133" s="2"/>
      <c r="AA133"/>
      <c r="AB133" s="2"/>
    </row>
    <row r="134" spans="1:28" s="1" customFormat="1" hidden="1">
      <c r="A134" s="8"/>
      <c r="B134" s="8"/>
      <c r="C134" s="8"/>
      <c r="D134" s="8"/>
      <c r="E134" s="2"/>
      <c r="F134" s="6"/>
      <c r="G134" s="6"/>
      <c r="H134" s="2"/>
      <c r="I134" s="2"/>
      <c r="Y134" s="2"/>
      <c r="Z134" s="2"/>
      <c r="AA134"/>
      <c r="AB134" s="2"/>
    </row>
    <row r="135" spans="1:28" s="1" customFormat="1" hidden="1">
      <c r="A135" s="8"/>
      <c r="B135" s="8"/>
      <c r="C135" s="8"/>
      <c r="D135" s="8"/>
      <c r="E135" s="2"/>
      <c r="F135" s="6"/>
      <c r="G135" s="6"/>
      <c r="H135" s="2"/>
      <c r="I135" s="2"/>
      <c r="Y135" s="2"/>
      <c r="Z135" s="2"/>
      <c r="AA135"/>
      <c r="AB135" s="2"/>
    </row>
    <row r="136" spans="1:28" s="1" customFormat="1" hidden="1">
      <c r="A136" s="8"/>
      <c r="B136" s="8"/>
      <c r="C136" s="8"/>
      <c r="D136" s="8"/>
      <c r="E136" s="2"/>
      <c r="F136" s="6"/>
      <c r="G136" s="6"/>
      <c r="H136" s="2"/>
      <c r="I136" s="2"/>
      <c r="Y136" s="2"/>
      <c r="Z136" s="2"/>
      <c r="AA136"/>
      <c r="AB136" s="2"/>
    </row>
    <row r="137" spans="1:28" s="1" customFormat="1" hidden="1">
      <c r="A137" s="8"/>
      <c r="B137" s="8"/>
      <c r="C137" s="8"/>
      <c r="D137" s="8"/>
      <c r="E137" s="2"/>
      <c r="F137" s="6"/>
      <c r="G137" s="6"/>
      <c r="H137" s="2"/>
      <c r="I137" s="2"/>
      <c r="Y137" s="2"/>
      <c r="Z137" s="2"/>
      <c r="AA137"/>
      <c r="AB137" s="2"/>
    </row>
    <row r="138" spans="1:28" s="1" customFormat="1" hidden="1">
      <c r="A138" s="8"/>
      <c r="B138" s="8"/>
      <c r="C138" s="8"/>
      <c r="D138" s="8"/>
      <c r="E138" s="2"/>
      <c r="F138" s="6"/>
      <c r="G138" s="6"/>
      <c r="H138" s="2"/>
      <c r="I138" s="2"/>
      <c r="Y138" s="2"/>
      <c r="Z138" s="2"/>
      <c r="AA138"/>
      <c r="AB138" s="2"/>
    </row>
    <row r="139" spans="1:28" s="1" customFormat="1" hidden="1">
      <c r="A139" s="8"/>
      <c r="B139" s="8"/>
      <c r="C139" s="8"/>
      <c r="D139" s="8"/>
      <c r="E139" s="2"/>
      <c r="F139" s="6"/>
      <c r="G139" s="6"/>
      <c r="H139" s="6"/>
      <c r="I139" s="6"/>
      <c r="Y139" s="2"/>
      <c r="Z139" s="2"/>
      <c r="AA139"/>
      <c r="AB139" s="2"/>
    </row>
    <row r="140" spans="1:28" s="1" customFormat="1" hidden="1">
      <c r="A140" s="8"/>
      <c r="B140" s="8"/>
      <c r="C140" s="8"/>
      <c r="D140" s="8"/>
      <c r="E140" s="2"/>
      <c r="F140" s="6"/>
      <c r="G140" s="6"/>
      <c r="H140" s="6"/>
      <c r="I140" s="6"/>
      <c r="Y140" s="2"/>
      <c r="Z140" s="2"/>
      <c r="AA140"/>
      <c r="AB140" s="2"/>
    </row>
    <row r="141" spans="1:28" s="1" customFormat="1" hidden="1">
      <c r="A141" s="8"/>
      <c r="B141" s="8"/>
      <c r="C141" s="8"/>
      <c r="D141" s="8"/>
      <c r="E141" s="2"/>
      <c r="F141" s="6"/>
      <c r="G141" s="6"/>
      <c r="H141" s="6"/>
      <c r="I141" s="6"/>
      <c r="Y141" s="2"/>
      <c r="Z141" s="2"/>
      <c r="AA141"/>
      <c r="AB141" s="2"/>
    </row>
    <row r="142" spans="1:28" s="1" customFormat="1" hidden="1">
      <c r="A142" s="8"/>
      <c r="B142" s="8"/>
      <c r="C142" s="8"/>
      <c r="D142" s="8"/>
      <c r="E142" s="2"/>
      <c r="F142" s="6"/>
      <c r="G142" s="6"/>
      <c r="H142" s="6"/>
      <c r="I142" s="6"/>
      <c r="Y142" s="2"/>
      <c r="Z142" s="2"/>
      <c r="AA142"/>
      <c r="AB142" s="2"/>
    </row>
    <row r="143" spans="1:28" s="1" customFormat="1" hidden="1">
      <c r="A143" s="8"/>
      <c r="B143" s="8"/>
      <c r="C143" s="8"/>
      <c r="D143" s="8"/>
      <c r="E143" s="2"/>
      <c r="F143" s="6"/>
      <c r="G143" s="6"/>
      <c r="H143" s="6"/>
      <c r="I143" s="6"/>
      <c r="Y143" s="2"/>
      <c r="Z143" s="2"/>
      <c r="AA143"/>
      <c r="AB143" s="2"/>
    </row>
    <row r="144" spans="1:28" s="1" customFormat="1" hidden="1">
      <c r="A144" s="8"/>
      <c r="B144" s="8"/>
      <c r="C144" s="8"/>
      <c r="D144" s="8"/>
      <c r="E144" s="2"/>
      <c r="F144" s="6"/>
      <c r="G144" s="6"/>
      <c r="H144" s="6"/>
      <c r="I144" s="6"/>
      <c r="Y144" s="2"/>
      <c r="Z144" s="2"/>
      <c r="AA144"/>
      <c r="AB144" s="2"/>
    </row>
    <row r="145" spans="1:28" s="1" customFormat="1" hidden="1">
      <c r="A145" s="8"/>
      <c r="B145" s="8"/>
      <c r="C145" s="8"/>
      <c r="D145" s="8"/>
      <c r="E145" s="2"/>
      <c r="F145" s="6"/>
      <c r="G145" s="6"/>
      <c r="H145" s="6"/>
      <c r="I145" s="6"/>
      <c r="Y145" s="2"/>
      <c r="Z145" s="2"/>
      <c r="AA145"/>
      <c r="AB145" s="2"/>
    </row>
    <row r="146" spans="1:28" s="1" customFormat="1" hidden="1">
      <c r="A146" s="8"/>
      <c r="B146" s="8"/>
      <c r="C146" s="8"/>
      <c r="D146" s="8"/>
      <c r="E146" s="2"/>
      <c r="F146" s="6"/>
      <c r="G146" s="6"/>
      <c r="H146" s="6"/>
      <c r="I146" s="6"/>
      <c r="Y146" s="2"/>
      <c r="Z146" s="2"/>
      <c r="AA146"/>
      <c r="AB146" s="2"/>
    </row>
    <row r="147" spans="1:28" s="1" customFormat="1" hidden="1">
      <c r="A147" s="8"/>
      <c r="B147" s="8"/>
      <c r="C147" s="8"/>
      <c r="D147" s="8"/>
      <c r="E147" s="2"/>
      <c r="F147" s="6"/>
      <c r="G147" s="6"/>
      <c r="H147" s="6"/>
      <c r="I147" s="6"/>
      <c r="Y147" s="2"/>
      <c r="Z147" s="2"/>
      <c r="AA147"/>
      <c r="AB147" s="2"/>
    </row>
    <row r="148" spans="1:28" s="1" customFormat="1" hidden="1">
      <c r="A148" s="8"/>
      <c r="B148" s="8"/>
      <c r="C148" s="8"/>
      <c r="D148" s="8"/>
      <c r="E148" s="2"/>
      <c r="F148" s="6"/>
      <c r="G148" s="6"/>
      <c r="H148" s="6"/>
      <c r="I148" s="6"/>
      <c r="Y148" s="2"/>
      <c r="Z148" s="2"/>
      <c r="AA148"/>
      <c r="AB148" s="2"/>
    </row>
    <row r="149" spans="1:28" s="1" customFormat="1" hidden="1">
      <c r="A149" s="8"/>
      <c r="B149" s="8"/>
      <c r="C149" s="8"/>
      <c r="D149" s="8"/>
      <c r="E149" s="2"/>
      <c r="F149" s="6"/>
      <c r="G149" s="6"/>
      <c r="H149" s="6"/>
      <c r="I149" s="6"/>
      <c r="Y149" s="2"/>
      <c r="Z149" s="2"/>
      <c r="AA149"/>
      <c r="AB149" s="2"/>
    </row>
    <row r="150" spans="1:28" s="1" customFormat="1" hidden="1">
      <c r="A150" s="8"/>
      <c r="B150" s="8"/>
      <c r="C150" s="8"/>
      <c r="D150" s="8"/>
      <c r="E150" s="2"/>
      <c r="F150" s="6"/>
      <c r="G150" s="6"/>
      <c r="H150" s="6"/>
      <c r="I150" s="6"/>
      <c r="Y150" s="2"/>
      <c r="Z150" s="2"/>
      <c r="AA150"/>
      <c r="AB150" s="2"/>
    </row>
    <row r="151" spans="1:28" s="1" customFormat="1" hidden="1">
      <c r="A151" s="8"/>
      <c r="B151" s="8"/>
      <c r="C151" s="8"/>
      <c r="D151" s="8"/>
      <c r="E151" s="2"/>
      <c r="F151" s="6"/>
      <c r="G151" s="6"/>
      <c r="H151" s="6"/>
      <c r="I151" s="6"/>
      <c r="Y151" s="2"/>
      <c r="Z151" s="2"/>
      <c r="AA151"/>
      <c r="AB151" s="2"/>
    </row>
    <row r="152" spans="1:28" s="1" customFormat="1" hidden="1">
      <c r="A152" s="8"/>
      <c r="B152" s="8"/>
      <c r="C152" s="8"/>
      <c r="D152" s="8"/>
      <c r="E152" s="2"/>
      <c r="F152" s="6"/>
      <c r="G152" s="6"/>
      <c r="H152" s="6"/>
      <c r="I152" s="6"/>
      <c r="Y152" s="2"/>
      <c r="Z152" s="2"/>
      <c r="AA152"/>
      <c r="AB152" s="2"/>
    </row>
    <row r="153" spans="1:28" s="1" customFormat="1" hidden="1">
      <c r="A153" s="8"/>
      <c r="B153" s="8"/>
      <c r="C153" s="8"/>
      <c r="D153" s="8"/>
      <c r="E153" s="2"/>
      <c r="F153" s="6"/>
      <c r="G153" s="6"/>
      <c r="H153" s="6"/>
      <c r="I153" s="6"/>
      <c r="Y153" s="2"/>
      <c r="Z153" s="2"/>
      <c r="AA153"/>
      <c r="AB153" s="2"/>
    </row>
    <row r="154" spans="1:28" s="1" customFormat="1" hidden="1">
      <c r="A154" s="8"/>
      <c r="B154" s="8"/>
      <c r="C154" s="8"/>
      <c r="D154" s="8"/>
      <c r="E154" s="2"/>
      <c r="F154" s="6"/>
      <c r="G154" s="6"/>
      <c r="H154" s="6"/>
      <c r="I154" s="6"/>
      <c r="Y154" s="2"/>
      <c r="Z154" s="2"/>
      <c r="AA154"/>
      <c r="AB154" s="2"/>
    </row>
    <row r="155" spans="1:28" s="1" customFormat="1" hidden="1">
      <c r="A155" s="8"/>
      <c r="B155" s="8"/>
      <c r="C155" s="8"/>
      <c r="D155" s="8"/>
      <c r="E155" s="2"/>
      <c r="F155" s="6"/>
      <c r="G155" s="6"/>
      <c r="H155" s="6"/>
      <c r="I155" s="6"/>
      <c r="Y155" s="2"/>
      <c r="Z155" s="2"/>
      <c r="AA155"/>
      <c r="AB155" s="2"/>
    </row>
    <row r="156" spans="1:28" s="1" customFormat="1" hidden="1">
      <c r="A156" s="8"/>
      <c r="B156" s="8"/>
      <c r="C156" s="8"/>
      <c r="D156" s="8"/>
      <c r="E156" s="2"/>
      <c r="F156" s="6"/>
      <c r="G156" s="6"/>
      <c r="H156" s="6"/>
      <c r="I156" s="6"/>
      <c r="Y156" s="2"/>
      <c r="Z156" s="2"/>
      <c r="AA156"/>
      <c r="AB156" s="2"/>
    </row>
    <row r="157" spans="1:28" s="1" customFormat="1" hidden="1">
      <c r="A157" s="8"/>
      <c r="B157" s="8"/>
      <c r="C157" s="8"/>
      <c r="D157" s="8"/>
      <c r="E157" s="2"/>
      <c r="F157" s="6"/>
      <c r="G157" s="6"/>
      <c r="H157" s="6"/>
      <c r="I157" s="6"/>
      <c r="Y157" s="2"/>
      <c r="Z157" s="2"/>
      <c r="AA157"/>
      <c r="AB157" s="2"/>
    </row>
    <row r="158" spans="1:28" s="1" customFormat="1" hidden="1">
      <c r="A158" s="8"/>
      <c r="B158" s="8"/>
      <c r="C158" s="8"/>
      <c r="D158" s="8"/>
      <c r="E158" s="2"/>
      <c r="F158" s="6"/>
      <c r="G158" s="6"/>
      <c r="H158" s="6"/>
      <c r="I158" s="6"/>
      <c r="Y158" s="2"/>
      <c r="Z158" s="2"/>
      <c r="AA158"/>
      <c r="AB158" s="2"/>
    </row>
    <row r="159" spans="1:28" s="1" customFormat="1" hidden="1">
      <c r="A159" s="8"/>
      <c r="B159" s="8"/>
      <c r="C159" s="8"/>
      <c r="D159" s="8"/>
      <c r="E159" s="2"/>
      <c r="F159" s="6"/>
      <c r="G159" s="6"/>
      <c r="H159" s="6"/>
      <c r="I159" s="6"/>
      <c r="Y159" s="2"/>
      <c r="Z159" s="2"/>
      <c r="AA159"/>
      <c r="AB159" s="2"/>
    </row>
    <row r="160" spans="1:28" s="1" customFormat="1" hidden="1">
      <c r="A160" s="8"/>
      <c r="B160" s="8"/>
      <c r="C160" s="8"/>
      <c r="D160" s="8"/>
      <c r="E160" s="2"/>
      <c r="F160" s="6"/>
      <c r="G160" s="6"/>
      <c r="H160" s="6"/>
      <c r="I160" s="6"/>
      <c r="Y160" s="2"/>
      <c r="Z160" s="2"/>
      <c r="AA160"/>
      <c r="AB160" s="2"/>
    </row>
    <row r="161" spans="1:28" s="1" customFormat="1" hidden="1">
      <c r="A161" s="8"/>
      <c r="B161" s="8"/>
      <c r="C161" s="8"/>
      <c r="D161" s="8"/>
      <c r="E161" s="2"/>
      <c r="F161" s="6"/>
      <c r="G161" s="6"/>
      <c r="H161" s="6"/>
      <c r="I161" s="6"/>
      <c r="Y161" s="2"/>
      <c r="Z161" s="2"/>
      <c r="AA161"/>
      <c r="AB161" s="2"/>
    </row>
    <row r="162" spans="1:28" s="1" customFormat="1" hidden="1">
      <c r="A162" s="8"/>
      <c r="B162" s="8"/>
      <c r="C162" s="8"/>
      <c r="D162" s="8"/>
      <c r="E162" s="2"/>
      <c r="F162" s="6"/>
      <c r="G162" s="6"/>
      <c r="H162" s="6"/>
      <c r="I162" s="6"/>
      <c r="Y162" s="2"/>
      <c r="Z162" s="2"/>
      <c r="AA162"/>
      <c r="AB162" s="2"/>
    </row>
    <row r="163" spans="1:28" s="1" customFormat="1" hidden="1">
      <c r="A163" s="8"/>
      <c r="B163" s="8"/>
      <c r="C163" s="8"/>
      <c r="D163" s="8"/>
      <c r="E163" s="2"/>
      <c r="F163" s="6"/>
      <c r="G163" s="6"/>
      <c r="H163" s="6"/>
      <c r="I163" s="6"/>
      <c r="Y163" s="2"/>
      <c r="Z163" s="2"/>
      <c r="AA163"/>
      <c r="AB163" s="2"/>
    </row>
    <row r="164" spans="1:28" s="1" customFormat="1" hidden="1">
      <c r="A164" s="8"/>
      <c r="B164" s="8"/>
      <c r="C164" s="8"/>
      <c r="D164" s="8"/>
      <c r="E164" s="2"/>
      <c r="F164" s="6"/>
      <c r="G164" s="6"/>
      <c r="H164" s="6"/>
      <c r="I164" s="6"/>
      <c r="Y164" s="2"/>
      <c r="Z164" s="2"/>
      <c r="AA164"/>
      <c r="AB164" s="2"/>
    </row>
    <row r="165" spans="1:28" s="1" customFormat="1" hidden="1">
      <c r="A165" s="8"/>
      <c r="B165" s="8"/>
      <c r="C165" s="8"/>
      <c r="D165" s="8"/>
      <c r="E165" s="2"/>
      <c r="F165" s="6"/>
      <c r="G165" s="6"/>
      <c r="H165" s="6"/>
      <c r="I165" s="6"/>
      <c r="Y165" s="2"/>
      <c r="Z165" s="2"/>
      <c r="AA165"/>
      <c r="AB165" s="2"/>
    </row>
    <row r="166" spans="1:28" s="1" customFormat="1" hidden="1">
      <c r="A166" s="8"/>
      <c r="B166" s="8"/>
      <c r="C166" s="8"/>
      <c r="D166" s="8"/>
      <c r="E166" s="2"/>
      <c r="F166" s="6"/>
      <c r="G166" s="6"/>
      <c r="H166" s="6"/>
      <c r="I166" s="6"/>
      <c r="Y166" s="2"/>
      <c r="Z166" s="2"/>
      <c r="AA166"/>
      <c r="AB166" s="2"/>
    </row>
    <row r="167" spans="1:28" s="1" customFormat="1" hidden="1">
      <c r="A167" s="8"/>
      <c r="B167" s="8"/>
      <c r="C167" s="8"/>
      <c r="D167" s="8"/>
      <c r="E167" s="2"/>
      <c r="F167" s="6"/>
      <c r="G167" s="6"/>
      <c r="H167" s="6"/>
      <c r="I167" s="6"/>
      <c r="Y167" s="2"/>
      <c r="Z167" s="2"/>
      <c r="AA167"/>
      <c r="AB167" s="2"/>
    </row>
    <row r="168" spans="1:28" s="1" customFormat="1" hidden="1">
      <c r="A168" s="8"/>
      <c r="B168" s="8"/>
      <c r="C168" s="8"/>
      <c r="D168" s="8"/>
      <c r="E168" s="2"/>
      <c r="F168" s="6"/>
      <c r="G168" s="6"/>
      <c r="H168" s="6"/>
      <c r="I168" s="6"/>
      <c r="Y168" s="2"/>
      <c r="Z168" s="2"/>
      <c r="AA168"/>
      <c r="AB168" s="2"/>
    </row>
    <row r="169" spans="1:28" s="1" customFormat="1" hidden="1">
      <c r="A169" s="8"/>
      <c r="B169" s="8"/>
      <c r="C169" s="8"/>
      <c r="D169" s="8"/>
      <c r="E169" s="2"/>
      <c r="F169" s="6"/>
      <c r="G169" s="6"/>
      <c r="H169" s="6"/>
      <c r="I169" s="6"/>
      <c r="Y169" s="2"/>
      <c r="Z169" s="2"/>
      <c r="AA169"/>
      <c r="AB169" s="2"/>
    </row>
    <row r="170" spans="1:28" s="1" customFormat="1" hidden="1">
      <c r="A170" s="8"/>
      <c r="B170" s="8"/>
      <c r="C170" s="8"/>
      <c r="D170" s="8"/>
      <c r="E170" s="2"/>
      <c r="F170" s="6"/>
      <c r="G170" s="6"/>
      <c r="H170" s="6"/>
      <c r="I170" s="6"/>
      <c r="Y170" s="2"/>
      <c r="Z170" s="2"/>
      <c r="AA170"/>
      <c r="AB170" s="2"/>
    </row>
    <row r="171" spans="1:28" s="1" customFormat="1" hidden="1">
      <c r="A171" s="8"/>
      <c r="B171" s="8"/>
      <c r="C171" s="8"/>
      <c r="D171" s="8"/>
      <c r="E171" s="2"/>
      <c r="F171" s="6"/>
      <c r="G171" s="6"/>
      <c r="H171" s="6"/>
      <c r="I171" s="6"/>
      <c r="Y171" s="2"/>
      <c r="Z171" s="2"/>
      <c r="AA171"/>
      <c r="AB171" s="2"/>
    </row>
    <row r="172" spans="1:28" s="1" customFormat="1" hidden="1">
      <c r="A172" s="8"/>
      <c r="B172" s="8"/>
      <c r="C172" s="8"/>
      <c r="D172" s="8"/>
      <c r="E172" s="2"/>
      <c r="F172" s="6"/>
      <c r="G172" s="6"/>
      <c r="H172" s="6"/>
      <c r="I172" s="6"/>
      <c r="Y172" s="2"/>
      <c r="Z172" s="2"/>
      <c r="AA172"/>
      <c r="AB172" s="2"/>
    </row>
    <row r="173" spans="1:28" s="1" customFormat="1" hidden="1">
      <c r="A173" s="8"/>
      <c r="B173" s="8"/>
      <c r="C173" s="8"/>
      <c r="D173" s="8"/>
      <c r="E173" s="2"/>
      <c r="F173" s="6"/>
      <c r="G173" s="6"/>
      <c r="H173" s="6"/>
      <c r="I173" s="6"/>
      <c r="Y173" s="2"/>
      <c r="Z173" s="2"/>
      <c r="AA173"/>
      <c r="AB173" s="2"/>
    </row>
    <row r="174" spans="1:28" s="1" customFormat="1" hidden="1">
      <c r="A174" s="8"/>
      <c r="B174" s="8"/>
      <c r="C174" s="8"/>
      <c r="D174" s="8"/>
      <c r="E174" s="2"/>
      <c r="F174" s="6"/>
      <c r="G174" s="6"/>
      <c r="H174" s="6"/>
      <c r="I174" s="6"/>
      <c r="Y174" s="2"/>
      <c r="Z174" s="2"/>
      <c r="AA174"/>
      <c r="AB174" s="2"/>
    </row>
    <row r="175" spans="1:28" s="1" customFormat="1" hidden="1">
      <c r="A175" s="8"/>
      <c r="B175" s="8"/>
      <c r="C175" s="8"/>
      <c r="D175" s="8"/>
      <c r="E175" s="2"/>
      <c r="F175" s="6"/>
      <c r="G175" s="6"/>
      <c r="H175" s="6"/>
      <c r="I175" s="6"/>
      <c r="Y175" s="2"/>
      <c r="Z175" s="2"/>
      <c r="AA175"/>
      <c r="AB175" s="2"/>
    </row>
    <row r="176" spans="1:28" s="1" customFormat="1" hidden="1">
      <c r="A176" s="8"/>
      <c r="B176" s="8"/>
      <c r="C176" s="8"/>
      <c r="D176" s="8"/>
      <c r="E176" s="2"/>
      <c r="F176" s="6"/>
      <c r="G176" s="6"/>
      <c r="H176" s="6"/>
      <c r="I176" s="6"/>
      <c r="Y176" s="2"/>
      <c r="Z176" s="2"/>
      <c r="AA176"/>
      <c r="AB176" s="2"/>
    </row>
    <row r="177" spans="1:28" s="1" customFormat="1" hidden="1">
      <c r="A177" s="8"/>
      <c r="B177" s="8"/>
      <c r="C177" s="8"/>
      <c r="D177" s="8"/>
      <c r="E177" s="2"/>
      <c r="F177" s="6"/>
      <c r="G177" s="6"/>
      <c r="H177" s="6"/>
      <c r="I177" s="6"/>
      <c r="Y177" s="2"/>
      <c r="Z177" s="2"/>
      <c r="AA177"/>
      <c r="AB177" s="2"/>
    </row>
    <row r="178" spans="1:28" s="1" customFormat="1" hidden="1">
      <c r="A178" s="8"/>
      <c r="B178" s="8"/>
      <c r="C178" s="8"/>
      <c r="D178" s="8"/>
      <c r="E178" s="2"/>
      <c r="F178" s="6"/>
      <c r="G178" s="6"/>
      <c r="H178" s="6"/>
      <c r="I178" s="6"/>
      <c r="Y178" s="2"/>
      <c r="Z178" s="2"/>
      <c r="AA178"/>
      <c r="AB178" s="2"/>
    </row>
    <row r="179" spans="1:28" s="1" customFormat="1" hidden="1">
      <c r="A179" s="8"/>
      <c r="B179" s="8"/>
      <c r="C179" s="8"/>
      <c r="D179" s="8"/>
      <c r="E179" s="2"/>
      <c r="F179" s="6"/>
      <c r="G179" s="6"/>
      <c r="H179" s="6"/>
      <c r="I179" s="6"/>
      <c r="Y179" s="2"/>
      <c r="Z179" s="2"/>
      <c r="AA179"/>
      <c r="AB179" s="2"/>
    </row>
    <row r="180" spans="1:28" s="1" customFormat="1" hidden="1">
      <c r="A180" s="8"/>
      <c r="B180" s="8"/>
      <c r="C180" s="8"/>
      <c r="D180" s="8"/>
      <c r="E180" s="2"/>
      <c r="F180" s="6"/>
      <c r="G180" s="6"/>
      <c r="H180" s="6"/>
      <c r="I180" s="6"/>
      <c r="Y180" s="2"/>
      <c r="Z180" s="2"/>
      <c r="AA180"/>
      <c r="AB180" s="2"/>
    </row>
    <row r="181" spans="1:28" s="1" customFormat="1" hidden="1">
      <c r="A181" s="8"/>
      <c r="B181" s="8"/>
      <c r="C181" s="8"/>
      <c r="D181" s="8"/>
      <c r="E181" s="2"/>
      <c r="F181" s="6"/>
      <c r="G181" s="6"/>
      <c r="H181" s="6"/>
      <c r="I181" s="6"/>
      <c r="Y181" s="2"/>
      <c r="Z181" s="2"/>
      <c r="AA181"/>
      <c r="AB181" s="2"/>
    </row>
    <row r="182" spans="1:28" s="1" customFormat="1" hidden="1">
      <c r="A182" s="8"/>
      <c r="B182" s="8"/>
      <c r="C182" s="8"/>
      <c r="D182" s="8"/>
      <c r="E182" s="2"/>
      <c r="F182" s="6"/>
      <c r="G182" s="6"/>
      <c r="H182" s="6"/>
      <c r="I182" s="6"/>
      <c r="Y182" s="2"/>
      <c r="Z182" s="2"/>
      <c r="AA182"/>
      <c r="AB182" s="2"/>
    </row>
    <row r="183" spans="1:28" s="1" customFormat="1" hidden="1">
      <c r="A183" s="8"/>
      <c r="B183" s="8"/>
      <c r="C183" s="8"/>
      <c r="D183" s="8"/>
      <c r="E183" s="2"/>
      <c r="F183" s="6"/>
      <c r="G183" s="6"/>
      <c r="H183" s="6"/>
      <c r="I183" s="6"/>
      <c r="Y183" s="2"/>
      <c r="Z183" s="2"/>
      <c r="AA183"/>
      <c r="AB183" s="2"/>
    </row>
    <row r="184" spans="1:28" s="1" customFormat="1" hidden="1">
      <c r="A184" s="8"/>
      <c r="B184" s="8"/>
      <c r="C184" s="8"/>
      <c r="D184" s="8"/>
      <c r="E184" s="2"/>
      <c r="F184" s="6"/>
      <c r="G184" s="6"/>
      <c r="H184" s="6"/>
      <c r="I184" s="6"/>
      <c r="Y184" s="2"/>
      <c r="Z184" s="2"/>
      <c r="AA184"/>
      <c r="AB184" s="2"/>
    </row>
    <row r="185" spans="1:28" s="1" customFormat="1" hidden="1">
      <c r="A185" s="8"/>
      <c r="B185" s="8"/>
      <c r="C185" s="8"/>
      <c r="D185" s="8"/>
      <c r="E185" s="2"/>
      <c r="F185" s="6"/>
      <c r="G185" s="6"/>
      <c r="H185" s="6"/>
      <c r="I185" s="6"/>
      <c r="Y185" s="2"/>
      <c r="Z185" s="2"/>
      <c r="AA185"/>
      <c r="AB185" s="2"/>
    </row>
    <row r="186" spans="1:28" s="1" customFormat="1" hidden="1">
      <c r="A186" s="8"/>
      <c r="B186" s="8"/>
      <c r="C186" s="8"/>
      <c r="D186" s="8"/>
      <c r="E186" s="2"/>
      <c r="F186" s="6"/>
      <c r="G186" s="6"/>
      <c r="H186" s="6"/>
      <c r="I186" s="6"/>
      <c r="Y186" s="2"/>
      <c r="Z186" s="2"/>
      <c r="AA186"/>
      <c r="AB186" s="2"/>
    </row>
    <row r="187" spans="1:28" s="1" customFormat="1" hidden="1">
      <c r="A187" s="8"/>
      <c r="B187" s="8"/>
      <c r="C187" s="8"/>
      <c r="D187" s="8"/>
      <c r="E187" s="2"/>
      <c r="F187" s="6"/>
      <c r="G187" s="6"/>
      <c r="H187" s="6"/>
      <c r="I187" s="6"/>
      <c r="Y187" s="2"/>
      <c r="Z187" s="2"/>
      <c r="AA187"/>
      <c r="AB187" s="2"/>
    </row>
    <row r="188" spans="1:28" s="1" customFormat="1" hidden="1">
      <c r="A188" s="8"/>
      <c r="B188" s="8"/>
      <c r="C188" s="8"/>
      <c r="D188" s="8"/>
      <c r="E188" s="2"/>
      <c r="F188" s="6"/>
      <c r="G188" s="6"/>
      <c r="H188" s="6"/>
      <c r="I188" s="6"/>
      <c r="Y188" s="2"/>
      <c r="Z188" s="2"/>
      <c r="AA188"/>
      <c r="AB188" s="2"/>
    </row>
    <row r="189" spans="1:28" s="1" customFormat="1" hidden="1">
      <c r="A189" s="8"/>
      <c r="B189" s="8"/>
      <c r="C189" s="8"/>
      <c r="D189" s="8"/>
      <c r="E189" s="2"/>
      <c r="F189" s="6"/>
      <c r="G189" s="6"/>
      <c r="H189" s="6"/>
      <c r="I189" s="6"/>
      <c r="Y189" s="2"/>
      <c r="Z189" s="2"/>
      <c r="AA189"/>
      <c r="AB189" s="2"/>
    </row>
    <row r="190" spans="1:28" s="1" customFormat="1" hidden="1">
      <c r="A190" s="8"/>
      <c r="B190" s="8"/>
      <c r="C190" s="8"/>
      <c r="D190" s="8"/>
      <c r="E190" s="2"/>
      <c r="F190" s="6"/>
      <c r="G190" s="6"/>
      <c r="H190" s="6"/>
      <c r="I190" s="6"/>
      <c r="Y190" s="2"/>
      <c r="Z190" s="2"/>
      <c r="AA190"/>
      <c r="AB190" s="2"/>
    </row>
    <row r="191" spans="1:28" s="1" customFormat="1" hidden="1">
      <c r="A191" s="8"/>
      <c r="B191" s="8"/>
      <c r="C191" s="8"/>
      <c r="D191" s="8"/>
      <c r="E191" s="2"/>
      <c r="F191" s="6"/>
      <c r="G191" s="6"/>
      <c r="H191" s="6"/>
      <c r="I191" s="6"/>
      <c r="Y191" s="2"/>
      <c r="Z191" s="2"/>
      <c r="AA191"/>
      <c r="AB191" s="2"/>
    </row>
    <row r="192" spans="1:28" s="1" customFormat="1" hidden="1">
      <c r="A192" s="8"/>
      <c r="B192" s="8"/>
      <c r="C192" s="8"/>
      <c r="D192" s="8"/>
      <c r="E192" s="2"/>
      <c r="F192" s="6"/>
      <c r="G192" s="6"/>
      <c r="H192" s="6"/>
      <c r="I192" s="6"/>
      <c r="Y192" s="2"/>
      <c r="Z192" s="2"/>
      <c r="AA192"/>
      <c r="AB192" s="2"/>
    </row>
    <row r="193" spans="1:28" s="1" customFormat="1" hidden="1">
      <c r="A193" s="8"/>
      <c r="B193" s="8"/>
      <c r="C193" s="8"/>
      <c r="D193" s="8"/>
      <c r="E193" s="2"/>
      <c r="F193" s="6"/>
      <c r="G193" s="6"/>
      <c r="H193" s="6"/>
      <c r="I193" s="6"/>
      <c r="Y193" s="2"/>
      <c r="Z193" s="2"/>
      <c r="AA193"/>
      <c r="AB193" s="2"/>
    </row>
    <row r="194" spans="1:28" s="1" customFormat="1" hidden="1">
      <c r="A194" s="8"/>
      <c r="B194" s="8"/>
      <c r="C194" s="8"/>
      <c r="D194" s="8"/>
      <c r="E194" s="2"/>
      <c r="F194" s="6"/>
      <c r="G194" s="6"/>
      <c r="H194" s="6"/>
      <c r="I194" s="6"/>
      <c r="Y194" s="2"/>
      <c r="Z194" s="2"/>
      <c r="AA194"/>
      <c r="AB194" s="2"/>
    </row>
    <row r="195" spans="1:28" s="1" customFormat="1" hidden="1">
      <c r="A195" s="8"/>
      <c r="B195" s="8"/>
      <c r="C195" s="8"/>
      <c r="D195" s="8"/>
      <c r="E195" s="2"/>
      <c r="F195" s="6"/>
      <c r="G195" s="6"/>
      <c r="H195" s="6"/>
      <c r="I195" s="6"/>
      <c r="Y195" s="2"/>
      <c r="Z195" s="2"/>
      <c r="AA195"/>
      <c r="AB195" s="2"/>
    </row>
    <row r="196" spans="1:28" s="1" customFormat="1" hidden="1">
      <c r="A196" s="8"/>
      <c r="B196" s="8"/>
      <c r="C196" s="8"/>
      <c r="D196" s="8"/>
      <c r="E196" s="2"/>
      <c r="F196" s="6"/>
      <c r="G196" s="6"/>
      <c r="H196" s="6"/>
      <c r="I196" s="6"/>
      <c r="Y196" s="2"/>
      <c r="Z196" s="2"/>
      <c r="AA196"/>
      <c r="AB196" s="2"/>
    </row>
    <row r="197" spans="1:28" s="1" customFormat="1" hidden="1">
      <c r="A197" s="8"/>
      <c r="B197" s="8"/>
      <c r="C197" s="8"/>
      <c r="D197" s="8"/>
      <c r="E197" s="2"/>
      <c r="F197" s="6"/>
      <c r="G197" s="6"/>
      <c r="H197" s="6"/>
      <c r="I197" s="6"/>
      <c r="Y197" s="2"/>
      <c r="Z197" s="2"/>
      <c r="AA197"/>
      <c r="AB197" s="2"/>
    </row>
    <row r="198" spans="1:28" s="1" customFormat="1" hidden="1">
      <c r="A198" s="8"/>
      <c r="B198" s="8"/>
      <c r="C198" s="8"/>
      <c r="D198" s="8"/>
      <c r="E198" s="2"/>
      <c r="F198" s="6"/>
      <c r="G198" s="6"/>
      <c r="H198" s="6"/>
      <c r="I198" s="6"/>
      <c r="Y198" s="2"/>
      <c r="Z198" s="2"/>
      <c r="AA198"/>
      <c r="AB198" s="2"/>
    </row>
    <row r="199" spans="1:28" s="1" customFormat="1" hidden="1">
      <c r="A199" s="8"/>
      <c r="B199" s="8"/>
      <c r="C199" s="8"/>
      <c r="D199" s="8"/>
      <c r="E199" s="2"/>
      <c r="F199" s="6"/>
      <c r="G199" s="6"/>
      <c r="H199" s="6"/>
      <c r="I199" s="6"/>
      <c r="Y199" s="2"/>
      <c r="Z199" s="2"/>
      <c r="AA199"/>
      <c r="AB199" s="2"/>
    </row>
    <row r="200" spans="1:28" s="1" customFormat="1" hidden="1">
      <c r="A200" s="8"/>
      <c r="B200" s="8"/>
      <c r="C200" s="8"/>
      <c r="D200" s="8"/>
      <c r="E200" s="2"/>
      <c r="F200" s="6"/>
      <c r="G200" s="6"/>
      <c r="H200" s="6"/>
      <c r="I200" s="6"/>
      <c r="Y200" s="2"/>
      <c r="Z200" s="2"/>
      <c r="AA200"/>
      <c r="AB200" s="2"/>
    </row>
    <row r="201" spans="1:28" s="1" customFormat="1" hidden="1">
      <c r="A201" s="8"/>
      <c r="B201" s="8"/>
      <c r="C201" s="8"/>
      <c r="D201" s="8"/>
      <c r="E201" s="2"/>
      <c r="F201" s="6"/>
      <c r="G201" s="6"/>
      <c r="H201" s="6"/>
      <c r="I201" s="6"/>
      <c r="Y201" s="2"/>
      <c r="Z201" s="2"/>
      <c r="AA201"/>
      <c r="AB201" s="2"/>
    </row>
    <row r="202" spans="1:28" s="1" customFormat="1" hidden="1">
      <c r="A202" s="8"/>
      <c r="B202" s="8"/>
      <c r="C202" s="8"/>
      <c r="D202" s="8"/>
      <c r="E202" s="2"/>
      <c r="F202" s="6"/>
      <c r="G202" s="6"/>
      <c r="H202" s="6"/>
      <c r="I202" s="6"/>
      <c r="Y202" s="2"/>
      <c r="Z202" s="2"/>
      <c r="AA202"/>
      <c r="AB202" s="2"/>
    </row>
    <row r="203" spans="1:28" s="1" customFormat="1" hidden="1">
      <c r="A203" s="8"/>
      <c r="B203" s="8"/>
      <c r="C203" s="8"/>
      <c r="D203" s="8"/>
      <c r="E203" s="2"/>
      <c r="F203" s="6"/>
      <c r="G203" s="6"/>
      <c r="H203" s="6"/>
      <c r="I203" s="6"/>
      <c r="Y203" s="2"/>
      <c r="Z203" s="2"/>
      <c r="AA203"/>
      <c r="AB203" s="2"/>
    </row>
    <row r="204" spans="1:28" s="1" customFormat="1" hidden="1">
      <c r="A204" s="8"/>
      <c r="B204" s="8"/>
      <c r="C204" s="8"/>
      <c r="D204" s="8"/>
      <c r="E204" s="2"/>
      <c r="F204" s="6"/>
      <c r="G204" s="6"/>
      <c r="H204" s="6"/>
      <c r="I204" s="6"/>
      <c r="Y204" s="2"/>
      <c r="Z204" s="2"/>
      <c r="AA204"/>
      <c r="AB204" s="2"/>
    </row>
    <row r="205" spans="1:28" s="1" customFormat="1" hidden="1">
      <c r="A205" s="8"/>
      <c r="B205" s="8"/>
      <c r="C205" s="8"/>
      <c r="D205" s="8"/>
      <c r="E205" s="2"/>
      <c r="F205" s="6"/>
      <c r="G205" s="6"/>
      <c r="H205" s="6"/>
      <c r="I205" s="6"/>
      <c r="Y205" s="2"/>
      <c r="Z205" s="2"/>
      <c r="AA205"/>
      <c r="AB205" s="2"/>
    </row>
    <row r="206" spans="1:28" s="1" customFormat="1" hidden="1">
      <c r="A206" s="8"/>
      <c r="B206" s="8"/>
      <c r="C206" s="8"/>
      <c r="D206" s="8"/>
      <c r="E206" s="2"/>
      <c r="F206" s="6"/>
      <c r="G206" s="6"/>
      <c r="H206" s="6"/>
      <c r="I206" s="6"/>
      <c r="Y206" s="2"/>
      <c r="Z206" s="2"/>
      <c r="AA206"/>
      <c r="AB206" s="2"/>
    </row>
    <row r="207" spans="1:28" s="1" customFormat="1" hidden="1">
      <c r="A207" s="8"/>
      <c r="B207" s="8"/>
      <c r="C207" s="8"/>
      <c r="D207" s="8"/>
      <c r="E207" s="2"/>
      <c r="F207" s="6"/>
      <c r="G207" s="6"/>
      <c r="H207" s="6"/>
      <c r="I207" s="6"/>
      <c r="Y207" s="2"/>
      <c r="Z207" s="2"/>
      <c r="AA207"/>
      <c r="AB207" s="2"/>
    </row>
    <row r="208" spans="1:28" s="1" customFormat="1" hidden="1">
      <c r="A208" s="8"/>
      <c r="B208" s="8"/>
      <c r="C208" s="8"/>
      <c r="D208" s="8"/>
      <c r="E208" s="2"/>
      <c r="F208" s="6"/>
      <c r="G208" s="6"/>
      <c r="H208" s="6"/>
      <c r="I208" s="6"/>
      <c r="Y208" s="2"/>
      <c r="Z208" s="2"/>
      <c r="AA208"/>
      <c r="AB208" s="2"/>
    </row>
    <row r="209" spans="1:28" s="1" customFormat="1" hidden="1">
      <c r="A209" s="8"/>
      <c r="B209" s="8"/>
      <c r="C209" s="8"/>
      <c r="D209" s="8"/>
      <c r="E209" s="2"/>
      <c r="F209" s="6"/>
      <c r="G209" s="6"/>
      <c r="H209" s="6"/>
      <c r="I209" s="6"/>
      <c r="Y209" s="2"/>
      <c r="Z209" s="2"/>
      <c r="AA209"/>
      <c r="AB209" s="2"/>
    </row>
    <row r="210" spans="1:28" s="1" customFormat="1" hidden="1">
      <c r="A210" s="8"/>
      <c r="B210" s="8"/>
      <c r="C210" s="8"/>
      <c r="D210" s="8"/>
      <c r="E210" s="2"/>
      <c r="F210" s="6"/>
      <c r="G210" s="6"/>
      <c r="H210" s="6"/>
      <c r="I210" s="6"/>
      <c r="Y210" s="2"/>
      <c r="Z210" s="2"/>
      <c r="AA210"/>
      <c r="AB210" s="2"/>
    </row>
    <row r="211" spans="1:28" s="1" customFormat="1" hidden="1">
      <c r="A211" s="8"/>
      <c r="B211" s="8"/>
      <c r="C211" s="8"/>
      <c r="D211" s="8"/>
      <c r="E211" s="2"/>
      <c r="F211" s="6"/>
      <c r="G211" s="6"/>
      <c r="H211" s="6"/>
      <c r="I211" s="6"/>
      <c r="Y211" s="2"/>
      <c r="Z211" s="2"/>
      <c r="AA211"/>
      <c r="AB211" s="2"/>
    </row>
    <row r="212" spans="1:28" s="1" customFormat="1" hidden="1">
      <c r="A212" s="8"/>
      <c r="B212" s="8"/>
      <c r="C212" s="8"/>
      <c r="D212" s="8"/>
      <c r="E212" s="2"/>
      <c r="F212" s="6"/>
      <c r="G212" s="6"/>
      <c r="H212" s="6"/>
      <c r="I212" s="6"/>
      <c r="Y212" s="2"/>
      <c r="Z212" s="2"/>
      <c r="AA212"/>
      <c r="AB212" s="2"/>
    </row>
    <row r="213" spans="1:28" s="1" customFormat="1" hidden="1">
      <c r="A213" s="8"/>
      <c r="B213" s="8"/>
      <c r="C213" s="8"/>
      <c r="D213" s="8"/>
      <c r="E213" s="2"/>
      <c r="F213" s="6"/>
      <c r="G213" s="6"/>
      <c r="H213" s="6"/>
      <c r="I213" s="6"/>
      <c r="Y213" s="2"/>
      <c r="Z213" s="2"/>
      <c r="AA213"/>
      <c r="AB213" s="2"/>
    </row>
    <row r="214" spans="1:28" s="1" customFormat="1" hidden="1">
      <c r="A214" s="8"/>
      <c r="B214" s="8"/>
      <c r="C214" s="8"/>
      <c r="D214" s="8"/>
      <c r="E214" s="2"/>
      <c r="F214" s="6"/>
      <c r="G214" s="6"/>
      <c r="H214" s="6"/>
      <c r="I214" s="6"/>
      <c r="Y214" s="2"/>
      <c r="Z214" s="2"/>
      <c r="AA214"/>
      <c r="AB214" s="2"/>
    </row>
    <row r="215" spans="1:28" s="1" customFormat="1" hidden="1">
      <c r="A215" s="8"/>
      <c r="B215" s="8"/>
      <c r="C215" s="8"/>
      <c r="D215" s="8"/>
      <c r="E215" s="2"/>
      <c r="F215" s="6"/>
      <c r="G215" s="6"/>
      <c r="H215" s="6"/>
      <c r="I215" s="6"/>
      <c r="Y215" s="2"/>
      <c r="Z215" s="2"/>
      <c r="AA215"/>
      <c r="AB215" s="2"/>
    </row>
    <row r="216" spans="1:28" s="1" customFormat="1" hidden="1">
      <c r="A216" s="8"/>
      <c r="B216" s="8"/>
      <c r="C216" s="8"/>
      <c r="D216" s="8"/>
      <c r="E216" s="2"/>
      <c r="F216" s="6"/>
      <c r="G216" s="6"/>
      <c r="H216" s="6"/>
      <c r="I216" s="6"/>
      <c r="Y216" s="2"/>
      <c r="Z216" s="2"/>
      <c r="AA216"/>
      <c r="AB216" s="2"/>
    </row>
    <row r="217" spans="1:28" s="1" customFormat="1" hidden="1">
      <c r="A217" s="8"/>
      <c r="B217" s="8"/>
      <c r="C217" s="8"/>
      <c r="D217" s="8"/>
      <c r="E217" s="2"/>
      <c r="F217" s="6"/>
      <c r="G217" s="6"/>
      <c r="H217" s="6"/>
      <c r="I217" s="6"/>
      <c r="Y217" s="2"/>
      <c r="Z217" s="2"/>
      <c r="AA217"/>
      <c r="AB217" s="2"/>
    </row>
    <row r="218" spans="1:28" s="1" customFormat="1" hidden="1">
      <c r="A218" s="8"/>
      <c r="B218" s="8"/>
      <c r="C218" s="8"/>
      <c r="D218" s="8"/>
      <c r="E218" s="2"/>
      <c r="F218" s="6"/>
      <c r="G218" s="6"/>
      <c r="H218" s="6"/>
      <c r="I218" s="6"/>
      <c r="Y218" s="2"/>
      <c r="Z218" s="2"/>
      <c r="AA218"/>
      <c r="AB218" s="2"/>
    </row>
    <row r="219" spans="1:28" s="1" customFormat="1" hidden="1">
      <c r="A219" s="8"/>
      <c r="B219" s="8"/>
      <c r="C219" s="8"/>
      <c r="D219" s="8"/>
      <c r="E219" s="2"/>
      <c r="F219" s="6"/>
      <c r="G219" s="6"/>
      <c r="H219" s="6"/>
      <c r="I219" s="6"/>
      <c r="Y219" s="2"/>
      <c r="Z219" s="2"/>
      <c r="AA219"/>
      <c r="AB219" s="2"/>
    </row>
    <row r="220" spans="1:28" s="1" customFormat="1" hidden="1">
      <c r="A220" s="8"/>
      <c r="B220" s="8"/>
      <c r="C220" s="8"/>
      <c r="D220" s="8"/>
      <c r="E220" s="2"/>
      <c r="F220" s="6"/>
      <c r="G220" s="6"/>
      <c r="H220" s="6"/>
      <c r="I220" s="6"/>
      <c r="Y220" s="2"/>
      <c r="Z220" s="2"/>
      <c r="AA220"/>
      <c r="AB220" s="2"/>
    </row>
    <row r="221" spans="1:28" s="1" customFormat="1" hidden="1">
      <c r="A221" s="8"/>
      <c r="B221" s="8"/>
      <c r="C221" s="8"/>
      <c r="D221" s="8"/>
      <c r="E221" s="2"/>
      <c r="F221" s="6"/>
      <c r="G221" s="6"/>
      <c r="H221" s="6"/>
      <c r="I221" s="6"/>
      <c r="Y221" s="2"/>
      <c r="Z221" s="2"/>
      <c r="AA221"/>
      <c r="AB221" s="2"/>
    </row>
    <row r="222" spans="1:28" s="1" customFormat="1" hidden="1">
      <c r="A222" s="8"/>
      <c r="B222" s="8"/>
      <c r="C222" s="8"/>
      <c r="D222" s="8"/>
      <c r="E222" s="2"/>
      <c r="F222" s="6"/>
      <c r="G222" s="6"/>
      <c r="H222" s="6"/>
      <c r="I222" s="6"/>
      <c r="Y222" s="2"/>
      <c r="Z222" s="2"/>
      <c r="AA222"/>
      <c r="AB222" s="2"/>
    </row>
    <row r="223" spans="1:28" s="1" customFormat="1" hidden="1">
      <c r="A223" s="8"/>
      <c r="B223" s="8"/>
      <c r="C223" s="8"/>
      <c r="D223" s="8"/>
      <c r="E223" s="2"/>
      <c r="F223" s="6"/>
      <c r="G223" s="6"/>
      <c r="H223" s="6"/>
      <c r="I223" s="6"/>
      <c r="Y223" s="2"/>
      <c r="Z223" s="2"/>
      <c r="AA223"/>
      <c r="AB223" s="2"/>
    </row>
    <row r="224" spans="1:28" s="1" customFormat="1" hidden="1">
      <c r="A224" s="8"/>
      <c r="B224" s="8"/>
      <c r="C224" s="8"/>
      <c r="D224" s="8"/>
      <c r="E224" s="2"/>
      <c r="F224" s="6"/>
      <c r="G224" s="6"/>
      <c r="H224" s="6"/>
      <c r="I224" s="6"/>
      <c r="Y224" s="2"/>
      <c r="Z224" s="2"/>
      <c r="AA224"/>
      <c r="AB224" s="2"/>
    </row>
    <row r="225" spans="1:28" s="1" customFormat="1" hidden="1">
      <c r="A225" s="8"/>
      <c r="B225" s="8"/>
      <c r="C225" s="8"/>
      <c r="D225" s="8"/>
      <c r="E225" s="2"/>
      <c r="F225" s="6"/>
      <c r="G225" s="6"/>
      <c r="H225" s="6"/>
      <c r="I225" s="6"/>
      <c r="Y225" s="2"/>
      <c r="Z225" s="2"/>
      <c r="AA225"/>
      <c r="AB225" s="2"/>
    </row>
    <row r="226" spans="1:28" s="1" customFormat="1" hidden="1">
      <c r="A226" s="8"/>
      <c r="B226" s="8"/>
      <c r="C226" s="8"/>
      <c r="D226" s="8"/>
      <c r="E226" s="2"/>
      <c r="F226" s="6"/>
      <c r="G226" s="6"/>
      <c r="H226" s="6"/>
      <c r="I226" s="6"/>
      <c r="Y226" s="2"/>
      <c r="Z226" s="2"/>
      <c r="AA226"/>
      <c r="AB226" s="2"/>
    </row>
    <row r="227" spans="1:28" s="1" customFormat="1" hidden="1">
      <c r="A227" s="8"/>
      <c r="B227" s="8"/>
      <c r="C227" s="8"/>
      <c r="D227" s="8"/>
      <c r="E227" s="2"/>
      <c r="F227" s="6"/>
      <c r="G227" s="6"/>
      <c r="H227" s="6"/>
      <c r="I227" s="6"/>
      <c r="Y227" s="2"/>
      <c r="Z227" s="2"/>
      <c r="AA227"/>
      <c r="AB227" s="2"/>
    </row>
    <row r="228" spans="1:28" s="1" customFormat="1" hidden="1">
      <c r="A228" s="8"/>
      <c r="B228" s="8"/>
      <c r="C228" s="8"/>
      <c r="D228" s="8"/>
      <c r="E228" s="2"/>
      <c r="F228" s="6"/>
      <c r="G228" s="6"/>
      <c r="H228" s="6"/>
      <c r="I228" s="6"/>
      <c r="Y228" s="2"/>
      <c r="Z228" s="2"/>
      <c r="AA228"/>
      <c r="AB228" s="2"/>
    </row>
    <row r="229" spans="1:28" s="1" customFormat="1" hidden="1">
      <c r="A229" s="8"/>
      <c r="B229" s="8"/>
      <c r="C229" s="8"/>
      <c r="D229" s="8"/>
      <c r="E229" s="2"/>
      <c r="F229" s="6"/>
      <c r="G229" s="6"/>
      <c r="H229" s="6"/>
      <c r="I229" s="6"/>
      <c r="Y229" s="2"/>
      <c r="Z229" s="2"/>
      <c r="AA229"/>
      <c r="AB229" s="2"/>
    </row>
    <row r="230" spans="1:28" s="1" customFormat="1" hidden="1">
      <c r="A230" s="8"/>
      <c r="B230" s="8"/>
      <c r="C230" s="8"/>
      <c r="D230" s="8"/>
      <c r="E230" s="2"/>
      <c r="F230" s="6"/>
      <c r="G230" s="6"/>
      <c r="H230" s="6"/>
      <c r="I230" s="6"/>
      <c r="Y230" s="2"/>
      <c r="Z230" s="2"/>
      <c r="AA230"/>
      <c r="AB230" s="2"/>
    </row>
    <row r="231" spans="1:28" s="1" customFormat="1" hidden="1">
      <c r="A231" s="8"/>
      <c r="B231" s="8"/>
      <c r="C231" s="8"/>
      <c r="D231" s="8"/>
      <c r="E231" s="2"/>
      <c r="F231" s="6"/>
      <c r="G231" s="6"/>
      <c r="H231" s="6"/>
      <c r="I231" s="6"/>
      <c r="Y231" s="2"/>
      <c r="Z231" s="2"/>
      <c r="AA231"/>
      <c r="AB231" s="2"/>
    </row>
    <row r="232" spans="1:28" s="1" customFormat="1" hidden="1">
      <c r="A232" s="8"/>
      <c r="B232" s="8"/>
      <c r="C232" s="8"/>
      <c r="D232" s="8"/>
      <c r="E232" s="2"/>
      <c r="F232" s="6"/>
      <c r="G232" s="6"/>
      <c r="H232" s="6"/>
      <c r="I232" s="6"/>
      <c r="Y232" s="2"/>
      <c r="Z232" s="2"/>
      <c r="AA232"/>
      <c r="AB232" s="2"/>
    </row>
    <row r="233" spans="1:28" s="1" customFormat="1" hidden="1">
      <c r="A233" s="8"/>
      <c r="B233" s="8"/>
      <c r="C233" s="8"/>
      <c r="D233" s="8"/>
      <c r="E233" s="2"/>
      <c r="F233" s="6"/>
      <c r="G233" s="6"/>
      <c r="H233" s="6"/>
      <c r="I233" s="6"/>
      <c r="Y233" s="2"/>
      <c r="Z233" s="2"/>
      <c r="AA233"/>
      <c r="AB233" s="2"/>
    </row>
    <row r="234" spans="1:28" s="1" customFormat="1" hidden="1">
      <c r="A234" s="8"/>
      <c r="B234" s="8"/>
      <c r="C234" s="8"/>
      <c r="D234" s="8"/>
      <c r="E234" s="2"/>
      <c r="F234" s="6"/>
      <c r="G234" s="6"/>
      <c r="H234" s="6"/>
      <c r="I234" s="6"/>
      <c r="Y234" s="2"/>
      <c r="Z234" s="2"/>
      <c r="AA234"/>
      <c r="AB234" s="2"/>
    </row>
    <row r="235" spans="1:28" s="1" customFormat="1" hidden="1">
      <c r="A235" s="8"/>
      <c r="B235" s="8"/>
      <c r="C235" s="8"/>
      <c r="D235" s="8"/>
      <c r="E235" s="2"/>
      <c r="F235" s="6"/>
      <c r="G235" s="6"/>
      <c r="H235" s="6"/>
      <c r="I235" s="6"/>
      <c r="Y235" s="2"/>
      <c r="Z235" s="2"/>
      <c r="AA235"/>
      <c r="AB235" s="2"/>
    </row>
    <row r="236" spans="1:28" s="1" customFormat="1" hidden="1">
      <c r="A236" s="8"/>
      <c r="B236" s="8"/>
      <c r="C236" s="8"/>
      <c r="D236" s="8"/>
      <c r="E236" s="2"/>
      <c r="F236" s="6"/>
      <c r="G236" s="6"/>
      <c r="H236" s="6"/>
      <c r="I236" s="6"/>
      <c r="Y236" s="2"/>
      <c r="Z236" s="2"/>
      <c r="AA236"/>
      <c r="AB236" s="2"/>
    </row>
    <row r="237" spans="1:28" s="1" customFormat="1" hidden="1">
      <c r="A237" s="8"/>
      <c r="B237" s="8"/>
      <c r="C237" s="8"/>
      <c r="D237" s="8"/>
      <c r="E237" s="2"/>
      <c r="F237" s="6"/>
      <c r="G237" s="6"/>
      <c r="H237" s="6"/>
      <c r="I237" s="6"/>
      <c r="Y237" s="2"/>
      <c r="Z237" s="2"/>
      <c r="AA237"/>
      <c r="AB237" s="2"/>
    </row>
    <row r="238" spans="1:28" s="1" customFormat="1" hidden="1">
      <c r="A238" s="8"/>
      <c r="B238" s="8"/>
      <c r="C238" s="8"/>
      <c r="D238" s="8"/>
      <c r="E238" s="2"/>
      <c r="F238" s="6"/>
      <c r="G238" s="6"/>
      <c r="H238" s="6"/>
      <c r="I238" s="6"/>
      <c r="Y238" s="2"/>
      <c r="Z238" s="2"/>
      <c r="AA238"/>
      <c r="AB238" s="2"/>
    </row>
    <row r="239" spans="1:28" s="1" customFormat="1" hidden="1">
      <c r="A239" s="8"/>
      <c r="B239" s="8"/>
      <c r="C239" s="8"/>
      <c r="D239" s="8"/>
      <c r="E239" s="2"/>
      <c r="F239" s="6"/>
      <c r="G239" s="6"/>
      <c r="H239" s="6"/>
      <c r="I239" s="6"/>
      <c r="Y239" s="2"/>
      <c r="Z239" s="2"/>
      <c r="AA239"/>
      <c r="AB239" s="2"/>
    </row>
    <row r="240" spans="1:28" s="1" customFormat="1" hidden="1">
      <c r="A240" s="8"/>
      <c r="B240" s="8"/>
      <c r="C240" s="8"/>
      <c r="D240" s="8"/>
      <c r="E240" s="2"/>
      <c r="F240" s="6"/>
      <c r="G240" s="6"/>
      <c r="H240" s="6"/>
      <c r="I240" s="6"/>
      <c r="Y240" s="2"/>
      <c r="Z240" s="2"/>
      <c r="AA240"/>
      <c r="AB240" s="2"/>
    </row>
    <row r="241" spans="1:28" s="1" customFormat="1" hidden="1">
      <c r="A241" s="8"/>
      <c r="B241" s="8"/>
      <c r="C241" s="8"/>
      <c r="D241" s="8"/>
      <c r="E241" s="2"/>
      <c r="F241" s="6"/>
      <c r="G241" s="6"/>
      <c r="H241" s="6"/>
      <c r="I241" s="6"/>
      <c r="Y241" s="2"/>
      <c r="Z241" s="2"/>
      <c r="AA241"/>
      <c r="AB241" s="2"/>
    </row>
    <row r="242" spans="1:28" s="1" customFormat="1" hidden="1">
      <c r="A242" s="8"/>
      <c r="B242" s="8"/>
      <c r="C242" s="8"/>
      <c r="D242" s="8"/>
      <c r="E242" s="2"/>
      <c r="F242" s="6"/>
      <c r="G242" s="6"/>
      <c r="H242" s="6"/>
      <c r="I242" s="6"/>
      <c r="Y242" s="2"/>
      <c r="Z242" s="2"/>
      <c r="AA242"/>
      <c r="AB242" s="2"/>
    </row>
    <row r="243" spans="1:28" s="1" customFormat="1" hidden="1">
      <c r="A243" s="8"/>
      <c r="B243" s="8"/>
      <c r="C243" s="8"/>
      <c r="D243" s="8"/>
      <c r="E243" s="2"/>
      <c r="F243" s="6"/>
      <c r="G243" s="6"/>
      <c r="H243" s="6"/>
      <c r="I243" s="6"/>
      <c r="Y243" s="2"/>
      <c r="Z243" s="2"/>
      <c r="AA243"/>
      <c r="AB243" s="2"/>
    </row>
    <row r="244" spans="1:28" s="1" customFormat="1" hidden="1">
      <c r="A244" s="8"/>
      <c r="B244" s="8"/>
      <c r="C244" s="8"/>
      <c r="D244" s="8"/>
      <c r="E244" s="2"/>
      <c r="F244" s="6"/>
      <c r="G244" s="6"/>
      <c r="H244" s="6"/>
      <c r="I244" s="6"/>
      <c r="Y244" s="2"/>
      <c r="Z244" s="2"/>
      <c r="AA244"/>
      <c r="AB244" s="2"/>
    </row>
    <row r="245" spans="1:28" s="1" customFormat="1" hidden="1">
      <c r="A245" s="8"/>
      <c r="B245" s="8"/>
      <c r="C245" s="8"/>
      <c r="D245" s="8"/>
      <c r="E245" s="2"/>
      <c r="F245" s="6"/>
      <c r="G245" s="6"/>
      <c r="H245" s="6"/>
      <c r="I245" s="6"/>
      <c r="Y245" s="2"/>
      <c r="Z245" s="2"/>
      <c r="AA245"/>
      <c r="AB245" s="2"/>
    </row>
    <row r="246" spans="1:28" s="1" customFormat="1" hidden="1">
      <c r="A246" s="8"/>
      <c r="B246" s="8"/>
      <c r="C246" s="8"/>
      <c r="D246" s="8"/>
      <c r="E246" s="2"/>
      <c r="F246" s="6"/>
      <c r="G246" s="6"/>
      <c r="H246" s="6"/>
      <c r="I246" s="6"/>
      <c r="Y246" s="2"/>
      <c r="Z246" s="2"/>
      <c r="AA246"/>
      <c r="AB246" s="2"/>
    </row>
    <row r="247" spans="1:28" s="1" customFormat="1" hidden="1">
      <c r="A247" s="8"/>
      <c r="B247" s="8"/>
      <c r="C247" s="8"/>
      <c r="D247" s="8"/>
      <c r="E247" s="2"/>
      <c r="F247" s="6"/>
      <c r="G247" s="6"/>
      <c r="H247" s="6"/>
      <c r="I247" s="6"/>
      <c r="Y247" s="2"/>
      <c r="Z247" s="2"/>
      <c r="AA247"/>
      <c r="AB247" s="2"/>
    </row>
    <row r="248" spans="1:28" s="1" customFormat="1" hidden="1">
      <c r="A248" s="8"/>
      <c r="B248" s="8"/>
      <c r="C248" s="8"/>
      <c r="D248" s="8"/>
      <c r="E248" s="2"/>
      <c r="F248" s="6"/>
      <c r="G248" s="6"/>
      <c r="H248" s="6"/>
      <c r="I248" s="6"/>
      <c r="Y248" s="2"/>
      <c r="Z248" s="2"/>
      <c r="AA248"/>
      <c r="AB248" s="2"/>
    </row>
    <row r="249" spans="1:28" s="1" customFormat="1" hidden="1">
      <c r="A249" s="8"/>
      <c r="B249" s="8"/>
      <c r="C249" s="8"/>
      <c r="D249" s="8"/>
      <c r="E249" s="2"/>
      <c r="F249" s="6"/>
      <c r="G249" s="6"/>
      <c r="H249" s="6"/>
      <c r="I249" s="6"/>
      <c r="Y249" s="2"/>
      <c r="Z249" s="2"/>
      <c r="AA249"/>
      <c r="AB249" s="2"/>
    </row>
    <row r="250" spans="1:28" s="1" customFormat="1" hidden="1">
      <c r="A250" s="8"/>
      <c r="B250" s="8"/>
      <c r="C250" s="8"/>
      <c r="D250" s="8"/>
      <c r="E250" s="2"/>
      <c r="F250" s="6"/>
      <c r="G250" s="6"/>
      <c r="H250" s="6"/>
      <c r="I250" s="6"/>
      <c r="Y250" s="2"/>
      <c r="Z250" s="2"/>
      <c r="AA250"/>
      <c r="AB250" s="2"/>
    </row>
    <row r="251" spans="1:28" s="1" customFormat="1" hidden="1">
      <c r="A251" s="8"/>
      <c r="B251" s="8"/>
      <c r="C251" s="8"/>
      <c r="D251" s="8"/>
      <c r="E251" s="2"/>
      <c r="F251" s="6"/>
      <c r="G251" s="6"/>
      <c r="H251" s="6"/>
      <c r="I251" s="6"/>
      <c r="Y251" s="2"/>
      <c r="Z251" s="2"/>
      <c r="AA251"/>
      <c r="AB251" s="2"/>
    </row>
    <row r="252" spans="1:28" s="1" customFormat="1" hidden="1">
      <c r="A252" s="8"/>
      <c r="B252" s="8"/>
      <c r="C252" s="8"/>
      <c r="D252" s="8"/>
      <c r="E252" s="2"/>
      <c r="F252" s="6"/>
      <c r="G252" s="6"/>
      <c r="H252" s="6"/>
      <c r="I252" s="6"/>
      <c r="Y252" s="2"/>
      <c r="Z252" s="2"/>
      <c r="AA252"/>
      <c r="AB252" s="2"/>
    </row>
    <row r="253" spans="1:28" s="1" customFormat="1" hidden="1">
      <c r="A253" s="8"/>
      <c r="B253" s="8"/>
      <c r="C253" s="8"/>
      <c r="D253" s="8"/>
      <c r="E253" s="2"/>
      <c r="F253" s="6"/>
      <c r="G253" s="6"/>
      <c r="H253" s="6"/>
      <c r="I253" s="6"/>
      <c r="Y253" s="2"/>
      <c r="Z253" s="2"/>
      <c r="AA253"/>
      <c r="AB253" s="2"/>
    </row>
    <row r="254" spans="1:28" s="1" customFormat="1" hidden="1">
      <c r="A254" s="8"/>
      <c r="B254" s="8"/>
      <c r="C254" s="8"/>
      <c r="D254" s="8"/>
      <c r="E254" s="2"/>
      <c r="F254" s="6"/>
      <c r="G254" s="6"/>
      <c r="H254" s="6"/>
      <c r="I254" s="6"/>
      <c r="Y254" s="2"/>
      <c r="Z254" s="2"/>
      <c r="AA254"/>
      <c r="AB254" s="2"/>
    </row>
    <row r="255" spans="1:28" s="1" customFormat="1" hidden="1">
      <c r="A255" s="8"/>
      <c r="B255" s="8"/>
      <c r="C255" s="8"/>
      <c r="D255" s="8"/>
      <c r="E255" s="2"/>
      <c r="F255" s="6"/>
      <c r="G255" s="6"/>
      <c r="H255" s="6"/>
      <c r="I255" s="6"/>
      <c r="Y255" s="2"/>
      <c r="Z255" s="2"/>
      <c r="AA255"/>
      <c r="AB255" s="2"/>
    </row>
    <row r="256" spans="1:28" s="1" customFormat="1" hidden="1">
      <c r="A256" s="8"/>
      <c r="B256" s="8"/>
      <c r="C256" s="8"/>
      <c r="D256" s="8"/>
      <c r="E256" s="2"/>
      <c r="F256" s="6"/>
      <c r="G256" s="6"/>
      <c r="H256" s="6"/>
      <c r="I256" s="6"/>
      <c r="Y256" s="2"/>
      <c r="Z256" s="2"/>
      <c r="AA256"/>
      <c r="AB256" s="2"/>
    </row>
    <row r="257" spans="1:28" s="1" customFormat="1" hidden="1">
      <c r="A257" s="8"/>
      <c r="B257" s="8"/>
      <c r="C257" s="8"/>
      <c r="D257" s="8"/>
      <c r="E257" s="2"/>
      <c r="F257" s="6"/>
      <c r="G257" s="6"/>
      <c r="H257" s="6"/>
      <c r="I257" s="6"/>
      <c r="Y257" s="2"/>
      <c r="Z257" s="2"/>
      <c r="AA257"/>
      <c r="AB257" s="2"/>
    </row>
    <row r="258" spans="1:28" s="1" customFormat="1" hidden="1">
      <c r="A258" s="8"/>
      <c r="B258" s="8"/>
      <c r="C258" s="8"/>
      <c r="D258" s="8"/>
      <c r="E258" s="2"/>
      <c r="F258" s="6"/>
      <c r="G258" s="6"/>
      <c r="H258" s="6"/>
      <c r="I258" s="6"/>
      <c r="Y258" s="2"/>
      <c r="Z258" s="2"/>
      <c r="AA258"/>
      <c r="AB258" s="2"/>
    </row>
    <row r="259" spans="1:28" s="1" customFormat="1" hidden="1">
      <c r="A259" s="8"/>
      <c r="B259" s="8"/>
      <c r="C259" s="8"/>
      <c r="D259" s="8"/>
      <c r="E259" s="2"/>
      <c r="F259" s="6"/>
      <c r="G259" s="6"/>
      <c r="H259" s="6"/>
      <c r="I259" s="6"/>
      <c r="Y259" s="2"/>
      <c r="Z259" s="2"/>
      <c r="AA259"/>
      <c r="AB259" s="2"/>
    </row>
    <row r="260" spans="1:28" s="1" customFormat="1" hidden="1">
      <c r="A260" s="8"/>
      <c r="B260" s="8"/>
      <c r="C260" s="8"/>
      <c r="D260" s="8"/>
      <c r="E260" s="2"/>
      <c r="F260" s="6"/>
      <c r="G260" s="6"/>
      <c r="H260" s="6"/>
      <c r="I260" s="6"/>
      <c r="Y260" s="2"/>
      <c r="Z260" s="2"/>
      <c r="AA260"/>
      <c r="AB260" s="2"/>
    </row>
    <row r="261" spans="1:28" s="1" customFormat="1" hidden="1">
      <c r="A261" s="8"/>
      <c r="B261" s="8"/>
      <c r="C261" s="8"/>
      <c r="D261" s="8"/>
      <c r="E261" s="2"/>
      <c r="F261" s="6"/>
      <c r="G261" s="6"/>
      <c r="H261" s="6"/>
      <c r="I261" s="6"/>
      <c r="Y261" s="2"/>
      <c r="Z261" s="2"/>
      <c r="AA261"/>
      <c r="AB261" s="2"/>
    </row>
    <row r="262" spans="1:28" s="1" customFormat="1" hidden="1">
      <c r="A262" s="8"/>
      <c r="B262" s="8"/>
      <c r="C262" s="8"/>
      <c r="D262" s="8"/>
      <c r="E262" s="2"/>
      <c r="F262" s="6"/>
      <c r="G262" s="6"/>
      <c r="H262" s="6"/>
      <c r="I262" s="6"/>
      <c r="Y262" s="2"/>
      <c r="Z262" s="2"/>
      <c r="AA262"/>
      <c r="AB262" s="2"/>
    </row>
    <row r="263" spans="1:28" s="1" customFormat="1" hidden="1">
      <c r="A263" s="8"/>
      <c r="B263" s="8"/>
      <c r="C263" s="8"/>
      <c r="D263" s="8"/>
      <c r="E263" s="2"/>
      <c r="F263" s="6"/>
      <c r="G263" s="6"/>
      <c r="H263" s="6"/>
      <c r="I263" s="6"/>
      <c r="Y263" s="2"/>
      <c r="Z263" s="2"/>
      <c r="AA263"/>
      <c r="AB263" s="2"/>
    </row>
    <row r="264" spans="1:28" s="1" customFormat="1" hidden="1">
      <c r="A264" s="8"/>
      <c r="B264" s="8"/>
      <c r="C264" s="8"/>
      <c r="D264" s="8"/>
      <c r="E264" s="2"/>
      <c r="F264" s="6"/>
      <c r="G264" s="6"/>
      <c r="H264" s="6"/>
      <c r="I264" s="6"/>
      <c r="Y264" s="2"/>
      <c r="Z264" s="2"/>
      <c r="AA264"/>
      <c r="AB264" s="2"/>
    </row>
    <row r="265" spans="1:28" s="1" customFormat="1" hidden="1">
      <c r="A265" s="8"/>
      <c r="B265" s="8"/>
      <c r="C265" s="8"/>
      <c r="D265" s="8"/>
      <c r="E265" s="2"/>
      <c r="F265" s="6"/>
      <c r="G265" s="6"/>
      <c r="H265" s="6"/>
      <c r="I265" s="6"/>
      <c r="Y265" s="2"/>
      <c r="Z265" s="2"/>
      <c r="AA265"/>
      <c r="AB265" s="2"/>
    </row>
    <row r="266" spans="1:28" s="1" customFormat="1" hidden="1">
      <c r="A266" s="8"/>
      <c r="B266" s="8"/>
      <c r="C266" s="8"/>
      <c r="D266" s="8"/>
      <c r="E266" s="2"/>
      <c r="F266" s="6"/>
      <c r="G266" s="6"/>
      <c r="H266" s="6"/>
      <c r="I266" s="6"/>
      <c r="Y266" s="2"/>
      <c r="Z266" s="2"/>
      <c r="AA266"/>
      <c r="AB266" s="2"/>
    </row>
    <row r="267" spans="1:28" s="1" customFormat="1" hidden="1">
      <c r="A267" s="8"/>
      <c r="B267" s="8"/>
      <c r="C267" s="8"/>
      <c r="D267" s="8"/>
      <c r="E267" s="2"/>
      <c r="F267" s="6"/>
      <c r="G267" s="6"/>
      <c r="H267" s="6"/>
      <c r="I267" s="6"/>
      <c r="Y267" s="2"/>
      <c r="Z267" s="2"/>
      <c r="AA267"/>
      <c r="AB267" s="2"/>
    </row>
    <row r="268" spans="1:28" s="1" customFormat="1" hidden="1">
      <c r="A268" s="8"/>
      <c r="B268" s="8"/>
      <c r="C268" s="8"/>
      <c r="D268" s="8"/>
      <c r="E268" s="2"/>
      <c r="F268" s="6"/>
      <c r="G268" s="6"/>
      <c r="H268" s="6"/>
      <c r="I268" s="6"/>
      <c r="Y268" s="2"/>
      <c r="Z268" s="2"/>
      <c r="AA268"/>
      <c r="AB268" s="2"/>
    </row>
    <row r="269" spans="1:28" s="1" customFormat="1" hidden="1">
      <c r="A269" s="8"/>
      <c r="B269" s="8"/>
      <c r="C269" s="8"/>
      <c r="D269" s="8"/>
      <c r="E269" s="2"/>
      <c r="F269" s="6"/>
      <c r="G269" s="6"/>
      <c r="H269" s="6"/>
      <c r="I269" s="6"/>
      <c r="Y269" s="2"/>
      <c r="Z269" s="2"/>
      <c r="AA269"/>
      <c r="AB269" s="2"/>
    </row>
    <row r="270" spans="1:28" s="1" customFormat="1" hidden="1">
      <c r="A270" s="8"/>
      <c r="B270" s="8"/>
      <c r="C270" s="8"/>
      <c r="D270" s="8"/>
      <c r="E270" s="2"/>
      <c r="F270" s="6"/>
      <c r="G270" s="6"/>
      <c r="H270" s="6"/>
      <c r="I270" s="6"/>
      <c r="Y270" s="2"/>
      <c r="Z270" s="2"/>
      <c r="AA270"/>
      <c r="AB270" s="2"/>
    </row>
    <row r="271" spans="1:28" s="1" customFormat="1" hidden="1">
      <c r="A271" s="8"/>
      <c r="B271" s="8"/>
      <c r="C271" s="8"/>
      <c r="D271" s="8"/>
      <c r="E271" s="2"/>
      <c r="F271" s="6"/>
      <c r="G271" s="6"/>
      <c r="H271" s="6"/>
      <c r="I271" s="6"/>
      <c r="Y271" s="2"/>
      <c r="Z271" s="2"/>
      <c r="AA271"/>
      <c r="AB271" s="2"/>
    </row>
    <row r="272" spans="1:28" s="1" customFormat="1" hidden="1">
      <c r="A272" s="8"/>
      <c r="B272" s="8"/>
      <c r="C272" s="8"/>
      <c r="D272" s="8"/>
      <c r="E272" s="2"/>
      <c r="F272" s="6"/>
      <c r="G272" s="6"/>
      <c r="H272" s="6"/>
      <c r="I272" s="6"/>
      <c r="Y272" s="2"/>
      <c r="Z272" s="2"/>
      <c r="AA272"/>
      <c r="AB272" s="2"/>
    </row>
    <row r="273" spans="1:28" s="1" customFormat="1" hidden="1">
      <c r="A273" s="8"/>
      <c r="B273" s="8"/>
      <c r="C273" s="8"/>
      <c r="D273" s="8"/>
      <c r="E273" s="2"/>
      <c r="F273" s="6"/>
      <c r="G273" s="6"/>
      <c r="H273" s="6"/>
      <c r="I273" s="6"/>
      <c r="Y273" s="2"/>
      <c r="Z273" s="2"/>
      <c r="AA273"/>
      <c r="AB273" s="2"/>
    </row>
    <row r="274" spans="1:28" s="1" customFormat="1" hidden="1">
      <c r="A274" s="8"/>
      <c r="B274" s="8"/>
      <c r="C274" s="8"/>
      <c r="D274" s="8"/>
      <c r="E274" s="2"/>
      <c r="F274" s="6"/>
      <c r="G274" s="6"/>
      <c r="H274" s="6"/>
      <c r="I274" s="6"/>
      <c r="Y274" s="2"/>
      <c r="Z274" s="2"/>
      <c r="AA274"/>
      <c r="AB274" s="2"/>
    </row>
    <row r="275" spans="1:28" s="1" customFormat="1" hidden="1">
      <c r="A275" s="8"/>
      <c r="B275" s="8"/>
      <c r="C275" s="8"/>
      <c r="D275" s="8"/>
      <c r="E275" s="2"/>
      <c r="F275" s="6"/>
      <c r="G275" s="6"/>
      <c r="H275" s="6"/>
      <c r="I275" s="6"/>
      <c r="Y275" s="2"/>
      <c r="Z275" s="2"/>
      <c r="AA275"/>
      <c r="AB275" s="2"/>
    </row>
    <row r="276" spans="1:28" s="1" customFormat="1" hidden="1">
      <c r="A276" s="8"/>
      <c r="B276" s="8"/>
      <c r="C276" s="8"/>
      <c r="D276" s="8"/>
      <c r="E276" s="2"/>
      <c r="F276" s="6"/>
      <c r="G276" s="6"/>
      <c r="H276" s="6"/>
      <c r="I276" s="6"/>
      <c r="Y276" s="2"/>
      <c r="Z276" s="2"/>
      <c r="AA276"/>
      <c r="AB276" s="2"/>
    </row>
    <row r="277" spans="1:28" s="1" customFormat="1" hidden="1">
      <c r="A277" s="8"/>
      <c r="B277" s="8"/>
      <c r="C277" s="8"/>
      <c r="D277" s="8"/>
      <c r="E277" s="2"/>
      <c r="F277" s="6"/>
      <c r="G277" s="6"/>
      <c r="H277" s="6"/>
      <c r="I277" s="6"/>
      <c r="Y277" s="2"/>
      <c r="Z277" s="2"/>
      <c r="AA277"/>
      <c r="AB277" s="2"/>
    </row>
    <row r="278" spans="1:28" s="1" customFormat="1" hidden="1">
      <c r="A278" s="8"/>
      <c r="B278" s="8"/>
      <c r="C278" s="8"/>
      <c r="D278" s="8"/>
      <c r="E278" s="2"/>
      <c r="F278" s="6"/>
      <c r="G278" s="6"/>
      <c r="H278" s="6"/>
      <c r="I278" s="6"/>
      <c r="Y278" s="2"/>
      <c r="Z278" s="2"/>
      <c r="AA278"/>
      <c r="AB278" s="2"/>
    </row>
    <row r="279" spans="1:28" s="1" customFormat="1" hidden="1">
      <c r="A279" s="8"/>
      <c r="B279" s="8"/>
      <c r="C279" s="8"/>
      <c r="D279" s="8"/>
      <c r="E279" s="2"/>
      <c r="F279" s="6"/>
      <c r="G279" s="6"/>
      <c r="H279" s="6"/>
      <c r="I279" s="6"/>
      <c r="Y279" s="2"/>
      <c r="Z279" s="2"/>
      <c r="AA279"/>
      <c r="AB279" s="2"/>
    </row>
    <row r="280" spans="1:28" s="1" customFormat="1" hidden="1">
      <c r="A280" s="8"/>
      <c r="B280" s="8"/>
      <c r="C280" s="8"/>
      <c r="D280" s="8"/>
      <c r="E280" s="2"/>
      <c r="F280" s="6"/>
      <c r="G280" s="6"/>
      <c r="H280" s="6"/>
      <c r="I280" s="6"/>
      <c r="Y280" s="2"/>
      <c r="Z280" s="2"/>
      <c r="AA280"/>
      <c r="AB280" s="2"/>
    </row>
    <row r="281" spans="1:28" s="1" customFormat="1" hidden="1">
      <c r="A281" s="8"/>
      <c r="B281" s="8"/>
      <c r="C281" s="8"/>
      <c r="D281" s="8"/>
      <c r="E281" s="2"/>
      <c r="F281" s="6"/>
      <c r="G281" s="6"/>
      <c r="H281" s="6"/>
      <c r="I281" s="6"/>
      <c r="Y281" s="2"/>
      <c r="Z281" s="2"/>
      <c r="AA281"/>
      <c r="AB281" s="2"/>
    </row>
    <row r="282" spans="1:28" s="1" customFormat="1" hidden="1">
      <c r="A282" s="8"/>
      <c r="B282" s="8"/>
      <c r="C282" s="8"/>
      <c r="D282" s="8"/>
      <c r="E282" s="2"/>
      <c r="F282" s="6"/>
      <c r="G282" s="6"/>
      <c r="H282" s="6"/>
      <c r="I282" s="6"/>
      <c r="Y282" s="2"/>
      <c r="Z282" s="2"/>
      <c r="AA282"/>
      <c r="AB282" s="2"/>
    </row>
    <row r="283" spans="1:28" s="1" customFormat="1" hidden="1">
      <c r="A283" s="8"/>
      <c r="B283" s="8"/>
      <c r="C283" s="8"/>
      <c r="D283" s="8"/>
      <c r="E283" s="2"/>
      <c r="F283" s="6"/>
      <c r="G283" s="6"/>
      <c r="H283" s="6"/>
      <c r="I283" s="6"/>
      <c r="Y283" s="2"/>
      <c r="Z283" s="2"/>
      <c r="AA283"/>
      <c r="AB283" s="2"/>
    </row>
    <row r="284" spans="1:28" s="1" customFormat="1" hidden="1">
      <c r="A284" s="8"/>
      <c r="B284" s="8"/>
      <c r="C284" s="8"/>
      <c r="D284" s="8"/>
      <c r="E284" s="2"/>
      <c r="F284" s="6"/>
      <c r="G284" s="6"/>
      <c r="H284" s="6"/>
      <c r="I284" s="6"/>
      <c r="Y284" s="2"/>
      <c r="Z284" s="2"/>
      <c r="AA284"/>
      <c r="AB284" s="2"/>
    </row>
    <row r="285" spans="1:28" s="1" customFormat="1" hidden="1">
      <c r="A285" s="8"/>
      <c r="B285" s="8"/>
      <c r="C285" s="8"/>
      <c r="D285" s="8"/>
      <c r="E285" s="2"/>
      <c r="F285" s="6"/>
      <c r="G285" s="6"/>
      <c r="H285" s="6"/>
      <c r="I285" s="6"/>
      <c r="Y285" s="2"/>
      <c r="Z285" s="2"/>
      <c r="AA285"/>
      <c r="AB285" s="2"/>
    </row>
    <row r="286" spans="1:28" s="1" customFormat="1" hidden="1">
      <c r="A286" s="8"/>
      <c r="B286" s="8"/>
      <c r="C286" s="8"/>
      <c r="D286" s="8"/>
      <c r="E286" s="2"/>
      <c r="F286" s="6"/>
      <c r="G286" s="6"/>
      <c r="H286" s="6"/>
      <c r="I286" s="6"/>
      <c r="Y286" s="2"/>
      <c r="Z286" s="2"/>
      <c r="AA286"/>
      <c r="AB286" s="2"/>
    </row>
    <row r="287" spans="1:28" s="1" customFormat="1" hidden="1">
      <c r="A287" s="8"/>
      <c r="B287" s="8"/>
      <c r="C287" s="8"/>
      <c r="D287" s="8"/>
      <c r="E287" s="2"/>
      <c r="F287" s="6"/>
      <c r="G287" s="6"/>
      <c r="H287" s="6"/>
      <c r="I287" s="6"/>
      <c r="Y287" s="2"/>
      <c r="Z287" s="2"/>
      <c r="AA287"/>
      <c r="AB287" s="2"/>
    </row>
    <row r="288" spans="1:28" s="1" customFormat="1" hidden="1">
      <c r="A288" s="8"/>
      <c r="B288" s="8"/>
      <c r="C288" s="8"/>
      <c r="D288" s="8"/>
      <c r="E288" s="2"/>
      <c r="F288" s="6"/>
      <c r="G288" s="6"/>
      <c r="H288" s="6"/>
      <c r="I288" s="6"/>
      <c r="Y288" s="2"/>
      <c r="Z288" s="2"/>
      <c r="AA288"/>
      <c r="AB288" s="2"/>
    </row>
    <row r="289" spans="1:28" s="1" customFormat="1" hidden="1">
      <c r="A289" s="8"/>
      <c r="B289" s="8"/>
      <c r="C289" s="8"/>
      <c r="D289" s="8"/>
      <c r="E289" s="2"/>
      <c r="F289" s="6"/>
      <c r="G289" s="6"/>
      <c r="H289" s="6"/>
      <c r="I289" s="6"/>
      <c r="Y289" s="2"/>
      <c r="Z289" s="2"/>
      <c r="AA289"/>
      <c r="AB289" s="2"/>
    </row>
    <row r="290" spans="1:28" s="1" customFormat="1" hidden="1">
      <c r="A290" s="8"/>
      <c r="B290" s="8"/>
      <c r="C290" s="8"/>
      <c r="D290" s="8"/>
      <c r="E290" s="2"/>
      <c r="F290" s="6"/>
      <c r="G290" s="6"/>
      <c r="H290" s="6"/>
      <c r="I290" s="6"/>
      <c r="Y290" s="2"/>
      <c r="Z290" s="2"/>
      <c r="AA290"/>
      <c r="AB290" s="2"/>
    </row>
    <row r="291" spans="1:28" s="1" customFormat="1" hidden="1">
      <c r="A291" s="8"/>
      <c r="B291" s="8"/>
      <c r="C291" s="8"/>
      <c r="D291" s="8"/>
      <c r="E291" s="2"/>
      <c r="F291" s="6"/>
      <c r="G291" s="6"/>
      <c r="H291" s="6"/>
      <c r="I291" s="6"/>
      <c r="Y291" s="2"/>
      <c r="Z291" s="2"/>
      <c r="AA291"/>
      <c r="AB291" s="2"/>
    </row>
    <row r="292" spans="1:28" s="1" customFormat="1" hidden="1">
      <c r="A292" s="8"/>
      <c r="B292" s="8"/>
      <c r="C292" s="8"/>
      <c r="D292" s="8"/>
      <c r="E292" s="2"/>
      <c r="F292" s="6"/>
      <c r="G292" s="6"/>
      <c r="H292" s="6"/>
      <c r="I292" s="6"/>
      <c r="Y292" s="2"/>
      <c r="Z292" s="2"/>
      <c r="AA292"/>
      <c r="AB292" s="2"/>
    </row>
    <row r="293" spans="1:28" s="1" customFormat="1" hidden="1">
      <c r="A293" s="8"/>
      <c r="B293" s="8"/>
      <c r="C293" s="8"/>
      <c r="D293" s="8"/>
      <c r="E293" s="2"/>
      <c r="F293" s="6"/>
      <c r="G293" s="6"/>
      <c r="H293" s="6"/>
      <c r="I293" s="6"/>
      <c r="Y293" s="2"/>
      <c r="Z293" s="2"/>
      <c r="AA293"/>
      <c r="AB293" s="2"/>
    </row>
    <row r="294" spans="1:28" s="1" customFormat="1" hidden="1">
      <c r="A294" s="8"/>
      <c r="B294" s="8"/>
      <c r="C294" s="8"/>
      <c r="D294" s="8"/>
      <c r="E294" s="2"/>
      <c r="F294" s="6"/>
      <c r="G294" s="6"/>
      <c r="H294" s="6"/>
      <c r="I294" s="6"/>
      <c r="Y294" s="2"/>
      <c r="Z294" s="2"/>
      <c r="AA294"/>
      <c r="AB294" s="2"/>
    </row>
    <row r="295" spans="1:28" s="1" customFormat="1" hidden="1">
      <c r="A295" s="8"/>
      <c r="B295" s="8"/>
      <c r="C295" s="8"/>
      <c r="D295" s="8"/>
      <c r="E295" s="2"/>
      <c r="F295" s="6"/>
      <c r="G295" s="6"/>
      <c r="H295" s="6"/>
      <c r="I295" s="6"/>
      <c r="Y295" s="2"/>
      <c r="Z295" s="2"/>
      <c r="AA295"/>
      <c r="AB295" s="2"/>
    </row>
    <row r="296" spans="1:28" s="1" customFormat="1" hidden="1">
      <c r="A296" s="8"/>
      <c r="B296" s="8"/>
      <c r="C296" s="8"/>
      <c r="D296" s="8"/>
      <c r="E296" s="2"/>
      <c r="F296" s="6"/>
      <c r="G296" s="6"/>
      <c r="H296" s="6"/>
      <c r="I296" s="6"/>
      <c r="Y296" s="2"/>
      <c r="Z296" s="2"/>
      <c r="AA296"/>
      <c r="AB296" s="2"/>
    </row>
    <row r="297" spans="1:28" s="1" customFormat="1" hidden="1">
      <c r="A297" s="8"/>
      <c r="B297" s="8"/>
      <c r="C297" s="8"/>
      <c r="D297" s="8"/>
      <c r="E297" s="2"/>
      <c r="F297" s="6"/>
      <c r="G297" s="6"/>
      <c r="H297" s="6"/>
      <c r="I297" s="6"/>
      <c r="Y297" s="2"/>
      <c r="Z297" s="2"/>
      <c r="AA297"/>
      <c r="AB297" s="2"/>
    </row>
    <row r="298" spans="1:28" s="1" customFormat="1" hidden="1">
      <c r="A298" s="8"/>
      <c r="B298" s="8"/>
      <c r="C298" s="8"/>
      <c r="D298" s="8"/>
      <c r="E298" s="2"/>
      <c r="F298" s="6"/>
      <c r="G298" s="6"/>
      <c r="H298" s="6"/>
      <c r="I298" s="6"/>
      <c r="Y298" s="2"/>
      <c r="Z298" s="2"/>
      <c r="AA298"/>
      <c r="AB298" s="2"/>
    </row>
    <row r="299" spans="1:28" s="1" customFormat="1" hidden="1">
      <c r="A299" s="8"/>
      <c r="B299" s="8"/>
      <c r="C299" s="8"/>
      <c r="D299" s="8"/>
      <c r="E299" s="2"/>
      <c r="F299" s="6"/>
      <c r="G299" s="6"/>
      <c r="H299" s="6"/>
      <c r="I299" s="6"/>
      <c r="Y299" s="2"/>
      <c r="Z299" s="2"/>
      <c r="AA299"/>
      <c r="AB299" s="2"/>
    </row>
    <row r="300" spans="1:28" s="1" customFormat="1" hidden="1">
      <c r="A300" s="8"/>
      <c r="B300" s="8"/>
      <c r="C300" s="8"/>
      <c r="D300" s="8"/>
      <c r="E300" s="2"/>
      <c r="F300" s="6"/>
      <c r="G300" s="6"/>
      <c r="H300" s="6"/>
      <c r="I300" s="6"/>
      <c r="Y300" s="2"/>
      <c r="Z300" s="2"/>
      <c r="AA300"/>
      <c r="AB300" s="2"/>
    </row>
    <row r="301" spans="1:28" s="1" customFormat="1" hidden="1">
      <c r="A301" s="8"/>
      <c r="B301" s="8"/>
      <c r="C301" s="8"/>
      <c r="D301" s="8"/>
      <c r="E301" s="2"/>
      <c r="F301" s="6"/>
      <c r="G301" s="6"/>
      <c r="H301" s="6"/>
      <c r="I301" s="6"/>
      <c r="Y301" s="2"/>
      <c r="Z301" s="2"/>
      <c r="AA301"/>
      <c r="AB301" s="2"/>
    </row>
    <row r="302" spans="1:28" s="1" customFormat="1" hidden="1">
      <c r="A302" s="8"/>
      <c r="B302" s="8"/>
      <c r="C302" s="8"/>
      <c r="D302" s="8"/>
      <c r="E302" s="2"/>
      <c r="F302" s="6"/>
      <c r="G302" s="6"/>
      <c r="H302" s="6"/>
      <c r="I302" s="6"/>
      <c r="Y302" s="2"/>
      <c r="Z302" s="2"/>
      <c r="AA302"/>
      <c r="AB302" s="2"/>
    </row>
    <row r="303" spans="1:28" s="1" customFormat="1" hidden="1">
      <c r="A303" s="8"/>
      <c r="B303" s="8"/>
      <c r="C303" s="8"/>
      <c r="D303" s="8"/>
      <c r="E303" s="2"/>
      <c r="F303" s="6"/>
      <c r="G303" s="6"/>
      <c r="H303" s="6"/>
      <c r="I303" s="6"/>
      <c r="Y303" s="2"/>
      <c r="Z303" s="2"/>
      <c r="AA303"/>
      <c r="AB303" s="2"/>
    </row>
    <row r="304" spans="1:28" s="1" customFormat="1" hidden="1">
      <c r="A304" s="8"/>
      <c r="B304" s="8"/>
      <c r="C304" s="8"/>
      <c r="D304" s="8"/>
      <c r="E304" s="2"/>
      <c r="F304" s="6"/>
      <c r="G304" s="6"/>
      <c r="H304" s="6"/>
      <c r="I304" s="6"/>
      <c r="Y304" s="2"/>
      <c r="Z304" s="2"/>
      <c r="AA304"/>
      <c r="AB304" s="2"/>
    </row>
    <row r="305" spans="1:28" s="1" customFormat="1" hidden="1">
      <c r="A305" s="8"/>
      <c r="B305" s="8"/>
      <c r="C305" s="8"/>
      <c r="D305" s="8"/>
      <c r="E305" s="2"/>
      <c r="F305" s="6"/>
      <c r="G305" s="6"/>
      <c r="H305" s="6"/>
      <c r="I305" s="6"/>
      <c r="Y305" s="2"/>
      <c r="Z305" s="2"/>
      <c r="AA305"/>
      <c r="AB305" s="2"/>
    </row>
    <row r="306" spans="1:28" s="1" customFormat="1" hidden="1">
      <c r="A306" s="8"/>
      <c r="B306" s="8"/>
      <c r="C306" s="8"/>
      <c r="D306" s="8"/>
      <c r="E306" s="2"/>
      <c r="F306" s="6"/>
      <c r="G306" s="6"/>
      <c r="H306" s="6"/>
      <c r="I306" s="6"/>
      <c r="Y306" s="2"/>
      <c r="Z306" s="2"/>
      <c r="AA306"/>
      <c r="AB306" s="2"/>
    </row>
    <row r="307" spans="1:28" s="1" customFormat="1" hidden="1">
      <c r="A307" s="8"/>
      <c r="B307" s="8"/>
      <c r="C307" s="8"/>
      <c r="D307" s="8"/>
      <c r="E307" s="2"/>
      <c r="F307" s="6"/>
      <c r="G307" s="6"/>
      <c r="H307" s="6"/>
      <c r="I307" s="6"/>
      <c r="Y307" s="2"/>
      <c r="Z307" s="2"/>
      <c r="AA307"/>
      <c r="AB307" s="2"/>
    </row>
    <row r="308" spans="1:28" s="1" customFormat="1" hidden="1">
      <c r="A308" s="8"/>
      <c r="B308" s="8"/>
      <c r="C308" s="8"/>
      <c r="D308" s="8"/>
      <c r="E308" s="2"/>
      <c r="F308" s="6"/>
      <c r="G308" s="6"/>
      <c r="H308" s="6"/>
      <c r="I308" s="6"/>
      <c r="Y308" s="2"/>
      <c r="Z308" s="2"/>
      <c r="AA308"/>
      <c r="AB308" s="2"/>
    </row>
    <row r="309" spans="1:28" s="1" customFormat="1" hidden="1">
      <c r="A309" s="8"/>
      <c r="B309" s="8"/>
      <c r="C309" s="8"/>
      <c r="D309" s="8"/>
      <c r="E309" s="2"/>
      <c r="F309" s="6"/>
      <c r="G309" s="6"/>
      <c r="H309" s="6"/>
      <c r="I309" s="6"/>
      <c r="Y309" s="2"/>
      <c r="Z309" s="2"/>
      <c r="AA309"/>
      <c r="AB309" s="2"/>
    </row>
    <row r="310" spans="1:28" s="1" customFormat="1" hidden="1">
      <c r="A310" s="8"/>
      <c r="B310" s="8"/>
      <c r="C310" s="8"/>
      <c r="D310" s="8"/>
      <c r="E310" s="2"/>
      <c r="F310" s="6"/>
      <c r="G310" s="6"/>
      <c r="H310" s="6"/>
      <c r="I310" s="6"/>
      <c r="Y310" s="2"/>
      <c r="Z310" s="2"/>
      <c r="AA310"/>
      <c r="AB310" s="2"/>
    </row>
    <row r="311" spans="1:28" s="1" customFormat="1" hidden="1">
      <c r="A311" s="8"/>
      <c r="B311" s="8"/>
      <c r="C311" s="8"/>
      <c r="D311" s="8"/>
      <c r="E311" s="2"/>
      <c r="F311" s="6"/>
      <c r="G311" s="6"/>
      <c r="H311" s="6"/>
      <c r="I311" s="6"/>
      <c r="Y311" s="2"/>
      <c r="Z311" s="2"/>
      <c r="AA311"/>
      <c r="AB311" s="2"/>
    </row>
    <row r="312" spans="1:28" s="1" customFormat="1" hidden="1">
      <c r="A312" s="8"/>
      <c r="B312" s="8"/>
      <c r="C312" s="8"/>
      <c r="D312" s="8"/>
      <c r="E312" s="2"/>
      <c r="F312" s="6"/>
      <c r="G312" s="6"/>
      <c r="H312" s="6"/>
      <c r="I312" s="6"/>
      <c r="Y312" s="2"/>
      <c r="Z312" s="2"/>
      <c r="AA312"/>
      <c r="AB312" s="2"/>
    </row>
    <row r="313" spans="1:28" s="1" customFormat="1" hidden="1">
      <c r="A313" s="8"/>
      <c r="B313" s="8"/>
      <c r="C313" s="8"/>
      <c r="D313" s="8"/>
      <c r="E313" s="2"/>
      <c r="F313" s="6"/>
      <c r="G313" s="6"/>
      <c r="H313" s="6"/>
      <c r="I313" s="6"/>
      <c r="Y313" s="2"/>
      <c r="Z313" s="2"/>
      <c r="AA313"/>
      <c r="AB313" s="2"/>
    </row>
    <row r="314" spans="1:28" s="1" customFormat="1" hidden="1">
      <c r="A314" s="8"/>
      <c r="B314" s="8"/>
      <c r="C314" s="8"/>
      <c r="D314" s="8"/>
      <c r="E314" s="2"/>
      <c r="F314" s="6"/>
      <c r="G314" s="6"/>
      <c r="H314" s="6"/>
      <c r="I314" s="6"/>
      <c r="Y314" s="2"/>
      <c r="Z314" s="2"/>
      <c r="AA314"/>
      <c r="AB314" s="2"/>
    </row>
    <row r="315" spans="1:28" s="1" customFormat="1" hidden="1">
      <c r="A315" s="8"/>
      <c r="B315" s="8"/>
      <c r="C315" s="8"/>
      <c r="D315" s="8"/>
      <c r="E315" s="2"/>
      <c r="F315" s="6"/>
      <c r="G315" s="6"/>
      <c r="H315" s="6"/>
      <c r="I315" s="6"/>
      <c r="Y315" s="2"/>
      <c r="Z315" s="2"/>
      <c r="AA315"/>
      <c r="AB315" s="2"/>
    </row>
    <row r="316" spans="1:28" s="1" customFormat="1" hidden="1">
      <c r="A316" s="8"/>
      <c r="B316" s="8"/>
      <c r="C316" s="8"/>
      <c r="D316" s="8"/>
      <c r="E316" s="2"/>
      <c r="F316" s="6"/>
      <c r="G316" s="6"/>
      <c r="H316" s="6"/>
      <c r="I316" s="6"/>
      <c r="Y316" s="2"/>
      <c r="Z316" s="2"/>
      <c r="AA316"/>
      <c r="AB316" s="2"/>
    </row>
    <row r="317" spans="1:28" s="1" customFormat="1" hidden="1">
      <c r="A317" s="8"/>
      <c r="B317" s="8"/>
      <c r="C317" s="8"/>
      <c r="D317" s="8"/>
      <c r="E317" s="2"/>
      <c r="F317" s="6"/>
      <c r="G317" s="6"/>
      <c r="H317" s="6"/>
      <c r="I317" s="6"/>
      <c r="Y317" s="2"/>
      <c r="Z317" s="2"/>
      <c r="AA317"/>
      <c r="AB317" s="2"/>
    </row>
    <row r="318" spans="1:28" s="1" customFormat="1" hidden="1">
      <c r="A318" s="8"/>
      <c r="B318" s="8"/>
      <c r="C318" s="8"/>
      <c r="D318" s="8"/>
      <c r="E318" s="2"/>
      <c r="F318" s="6"/>
      <c r="G318" s="6"/>
      <c r="H318" s="6"/>
      <c r="I318" s="6"/>
      <c r="Y318" s="2"/>
      <c r="Z318" s="2"/>
      <c r="AA318"/>
      <c r="AB318" s="2"/>
    </row>
    <row r="319" spans="1:28" s="1" customFormat="1" hidden="1">
      <c r="A319" s="8"/>
      <c r="B319" s="8"/>
      <c r="C319" s="8"/>
      <c r="D319" s="8"/>
      <c r="E319" s="2"/>
      <c r="F319" s="6"/>
      <c r="G319" s="6"/>
      <c r="H319" s="6"/>
      <c r="I319" s="6"/>
      <c r="Y319" s="2"/>
      <c r="Z319" s="2"/>
      <c r="AA319"/>
      <c r="AB319" s="2"/>
    </row>
    <row r="320" spans="1:28" s="1" customFormat="1" hidden="1">
      <c r="A320" s="8"/>
      <c r="B320" s="8"/>
      <c r="C320" s="8"/>
      <c r="D320" s="8"/>
      <c r="E320" s="2"/>
      <c r="F320" s="6"/>
      <c r="G320" s="6"/>
      <c r="H320" s="6"/>
      <c r="I320" s="6"/>
      <c r="Y320" s="2"/>
      <c r="Z320" s="2"/>
      <c r="AA320"/>
      <c r="AB320" s="2"/>
    </row>
    <row r="321" spans="1:28" s="1" customFormat="1" hidden="1">
      <c r="A321" s="8"/>
      <c r="B321" s="8"/>
      <c r="C321" s="8"/>
      <c r="D321" s="8"/>
      <c r="E321" s="2"/>
      <c r="F321" s="6"/>
      <c r="G321" s="6"/>
      <c r="H321" s="6"/>
      <c r="I321" s="6"/>
      <c r="Y321" s="2"/>
      <c r="Z321" s="2"/>
      <c r="AA321"/>
      <c r="AB321" s="2"/>
    </row>
    <row r="322" spans="1:28" s="1" customFormat="1" hidden="1">
      <c r="A322" s="8"/>
      <c r="B322" s="8"/>
      <c r="C322" s="8"/>
      <c r="D322" s="8"/>
      <c r="E322" s="2"/>
      <c r="F322" s="6"/>
      <c r="G322" s="6"/>
      <c r="H322" s="6"/>
      <c r="I322" s="6"/>
      <c r="Y322" s="2"/>
      <c r="Z322" s="2"/>
      <c r="AA322"/>
      <c r="AB322" s="2"/>
    </row>
    <row r="323" spans="1:28" s="1" customFormat="1" hidden="1">
      <c r="A323" s="8"/>
      <c r="B323" s="8"/>
      <c r="C323" s="8"/>
      <c r="D323" s="8"/>
      <c r="E323" s="2"/>
      <c r="F323" s="6"/>
      <c r="G323" s="6"/>
      <c r="H323" s="6"/>
      <c r="I323" s="6"/>
      <c r="Y323" s="2"/>
      <c r="Z323" s="2"/>
      <c r="AA323"/>
      <c r="AB323" s="2"/>
    </row>
    <row r="324" spans="1:28" s="1" customFormat="1" hidden="1">
      <c r="A324" s="8"/>
      <c r="B324" s="8"/>
      <c r="C324" s="8"/>
      <c r="D324" s="8"/>
      <c r="E324" s="2"/>
      <c r="F324" s="6"/>
      <c r="G324" s="6"/>
      <c r="H324" s="6"/>
      <c r="I324" s="6"/>
      <c r="Y324" s="2"/>
      <c r="Z324" s="2"/>
      <c r="AA324"/>
      <c r="AB324" s="2"/>
    </row>
    <row r="325" spans="1:28" s="1" customFormat="1" hidden="1">
      <c r="A325" s="8"/>
      <c r="B325" s="8"/>
      <c r="C325" s="8"/>
      <c r="D325" s="8"/>
      <c r="E325" s="2"/>
      <c r="F325" s="6"/>
      <c r="G325" s="6"/>
      <c r="H325" s="6"/>
      <c r="I325" s="6"/>
      <c r="Y325" s="2"/>
      <c r="Z325" s="2"/>
      <c r="AA325"/>
      <c r="AB325" s="2"/>
    </row>
    <row r="326" spans="1:28" s="1" customFormat="1" hidden="1">
      <c r="A326" s="8"/>
      <c r="B326" s="8"/>
      <c r="C326" s="8"/>
      <c r="D326" s="8"/>
      <c r="E326" s="2"/>
      <c r="F326" s="6"/>
      <c r="G326" s="6"/>
      <c r="H326" s="6"/>
      <c r="I326" s="6"/>
      <c r="Y326" s="2"/>
      <c r="Z326" s="2"/>
      <c r="AA326"/>
      <c r="AB326" s="2"/>
    </row>
    <row r="327" spans="1:28" s="1" customFormat="1" hidden="1">
      <c r="A327" s="8"/>
      <c r="B327" s="8"/>
      <c r="C327" s="8"/>
      <c r="D327" s="8"/>
      <c r="E327" s="2"/>
      <c r="F327" s="6"/>
      <c r="G327" s="6"/>
      <c r="H327" s="6"/>
      <c r="I327" s="6"/>
      <c r="Y327" s="2"/>
      <c r="Z327" s="2"/>
      <c r="AA327"/>
      <c r="AB327" s="2"/>
    </row>
    <row r="328" spans="1:28" s="1" customFormat="1" hidden="1">
      <c r="A328" s="8"/>
      <c r="B328" s="8"/>
      <c r="C328" s="8"/>
      <c r="D328" s="8"/>
      <c r="E328" s="2"/>
      <c r="F328" s="6"/>
      <c r="G328" s="6"/>
      <c r="H328" s="6"/>
      <c r="I328" s="6"/>
      <c r="Y328" s="2"/>
      <c r="Z328" s="2"/>
      <c r="AA328"/>
      <c r="AB328" s="2"/>
    </row>
    <row r="329" spans="1:28" s="1" customFormat="1" hidden="1">
      <c r="A329" s="8"/>
      <c r="B329" s="8"/>
      <c r="C329" s="8"/>
      <c r="D329" s="8"/>
      <c r="E329" s="2"/>
      <c r="F329" s="6"/>
      <c r="G329" s="6"/>
      <c r="H329" s="6"/>
      <c r="I329" s="6"/>
      <c r="Y329" s="2"/>
      <c r="Z329" s="2"/>
      <c r="AA329"/>
      <c r="AB329" s="2"/>
    </row>
    <row r="330" spans="1:28" s="1" customFormat="1" hidden="1">
      <c r="A330" s="8"/>
      <c r="B330" s="8"/>
      <c r="C330" s="8"/>
      <c r="D330" s="8"/>
      <c r="E330" s="2"/>
      <c r="F330" s="6"/>
      <c r="G330" s="6"/>
      <c r="H330" s="6"/>
      <c r="I330" s="6"/>
      <c r="Y330" s="2"/>
      <c r="Z330" s="2"/>
      <c r="AA330"/>
      <c r="AB330" s="2"/>
    </row>
    <row r="331" spans="1:28" s="1" customFormat="1" hidden="1">
      <c r="A331" s="8"/>
      <c r="B331" s="8"/>
      <c r="C331" s="8"/>
      <c r="D331" s="8"/>
      <c r="E331" s="2"/>
      <c r="F331" s="6"/>
      <c r="G331" s="6"/>
      <c r="H331" s="6"/>
      <c r="I331" s="6"/>
      <c r="Y331" s="2"/>
      <c r="Z331" s="2"/>
      <c r="AA331"/>
      <c r="AB331" s="2"/>
    </row>
    <row r="332" spans="1:28" s="1" customFormat="1" hidden="1">
      <c r="A332" s="8"/>
      <c r="B332" s="8"/>
      <c r="C332" s="8"/>
      <c r="D332" s="8"/>
      <c r="E332" s="2"/>
      <c r="F332" s="6"/>
      <c r="G332" s="6"/>
      <c r="H332" s="6"/>
      <c r="I332" s="6"/>
      <c r="Y332" s="2"/>
      <c r="Z332" s="2"/>
      <c r="AA332"/>
      <c r="AB332" s="2"/>
    </row>
    <row r="333" spans="1:28" s="1" customFormat="1" hidden="1">
      <c r="A333" s="8"/>
      <c r="B333" s="8"/>
      <c r="C333" s="8"/>
      <c r="D333" s="8"/>
      <c r="E333" s="2"/>
      <c r="F333" s="6"/>
      <c r="G333" s="6"/>
      <c r="H333" s="6"/>
      <c r="I333" s="6"/>
      <c r="Y333" s="2"/>
      <c r="Z333" s="2"/>
      <c r="AA333"/>
      <c r="AB333" s="2"/>
    </row>
    <row r="334" spans="1:28" s="1" customFormat="1" hidden="1">
      <c r="A334" s="8"/>
      <c r="B334" s="8"/>
      <c r="C334" s="8"/>
      <c r="D334" s="8"/>
      <c r="E334" s="2"/>
      <c r="F334" s="6"/>
      <c r="G334" s="6"/>
      <c r="H334" s="6"/>
      <c r="I334" s="6"/>
      <c r="Y334" s="2"/>
      <c r="Z334" s="2"/>
      <c r="AA334"/>
      <c r="AB334" s="2"/>
    </row>
    <row r="335" spans="1:28" s="1" customFormat="1" hidden="1">
      <c r="A335" s="8"/>
      <c r="B335" s="8"/>
      <c r="C335" s="8"/>
      <c r="D335" s="8"/>
      <c r="E335" s="2"/>
      <c r="F335" s="6"/>
      <c r="G335" s="6"/>
      <c r="H335" s="6"/>
      <c r="I335" s="6"/>
      <c r="Y335" s="2"/>
      <c r="Z335" s="2"/>
      <c r="AA335"/>
      <c r="AB335" s="2"/>
    </row>
    <row r="336" spans="1:28" s="1" customFormat="1" hidden="1">
      <c r="A336" s="8"/>
      <c r="B336" s="8"/>
      <c r="C336" s="8"/>
      <c r="D336" s="8"/>
      <c r="E336" s="2"/>
      <c r="F336" s="6"/>
      <c r="G336" s="6"/>
      <c r="H336" s="6"/>
      <c r="I336" s="6"/>
      <c r="Y336" s="2"/>
      <c r="Z336" s="2"/>
      <c r="AA336"/>
      <c r="AB336" s="2"/>
    </row>
    <row r="337" spans="1:28" s="1" customFormat="1" hidden="1">
      <c r="A337" s="8"/>
      <c r="B337" s="8"/>
      <c r="C337" s="8"/>
      <c r="D337" s="8"/>
      <c r="E337" s="2"/>
      <c r="F337" s="6"/>
      <c r="G337" s="6"/>
      <c r="H337" s="6"/>
      <c r="I337" s="6"/>
      <c r="Y337" s="2"/>
      <c r="Z337" s="2"/>
      <c r="AA337"/>
      <c r="AB337" s="2"/>
    </row>
    <row r="338" spans="1:28" s="1" customFormat="1" hidden="1">
      <c r="A338" s="8"/>
      <c r="B338" s="8"/>
      <c r="C338" s="8"/>
      <c r="D338" s="8"/>
      <c r="E338" s="2"/>
      <c r="F338" s="6"/>
      <c r="G338" s="6"/>
      <c r="H338" s="6"/>
      <c r="I338" s="6"/>
      <c r="Y338" s="2"/>
      <c r="Z338" s="2"/>
      <c r="AA338"/>
      <c r="AB338" s="2"/>
    </row>
    <row r="339" spans="1:28" s="1" customFormat="1" hidden="1">
      <c r="A339" s="8"/>
      <c r="B339" s="8"/>
      <c r="C339" s="8"/>
      <c r="D339" s="8"/>
      <c r="E339" s="2"/>
      <c r="F339" s="6"/>
      <c r="G339" s="6"/>
      <c r="H339" s="6"/>
      <c r="I339" s="6"/>
      <c r="Y339" s="2"/>
      <c r="Z339" s="2"/>
      <c r="AA339"/>
      <c r="AB339" s="2"/>
    </row>
    <row r="340" spans="1:28" s="1" customFormat="1" hidden="1">
      <c r="A340" s="8"/>
      <c r="B340" s="8"/>
      <c r="C340" s="8"/>
      <c r="D340" s="8"/>
      <c r="E340" s="2"/>
      <c r="F340" s="6"/>
      <c r="G340" s="6"/>
      <c r="H340" s="6"/>
      <c r="I340" s="6"/>
      <c r="Y340" s="2"/>
      <c r="Z340" s="2"/>
      <c r="AA340"/>
      <c r="AB340" s="2"/>
    </row>
    <row r="341" spans="1:28" s="1" customFormat="1" hidden="1">
      <c r="A341" s="8"/>
      <c r="B341" s="8"/>
      <c r="C341" s="8"/>
      <c r="D341" s="8"/>
      <c r="E341" s="2"/>
      <c r="F341" s="6"/>
      <c r="G341" s="6"/>
      <c r="H341" s="6"/>
      <c r="I341" s="6"/>
      <c r="Y341" s="2"/>
      <c r="Z341" s="2"/>
      <c r="AA341"/>
      <c r="AB341" s="2"/>
    </row>
    <row r="342" spans="1:28" s="1" customFormat="1" hidden="1">
      <c r="A342" s="8"/>
      <c r="B342" s="8"/>
      <c r="C342" s="8"/>
      <c r="D342" s="8"/>
      <c r="E342" s="2"/>
      <c r="F342" s="6"/>
      <c r="G342" s="6"/>
      <c r="H342" s="6"/>
      <c r="I342" s="6"/>
      <c r="Y342" s="2"/>
      <c r="Z342" s="2"/>
      <c r="AA342"/>
      <c r="AB342" s="2"/>
    </row>
    <row r="343" spans="1:28" s="1" customFormat="1" hidden="1">
      <c r="A343" s="8"/>
      <c r="B343" s="8"/>
      <c r="C343" s="8"/>
      <c r="D343" s="8"/>
      <c r="E343" s="2"/>
      <c r="F343" s="6"/>
      <c r="G343" s="6"/>
      <c r="H343" s="6"/>
      <c r="I343" s="6"/>
      <c r="Y343" s="2"/>
      <c r="Z343" s="2"/>
      <c r="AA343"/>
      <c r="AB343" s="2"/>
    </row>
    <row r="344" spans="1:28" s="1" customFormat="1" hidden="1">
      <c r="A344" s="8"/>
      <c r="B344" s="8"/>
      <c r="C344" s="8"/>
      <c r="D344" s="8"/>
      <c r="E344" s="2"/>
      <c r="F344" s="6"/>
      <c r="G344" s="6"/>
      <c r="H344" s="6"/>
      <c r="I344" s="6"/>
      <c r="Y344" s="2"/>
      <c r="Z344" s="2"/>
      <c r="AA344"/>
      <c r="AB344" s="2"/>
    </row>
    <row r="345" spans="1:28" s="1" customFormat="1" hidden="1">
      <c r="A345" s="8"/>
      <c r="B345" s="8"/>
      <c r="C345" s="8"/>
      <c r="D345" s="8"/>
      <c r="E345" s="2"/>
      <c r="F345" s="6"/>
      <c r="G345" s="6"/>
      <c r="H345" s="6"/>
      <c r="I345" s="6"/>
      <c r="Y345" s="2"/>
      <c r="Z345" s="2"/>
      <c r="AA345"/>
      <c r="AB345" s="2"/>
    </row>
  </sheetData>
  <sheetProtection sheet="1" objects="1" scenarios="1"/>
  <protectedRanges>
    <protectedRange sqref="A3:A53 C3:Q53 S3:V53" name="Range1"/>
  </protectedRanges>
  <mergeCells count="4">
    <mergeCell ref="J1:R1"/>
    <mergeCell ref="S1:W1"/>
    <mergeCell ref="A1:I1"/>
    <mergeCell ref="Y1:Z1"/>
  </mergeCells>
  <conditionalFormatting sqref="D3:D53">
    <cfRule type="expression" dxfId="60" priority="1">
      <formula>ISNUMBER(D3)</formula>
    </cfRule>
    <cfRule type="expression" dxfId="59" priority="2">
      <formula>ISTEXT(C3)</formula>
    </cfRule>
  </conditionalFormatting>
  <conditionalFormatting sqref="E3:E53">
    <cfRule type="expression" dxfId="58" priority="112">
      <formula>AND($A3&lt;&gt;"",$E3&lt;&gt;"",COUNTIFS($A$3:$A$53,$A3,$E$3:$E$53,"&lt;&gt;",$E$3:$E$53,"&lt;&gt;"&amp;$E3)&gt;0)</formula>
    </cfRule>
  </conditionalFormatting>
  <conditionalFormatting sqref="E3:I53">
    <cfRule type="expression" dxfId="57" priority="107">
      <formula>AND($A3&lt;&gt;"",E3="")</formula>
    </cfRule>
  </conditionalFormatting>
  <conditionalFormatting sqref="J3:J53">
    <cfRule type="expression" dxfId="56" priority="80">
      <formula>H3="Invertebrate"</formula>
    </cfRule>
    <cfRule type="expression" dxfId="55" priority="81">
      <formula>H3="Vertebrate"</formula>
    </cfRule>
  </conditionalFormatting>
  <conditionalFormatting sqref="J3:Q53">
    <cfRule type="expression" dxfId="54" priority="79">
      <formula>ISNUMBER(J3)</formula>
    </cfRule>
  </conditionalFormatting>
  <conditionalFormatting sqref="K3:K53">
    <cfRule type="expression" dxfId="53" priority="100">
      <formula>H3="Vertebrate"</formula>
    </cfRule>
    <cfRule type="expression" dxfId="52" priority="99">
      <formula>H3="Invertebrate"</formula>
    </cfRule>
  </conditionalFormatting>
  <conditionalFormatting sqref="L3:L53">
    <cfRule type="expression" dxfId="51" priority="98">
      <formula>H3="Vertebrate"</formula>
    </cfRule>
    <cfRule type="expression" dxfId="50" priority="97">
      <formula>H3="Invertebrate"</formula>
    </cfRule>
  </conditionalFormatting>
  <conditionalFormatting sqref="M3:M53">
    <cfRule type="expression" dxfId="49" priority="96">
      <formula>H3="Invertebrate"</formula>
    </cfRule>
    <cfRule type="expression" dxfId="48" priority="95">
      <formula>H3="Vertebrate"</formula>
    </cfRule>
  </conditionalFormatting>
  <conditionalFormatting sqref="N3:N53">
    <cfRule type="expression" dxfId="47" priority="94">
      <formula>H3="Invertebrate"</formula>
    </cfRule>
    <cfRule type="expression" dxfId="46" priority="93">
      <formula>H3="Vertebrate"</formula>
    </cfRule>
  </conditionalFormatting>
  <conditionalFormatting sqref="O3:O53">
    <cfRule type="expression" dxfId="45" priority="91">
      <formula>H3="Invertebrate"</formula>
    </cfRule>
    <cfRule type="expression" dxfId="44" priority="92">
      <formula>H3="Vertebrate"</formula>
    </cfRule>
  </conditionalFormatting>
  <conditionalFormatting sqref="P3:P53">
    <cfRule type="expression" dxfId="43" priority="90">
      <formula>H3="Vertebrate"</formula>
    </cfRule>
    <cfRule type="expression" dxfId="42" priority="89">
      <formula>H3="Invertebrate"</formula>
    </cfRule>
  </conditionalFormatting>
  <conditionalFormatting sqref="Q3:Q53">
    <cfRule type="expression" dxfId="41" priority="88">
      <formula>H3="Invertebrate"</formula>
    </cfRule>
    <cfRule type="expression" dxfId="40" priority="87">
      <formula>H3="Vertebrate"</formula>
    </cfRule>
  </conditionalFormatting>
  <conditionalFormatting sqref="S3:S53">
    <cfRule type="expression" dxfId="39" priority="86">
      <formula>ISTEXT(H3)</formula>
    </cfRule>
  </conditionalFormatting>
  <conditionalFormatting sqref="S3:V53">
    <cfRule type="expression" dxfId="38" priority="82">
      <formula>ISNUMBER(S3)</formula>
    </cfRule>
  </conditionalFormatting>
  <conditionalFormatting sqref="T3:T53">
    <cfRule type="expression" dxfId="37" priority="85">
      <formula>ISTEXT(H3)</formula>
    </cfRule>
  </conditionalFormatting>
  <conditionalFormatting sqref="U3:U53">
    <cfRule type="expression" dxfId="36" priority="84">
      <formula>ISTEXT(H3)</formula>
    </cfRule>
  </conditionalFormatting>
  <conditionalFormatting sqref="V3:V53">
    <cfRule type="expression" dxfId="35" priority="83">
      <formula>ISTEXT(H3)</formula>
    </cfRule>
  </conditionalFormatting>
  <conditionalFormatting sqref="Y3:Z53">
    <cfRule type="expression" dxfId="34" priority="113" stopIfTrue="1">
      <formula>$Y3="HIGH"</formula>
    </cfRule>
    <cfRule type="expression" dxfId="33" priority="114" stopIfTrue="1">
      <formula>$Y3="MED"</formula>
    </cfRule>
    <cfRule type="expression" dxfId="32" priority="115" stopIfTrue="1">
      <formula>$Y3="LOW"</formula>
    </cfRule>
    <cfRule type="expression" dxfId="31" priority="116" stopIfTrue="1">
      <formula>$Y3="Group Error"</formula>
    </cfRule>
    <cfRule type="expression" dxfId="30" priority="117" stopIfTrue="1">
      <formula>$Y3=""</formula>
    </cfRule>
    <cfRule type="expression" dxfId="29" priority="118" stopIfTrue="1">
      <formula>OR($Y3="ETP/non-ETP",$Y3="ETP/Type",$Y3="Type")</formula>
    </cfRule>
  </conditionalFormatting>
  <conditionalFormatting sqref="AC53">
    <cfRule type="cellIs" dxfId="28" priority="9" stopIfTrue="1" operator="equal">
      <formula>"HIGH"</formula>
    </cfRule>
    <cfRule type="cellIs" dxfId="27" priority="10" stopIfTrue="1" operator="equal">
      <formula>"MED"</formula>
    </cfRule>
    <cfRule type="cellIs" dxfId="26" priority="11" stopIfTrue="1" operator="equal">
      <formula>"LOW"</formula>
    </cfRule>
  </conditionalFormatting>
  <dataValidations count="6">
    <dataValidation type="list" allowBlank="1" showInputMessage="1" showErrorMessage="1" sqref="A54:D74" xr:uid="{70C1A0B6-0418-4130-8824-659ADBD684A3}">
      <formula1>ScoringElement</formula1>
    </dataValidation>
    <dataValidation type="list" allowBlank="1" showInputMessage="1" showErrorMessage="1" sqref="I3:I53 H54:I138" xr:uid="{42AB0CE9-9B8A-4BF5-BBDF-15224CA42DFF}">
      <formula1>SpeciesType</formula1>
    </dataValidation>
    <dataValidation type="list" allowBlank="1" showInputMessage="1" showErrorMessage="1" sqref="A3:A53" xr:uid="{352C341C-933B-41F4-A68F-BE16415FEE98}">
      <formula1>scoringel</formula1>
    </dataValidation>
    <dataValidation type="whole" allowBlank="1" showInputMessage="1" showErrorMessage="1" errorTitle="Error" error="Scores must be between 1 and 3" sqref="J3:Q53 S3:V53" xr:uid="{ECFE0C2A-7B6A-429A-AC25-A955D843DB70}">
      <formula1>1</formula1>
      <formula2>3</formula2>
    </dataValidation>
    <dataValidation type="whole" allowBlank="1" showErrorMessage="1" errorTitle="Warning" error="Please enter numeric values between 1 and 15." sqref="D3:D53" xr:uid="{52662E4F-FC1A-4A6C-BAEB-F06535697D40}">
      <formula1>1</formula1>
      <formula2>15</formula2>
    </dataValidation>
    <dataValidation type="list" allowBlank="1" showInputMessage="1" showErrorMessage="1" sqref="C3:C53" xr:uid="{67C097FD-BBD7-4436-B9EC-7061AE1809DC}">
      <formula1>Groups</formula1>
    </dataValidation>
  </dataValidations>
  <pageMargins left="0.75" right="0.75" top="1" bottom="1" header="0.5" footer="0.5"/>
  <pageSetup paperSize="9" scale="51" orientation="portrait" r:id="rId1"/>
  <headerFooter alignWithMargins="0"/>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A4593BB-5761-46D8-A7C0-771D5FF28B14}">
          <x14:formula1>
            <xm:f>Lists!$A$84:$A$85</xm:f>
          </x14:formula1>
          <xm:sqref>E3:E53</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B54"/>
  <sheetViews>
    <sheetView zoomScaleNormal="100" workbookViewId="0"/>
  </sheetViews>
  <sheetFormatPr defaultColWidth="0" defaultRowHeight="12.5" zeroHeight="1"/>
  <cols>
    <col min="1" max="1" width="7.6328125" style="15" customWidth="1"/>
    <col min="2" max="2" width="15.54296875" style="16" customWidth="1"/>
    <col min="3" max="5" width="10.54296875" style="15" customWidth="1"/>
    <col min="6" max="6" width="35.453125" style="15" customWidth="1"/>
    <col min="7" max="7" width="7.453125" style="16" customWidth="1"/>
    <col min="8" max="14" width="5.54296875" style="16" customWidth="1"/>
    <col min="15" max="15" width="5.54296875" style="17" customWidth="1"/>
    <col min="16" max="18" width="5.54296875" style="16" customWidth="1"/>
    <col min="19" max="19" width="5.54296875" style="17" customWidth="1"/>
    <col min="20" max="20" width="5.54296875" style="16" customWidth="1"/>
    <col min="21" max="21" width="9.6328125" style="16" customWidth="1"/>
    <col min="22" max="22" width="10.6328125" style="16" customWidth="1"/>
    <col min="23" max="23" width="2.54296875" style="18" customWidth="1"/>
    <col min="24" max="25" width="9.1796875" style="15" hidden="1" customWidth="1"/>
    <col min="26" max="27" width="0" style="15" hidden="1" customWidth="1"/>
    <col min="28" max="28" width="0" hidden="1" customWidth="1"/>
    <col min="29" max="16384" width="9.1796875" style="15" hidden="1"/>
  </cols>
  <sheetData>
    <row r="1" spans="1:25" ht="11.25" customHeight="1">
      <c r="A1" s="74"/>
      <c r="B1" s="74"/>
      <c r="C1" s="74"/>
      <c r="D1" s="74"/>
      <c r="E1" s="74"/>
      <c r="F1" s="74"/>
      <c r="G1" s="74"/>
      <c r="H1" s="209" t="s">
        <v>90</v>
      </c>
      <c r="I1" s="209"/>
      <c r="J1" s="209"/>
      <c r="K1" s="209"/>
      <c r="L1" s="209"/>
      <c r="M1" s="209"/>
      <c r="N1" s="209"/>
      <c r="O1" s="209"/>
      <c r="P1" s="202" t="s">
        <v>91</v>
      </c>
      <c r="Q1" s="202"/>
      <c r="R1" s="202"/>
      <c r="S1" s="203"/>
      <c r="T1" s="103"/>
      <c r="U1" s="200" t="s">
        <v>126</v>
      </c>
      <c r="V1" s="201"/>
      <c r="W1" s="15"/>
    </row>
    <row r="2" spans="1:25" ht="20.149999999999999" customHeight="1">
      <c r="A2" s="194" t="s">
        <v>92</v>
      </c>
      <c r="B2" s="195"/>
      <c r="C2" s="195"/>
      <c r="D2" s="195"/>
      <c r="E2" s="195"/>
      <c r="F2" s="195"/>
      <c r="G2" s="196"/>
      <c r="H2" s="204" t="s">
        <v>93</v>
      </c>
      <c r="I2" s="204"/>
      <c r="J2" s="205" t="s">
        <v>94</v>
      </c>
      <c r="K2" s="205"/>
      <c r="L2" s="205"/>
      <c r="M2" s="205"/>
      <c r="N2" s="205"/>
      <c r="O2" s="208" t="s">
        <v>95</v>
      </c>
      <c r="P2" s="197" t="s">
        <v>96</v>
      </c>
      <c r="Q2" s="198" t="s">
        <v>97</v>
      </c>
      <c r="R2" s="199" t="s">
        <v>69</v>
      </c>
      <c r="S2" s="206" t="s">
        <v>98</v>
      </c>
      <c r="T2" s="212" t="s">
        <v>99</v>
      </c>
      <c r="U2" s="210" t="s">
        <v>131</v>
      </c>
      <c r="V2" s="211" t="s">
        <v>78</v>
      </c>
      <c r="W2" s="15"/>
    </row>
    <row r="3" spans="1:25" ht="120" customHeight="1">
      <c r="A3" s="48" t="s">
        <v>52</v>
      </c>
      <c r="B3" s="49" t="s">
        <v>100</v>
      </c>
      <c r="C3" s="49" t="s">
        <v>101</v>
      </c>
      <c r="D3" s="49" t="s">
        <v>102</v>
      </c>
      <c r="E3" s="49" t="s">
        <v>103</v>
      </c>
      <c r="F3" s="49" t="s">
        <v>104</v>
      </c>
      <c r="G3" s="49" t="s">
        <v>105</v>
      </c>
      <c r="H3" s="44" t="s">
        <v>106</v>
      </c>
      <c r="I3" s="44" t="s">
        <v>107</v>
      </c>
      <c r="J3" s="44" t="s">
        <v>108</v>
      </c>
      <c r="K3" s="44" t="s">
        <v>109</v>
      </c>
      <c r="L3" s="44" t="s">
        <v>110</v>
      </c>
      <c r="M3" s="44" t="s">
        <v>111</v>
      </c>
      <c r="N3" s="44" t="s">
        <v>112</v>
      </c>
      <c r="O3" s="208"/>
      <c r="P3" s="197"/>
      <c r="Q3" s="198"/>
      <c r="R3" s="199"/>
      <c r="S3" s="207"/>
      <c r="T3" s="213"/>
      <c r="U3" s="210"/>
      <c r="V3" s="211"/>
      <c r="W3" s="15"/>
      <c r="Y3" s="127" t="s">
        <v>130</v>
      </c>
    </row>
    <row r="4" spans="1:25" ht="9.75" customHeight="1">
      <c r="A4" s="45"/>
      <c r="B4" s="2"/>
      <c r="C4" s="2"/>
      <c r="D4" s="2"/>
      <c r="E4" s="2"/>
      <c r="F4" s="6"/>
      <c r="G4" s="1"/>
      <c r="H4" s="1"/>
      <c r="I4" s="1"/>
      <c r="J4" s="1"/>
      <c r="K4" s="1"/>
      <c r="L4" s="1"/>
      <c r="M4" s="1"/>
      <c r="N4" s="1"/>
      <c r="O4" s="99" t="str">
        <f>IF(COUNT(H4:N4)&gt;6, (((2*H4)+2*(I4)+J4+K4+L4+M4+N4)/9),"")</f>
        <v/>
      </c>
      <c r="P4" s="51"/>
      <c r="Q4" s="51"/>
      <c r="R4" s="51"/>
      <c r="S4" s="101" t="str">
        <f>IF(COUNT(P4:R4)&gt;2,GEOMEAN(P4:R4),"")</f>
        <v/>
      </c>
      <c r="T4" s="104" t="str">
        <f>IF(OR(S4="",O4=""),"",(O4^2+S4^2)^0.5)</f>
        <v/>
      </c>
      <c r="U4" s="16" t="str" cm="1">
        <f t="array" ref="U4">IF(Y4="","",_xlfn.IFS(Y4=-1,"Group Error",Y4&lt;60,"High",Y4&lt;80,"Med",TRUE,"Low"))</f>
        <v/>
      </c>
      <c r="V4" s="22" t="str" cm="1">
        <f t="array" ref="V4">IF(Y4="","",IF(Y4=-1,"Group Error",_xlfn.IFS(
Y4&lt;60,"SG60 not met",
Y4&lt;80,"SG60 met",
Y4&lt;100,"SG80 met",
TRUE,"SG100 met")))</f>
        <v/>
      </c>
      <c r="W4" s="15"/>
      <c r="Y4" s="82" t="str">
        <f t="shared" ref="Y4:Y35" si="0">IF(ISBLANK(A4),"",IFERROR(ROUND(IF(T4="","",-9.1*T4^2+22.4*T4+86.8),0),""))</f>
        <v/>
      </c>
    </row>
    <row r="5" spans="1:25" ht="9.75" customHeight="1">
      <c r="A5" s="45"/>
      <c r="B5" s="2"/>
      <c r="C5" s="47"/>
      <c r="D5" s="47"/>
      <c r="E5" s="47"/>
      <c r="F5" s="47"/>
      <c r="O5" s="99" t="str">
        <f t="shared" ref="O5:O53" si="1">IF(COUNT(H5:N5)&gt;6, (((2*H5)+2*(I5)+J5+K5+L5+M5+N5)/9),"")</f>
        <v/>
      </c>
      <c r="P5" s="51"/>
      <c r="Q5" s="51"/>
      <c r="R5" s="51"/>
      <c r="S5" s="101" t="str">
        <f t="shared" ref="S5:S53" si="2">IF(COUNT(P5:R5)&gt;2,GEOMEAN(P5:R5),"")</f>
        <v/>
      </c>
      <c r="T5" s="104" t="str">
        <f t="shared" ref="T5:T41" si="3">IF(OR(S5="",O5=""),"",(O5^2+S5^2)^0.5)</f>
        <v/>
      </c>
      <c r="U5" s="16" t="str" cm="1">
        <f t="array" ref="U5">IF(Y5="","",_xlfn.IFS(Y5=-1,"Group Error",Y5&lt;60,"High",Y5&lt;80,"Med",TRUE,"Low"))</f>
        <v/>
      </c>
      <c r="V5" s="22" t="str" cm="1">
        <f t="array" ref="V5">IF(Y5="","",IF(Y5=-1,"Group Error",_xlfn.IFS(
Y5&lt;60,"SG60 not met",
Y5&lt;80,"SG60 met",
Y5&lt;100,"SG80 met",
TRUE,"SG100 met")))</f>
        <v/>
      </c>
      <c r="W5" s="15"/>
      <c r="Y5" s="82" t="str">
        <f t="shared" si="0"/>
        <v/>
      </c>
    </row>
    <row r="6" spans="1:25" ht="9.75" customHeight="1">
      <c r="A6" s="45"/>
      <c r="B6" s="2"/>
      <c r="C6" s="47"/>
      <c r="D6" s="47"/>
      <c r="E6" s="47"/>
      <c r="F6" s="47"/>
      <c r="O6" s="99" t="str">
        <f t="shared" si="1"/>
        <v/>
      </c>
      <c r="P6" s="51"/>
      <c r="Q6" s="51"/>
      <c r="R6" s="51"/>
      <c r="S6" s="101" t="str">
        <f t="shared" si="2"/>
        <v/>
      </c>
      <c r="T6" s="104" t="str">
        <f t="shared" si="3"/>
        <v/>
      </c>
      <c r="U6" s="16" t="str" cm="1">
        <f t="array" ref="U6">IF(Y6="","",_xlfn.IFS(Y6=-1,"Group Error",Y6&lt;60,"High",Y6&lt;80,"Med",TRUE,"Low"))</f>
        <v/>
      </c>
      <c r="V6" s="22" t="str" cm="1">
        <f t="array" ref="V6">IF(Y6="","",IF(Y6=-1,"Group Error",_xlfn.IFS(
Y6&lt;60,"SG60 not met",
Y6&lt;80,"SG60 met",
Y6&lt;100,"SG80 met",
TRUE,"SG100 met")))</f>
        <v/>
      </c>
      <c r="W6" s="15"/>
      <c r="Y6" s="82" t="str">
        <f t="shared" si="0"/>
        <v/>
      </c>
    </row>
    <row r="7" spans="1:25" ht="9.75" customHeight="1">
      <c r="A7" s="45"/>
      <c r="B7" s="2"/>
      <c r="C7" s="2"/>
      <c r="D7" s="47"/>
      <c r="E7" s="47"/>
      <c r="F7" s="47"/>
      <c r="O7" s="99" t="str">
        <f t="shared" si="1"/>
        <v/>
      </c>
      <c r="P7" s="51"/>
      <c r="Q7" s="51"/>
      <c r="R7" s="51"/>
      <c r="S7" s="101" t="str">
        <f t="shared" si="2"/>
        <v/>
      </c>
      <c r="T7" s="104" t="str">
        <f t="shared" si="3"/>
        <v/>
      </c>
      <c r="U7" s="16" t="str" cm="1">
        <f t="array" ref="U7">IF(Y7="","",_xlfn.IFS(Y7=-1,"Group Error",Y7&lt;60,"High",Y7&lt;80,"Med",TRUE,"Low"))</f>
        <v/>
      </c>
      <c r="V7" s="22" t="str" cm="1">
        <f t="array" ref="V7">IF(Y7="","",IF(Y7=-1,"Group Error",_xlfn.IFS(
Y7&lt;60,"SG60 not met",
Y7&lt;80,"SG60 met",
Y7&lt;100,"SG80 met",
TRUE,"SG100 met")))</f>
        <v/>
      </c>
      <c r="W7" s="15"/>
      <c r="Y7" s="82" t="str">
        <f t="shared" si="0"/>
        <v/>
      </c>
    </row>
    <row r="8" spans="1:25" ht="9.75" customHeight="1">
      <c r="A8" s="45"/>
      <c r="B8" s="46"/>
      <c r="C8" s="47"/>
      <c r="D8" s="47"/>
      <c r="E8" s="47"/>
      <c r="F8" s="47"/>
      <c r="O8" s="99" t="str">
        <f t="shared" si="1"/>
        <v/>
      </c>
      <c r="P8" s="51"/>
      <c r="Q8" s="51"/>
      <c r="R8" s="51"/>
      <c r="S8" s="101" t="str">
        <f t="shared" si="2"/>
        <v/>
      </c>
      <c r="T8" s="104" t="str">
        <f t="shared" si="3"/>
        <v/>
      </c>
      <c r="U8" s="16" t="str" cm="1">
        <f t="array" ref="U8">IF(Y8="","",_xlfn.IFS(Y8=-1,"Group Error",Y8&lt;60,"High",Y8&lt;80,"Med",TRUE,"Low"))</f>
        <v/>
      </c>
      <c r="V8" s="22" t="str" cm="1">
        <f t="array" ref="V8">IF(Y8="","",IF(Y8=-1,"Group Error",_xlfn.IFS(
Y8&lt;60,"SG60 not met",
Y8&lt;80,"SG60 met",
Y8&lt;100,"SG80 met",
TRUE,"SG100 met")))</f>
        <v/>
      </c>
      <c r="W8" s="15"/>
      <c r="Y8" s="82" t="str">
        <f t="shared" si="0"/>
        <v/>
      </c>
    </row>
    <row r="9" spans="1:25" ht="9.75" customHeight="1">
      <c r="A9" s="45"/>
      <c r="B9" s="46"/>
      <c r="C9" s="47"/>
      <c r="D9" s="47"/>
      <c r="E9" s="47"/>
      <c r="F9" s="47"/>
      <c r="O9" s="99" t="str">
        <f t="shared" si="1"/>
        <v/>
      </c>
      <c r="P9" s="51"/>
      <c r="Q9" s="51"/>
      <c r="R9" s="51"/>
      <c r="S9" s="101" t="str">
        <f t="shared" si="2"/>
        <v/>
      </c>
      <c r="T9" s="104" t="str">
        <f t="shared" si="3"/>
        <v/>
      </c>
      <c r="U9" s="16" t="str" cm="1">
        <f t="array" ref="U9">IF(Y9="","",_xlfn.IFS(Y9=-1,"Group Error",Y9&lt;60,"High",Y9&lt;80,"Med",TRUE,"Low"))</f>
        <v/>
      </c>
      <c r="V9" s="22" t="str" cm="1">
        <f t="array" ref="V9">IF(Y9="","",IF(Y9=-1,"Group Error",_xlfn.IFS(
Y9&lt;60,"SG60 not met",
Y9&lt;80,"SG60 met",
Y9&lt;100,"SG80 met",
TRUE,"SG100 met")))</f>
        <v/>
      </c>
      <c r="Y9" s="82" t="str">
        <f t="shared" si="0"/>
        <v/>
      </c>
    </row>
    <row r="10" spans="1:25" ht="9.75" customHeight="1">
      <c r="A10" s="45"/>
      <c r="O10" s="99" t="str">
        <f t="shared" si="1"/>
        <v/>
      </c>
      <c r="P10" s="51"/>
      <c r="Q10" s="51"/>
      <c r="R10" s="51"/>
      <c r="S10" s="101" t="str">
        <f t="shared" si="2"/>
        <v/>
      </c>
      <c r="T10" s="104" t="str">
        <f t="shared" si="3"/>
        <v/>
      </c>
      <c r="U10" s="16" t="str" cm="1">
        <f t="array" ref="U10">IF(Y10="","",_xlfn.IFS(Y10=-1,"Group Error",Y10&lt;60,"High",Y10&lt;80,"Med",TRUE,"Low"))</f>
        <v/>
      </c>
      <c r="V10" s="22" t="str" cm="1">
        <f t="array" ref="V10">IF(Y10="","",IF(Y10=-1,"Group Error",_xlfn.IFS(
Y10&lt;60,"SG60 not met",
Y10&lt;80,"SG60 met",
Y10&lt;100,"SG80 met",
TRUE,"SG100 met")))</f>
        <v/>
      </c>
      <c r="Y10" s="82" t="str">
        <f t="shared" si="0"/>
        <v/>
      </c>
    </row>
    <row r="11" spans="1:25" ht="9.75" customHeight="1">
      <c r="A11" s="45"/>
      <c r="O11" s="99" t="str">
        <f t="shared" si="1"/>
        <v/>
      </c>
      <c r="P11" s="51"/>
      <c r="Q11" s="51"/>
      <c r="R11" s="51"/>
      <c r="S11" s="101" t="str">
        <f t="shared" si="2"/>
        <v/>
      </c>
      <c r="T11" s="104" t="str">
        <f t="shared" si="3"/>
        <v/>
      </c>
      <c r="U11" s="16" t="str" cm="1">
        <f t="array" ref="U11">IF(Y11="","",_xlfn.IFS(Y11=-1,"Group Error",Y11&lt;60,"High",Y11&lt;80,"Med",TRUE,"Low"))</f>
        <v/>
      </c>
      <c r="V11" s="22" t="str" cm="1">
        <f t="array" ref="V11">IF(Y11="","",IF(Y11=-1,"Group Error",_xlfn.IFS(
Y11&lt;60,"SG60 not met",
Y11&lt;80,"SG60 met",
Y11&lt;100,"SG80 met",
TRUE,"SG100 met")))</f>
        <v/>
      </c>
      <c r="Y11" s="82" t="str">
        <f t="shared" si="0"/>
        <v/>
      </c>
    </row>
    <row r="12" spans="1:25" ht="9.75" customHeight="1">
      <c r="A12" s="45"/>
      <c r="O12" s="99" t="str">
        <f t="shared" si="1"/>
        <v/>
      </c>
      <c r="P12" s="51"/>
      <c r="Q12" s="51"/>
      <c r="R12" s="51"/>
      <c r="S12" s="101" t="str">
        <f t="shared" si="2"/>
        <v/>
      </c>
      <c r="T12" s="104" t="str">
        <f t="shared" si="3"/>
        <v/>
      </c>
      <c r="U12" s="16" t="str" cm="1">
        <f t="array" ref="U12">IF(Y12="","",_xlfn.IFS(Y12=-1,"Group Error",Y12&lt;60,"High",Y12&lt;80,"Med",TRUE,"Low"))</f>
        <v/>
      </c>
      <c r="V12" s="22" t="str" cm="1">
        <f t="array" ref="V12">IF(Y12="","",IF(Y12=-1,"Group Error",_xlfn.IFS(
Y12&lt;60,"SG60 not met",
Y12&lt;80,"SG60 met",
Y12&lt;100,"SG80 met",
TRUE,"SG100 met")))</f>
        <v/>
      </c>
      <c r="Y12" s="82" t="str">
        <f t="shared" si="0"/>
        <v/>
      </c>
    </row>
    <row r="13" spans="1:25" ht="9.75" customHeight="1">
      <c r="A13" s="45"/>
      <c r="O13" s="99" t="str">
        <f t="shared" si="1"/>
        <v/>
      </c>
      <c r="P13" s="51"/>
      <c r="Q13" s="51"/>
      <c r="R13" s="51"/>
      <c r="S13" s="101" t="str">
        <f t="shared" si="2"/>
        <v/>
      </c>
      <c r="T13" s="104" t="str">
        <f t="shared" si="3"/>
        <v/>
      </c>
      <c r="U13" s="16" t="str" cm="1">
        <f t="array" ref="U13">IF(Y13="","",_xlfn.IFS(Y13=-1,"Group Error",Y13&lt;60,"High",Y13&lt;80,"Med",TRUE,"Low"))</f>
        <v/>
      </c>
      <c r="V13" s="22" t="str" cm="1">
        <f t="array" ref="V13">IF(Y13="","",IF(Y13=-1,"Group Error",_xlfn.IFS(
Y13&lt;60,"SG60 not met",
Y13&lt;80,"SG60 met",
Y13&lt;100,"SG80 met",
TRUE,"SG100 met")))</f>
        <v/>
      </c>
      <c r="Y13" s="82" t="str">
        <f t="shared" si="0"/>
        <v/>
      </c>
    </row>
    <row r="14" spans="1:25" ht="9.75" customHeight="1">
      <c r="A14" s="45"/>
      <c r="O14" s="99" t="str">
        <f t="shared" si="1"/>
        <v/>
      </c>
      <c r="P14" s="51"/>
      <c r="Q14" s="51"/>
      <c r="R14" s="51"/>
      <c r="S14" s="101" t="str">
        <f t="shared" si="2"/>
        <v/>
      </c>
      <c r="T14" s="104" t="str">
        <f t="shared" si="3"/>
        <v/>
      </c>
      <c r="U14" s="16" t="str" cm="1">
        <f t="array" ref="U14">IF(Y14="","",_xlfn.IFS(Y14=-1,"Group Error",Y14&lt;60,"High",Y14&lt;80,"Med",TRUE,"Low"))</f>
        <v/>
      </c>
      <c r="V14" s="22" t="str" cm="1">
        <f t="array" ref="V14">IF(Y14="","",IF(Y14=-1,"Group Error",_xlfn.IFS(
Y14&lt;60,"SG60 not met",
Y14&lt;80,"SG60 met",
Y14&lt;100,"SG80 met",
TRUE,"SG100 met")))</f>
        <v/>
      </c>
      <c r="Y14" s="82" t="str">
        <f t="shared" si="0"/>
        <v/>
      </c>
    </row>
    <row r="15" spans="1:25" ht="9.75" customHeight="1">
      <c r="A15" s="45"/>
      <c r="O15" s="99" t="str">
        <f t="shared" si="1"/>
        <v/>
      </c>
      <c r="P15" s="51"/>
      <c r="Q15" s="51"/>
      <c r="R15" s="51"/>
      <c r="S15" s="101" t="str">
        <f t="shared" si="2"/>
        <v/>
      </c>
      <c r="T15" s="104" t="str">
        <f t="shared" si="3"/>
        <v/>
      </c>
      <c r="U15" s="16" t="str" cm="1">
        <f t="array" ref="U15">IF(Y15="","",_xlfn.IFS(Y15=-1,"Group Error",Y15&lt;60,"High",Y15&lt;80,"Med",TRUE,"Low"))</f>
        <v/>
      </c>
      <c r="V15" s="22" t="str" cm="1">
        <f t="array" ref="V15">IF(Y15="","",IF(Y15=-1,"Group Error",_xlfn.IFS(
Y15&lt;60,"SG60 not met",
Y15&lt;80,"SG60 met",
Y15&lt;100,"SG80 met",
TRUE,"SG100 met")))</f>
        <v/>
      </c>
      <c r="Y15" s="82" t="str">
        <f t="shared" si="0"/>
        <v/>
      </c>
    </row>
    <row r="16" spans="1:25" ht="9.75" customHeight="1">
      <c r="A16" s="45"/>
      <c r="O16" s="99" t="str">
        <f t="shared" si="1"/>
        <v/>
      </c>
      <c r="P16" s="51"/>
      <c r="Q16" s="51"/>
      <c r="R16" s="51"/>
      <c r="S16" s="101" t="str">
        <f t="shared" si="2"/>
        <v/>
      </c>
      <c r="T16" s="104" t="str">
        <f t="shared" si="3"/>
        <v/>
      </c>
      <c r="U16" s="16" t="str" cm="1">
        <f t="array" ref="U16">IF(Y16="","",_xlfn.IFS(Y16=-1,"Group Error",Y16&lt;60,"High",Y16&lt;80,"Med",TRUE,"Low"))</f>
        <v/>
      </c>
      <c r="V16" s="22" t="str" cm="1">
        <f t="array" ref="V16">IF(Y16="","",IF(Y16=-1,"Group Error",_xlfn.IFS(
Y16&lt;60,"SG60 not met",
Y16&lt;80,"SG60 met",
Y16&lt;100,"SG80 met",
TRUE,"SG100 met")))</f>
        <v/>
      </c>
      <c r="Y16" s="82" t="str">
        <f t="shared" si="0"/>
        <v/>
      </c>
    </row>
    <row r="17" spans="1:25" ht="9.75" customHeight="1">
      <c r="A17" s="45"/>
      <c r="O17" s="99" t="str">
        <f t="shared" si="1"/>
        <v/>
      </c>
      <c r="P17" s="51"/>
      <c r="Q17" s="51"/>
      <c r="R17" s="51"/>
      <c r="S17" s="101" t="str">
        <f t="shared" si="2"/>
        <v/>
      </c>
      <c r="T17" s="104" t="str">
        <f t="shared" si="3"/>
        <v/>
      </c>
      <c r="U17" s="16" t="str" cm="1">
        <f t="array" ref="U17">IF(Y17="","",_xlfn.IFS(Y17=-1,"Group Error",Y17&lt;60,"High",Y17&lt;80,"Med",TRUE,"Low"))</f>
        <v/>
      </c>
      <c r="V17" s="22" t="str" cm="1">
        <f t="array" ref="V17">IF(Y17="","",IF(Y17=-1,"Group Error",_xlfn.IFS(
Y17&lt;60,"SG60 not met",
Y17&lt;80,"SG60 met",
Y17&lt;100,"SG80 met",
TRUE,"SG100 met")))</f>
        <v/>
      </c>
      <c r="Y17" s="82" t="str">
        <f t="shared" si="0"/>
        <v/>
      </c>
    </row>
    <row r="18" spans="1:25" ht="9.75" customHeight="1">
      <c r="A18" s="45"/>
      <c r="O18" s="99" t="str">
        <f t="shared" si="1"/>
        <v/>
      </c>
      <c r="P18" s="51"/>
      <c r="Q18" s="51"/>
      <c r="R18" s="51"/>
      <c r="S18" s="101" t="str">
        <f t="shared" si="2"/>
        <v/>
      </c>
      <c r="T18" s="104" t="str">
        <f t="shared" si="3"/>
        <v/>
      </c>
      <c r="U18" s="16" t="str" cm="1">
        <f t="array" ref="U18">IF(Y18="","",_xlfn.IFS(Y18=-1,"Group Error",Y18&lt;60,"High",Y18&lt;80,"Med",TRUE,"Low"))</f>
        <v/>
      </c>
      <c r="V18" s="22" t="str" cm="1">
        <f t="array" ref="V18">IF(Y18="","",IF(Y18=-1,"Group Error",_xlfn.IFS(
Y18&lt;60,"SG60 not met",
Y18&lt;80,"SG60 met",
Y18&lt;100,"SG80 met",
TRUE,"SG100 met")))</f>
        <v/>
      </c>
      <c r="Y18" s="82" t="str">
        <f t="shared" si="0"/>
        <v/>
      </c>
    </row>
    <row r="19" spans="1:25" ht="9.75" customHeight="1">
      <c r="A19" s="45"/>
      <c r="O19" s="99" t="str">
        <f t="shared" si="1"/>
        <v/>
      </c>
      <c r="P19" s="51"/>
      <c r="Q19" s="51"/>
      <c r="R19" s="51"/>
      <c r="S19" s="101" t="str">
        <f t="shared" si="2"/>
        <v/>
      </c>
      <c r="T19" s="104" t="str">
        <f t="shared" si="3"/>
        <v/>
      </c>
      <c r="U19" s="16" t="str" cm="1">
        <f t="array" ref="U19">IF(Y19="","",_xlfn.IFS(Y19=-1,"Group Error",Y19&lt;60,"High",Y19&lt;80,"Med",TRUE,"Low"))</f>
        <v/>
      </c>
      <c r="V19" s="22" t="str" cm="1">
        <f t="array" ref="V19">IF(Y19="","",IF(Y19=-1,"Group Error",_xlfn.IFS(
Y19&lt;60,"SG60 not met",
Y19&lt;80,"SG60 met",
Y19&lt;100,"SG80 met",
TRUE,"SG100 met")))</f>
        <v/>
      </c>
      <c r="Y19" s="82" t="str">
        <f t="shared" si="0"/>
        <v/>
      </c>
    </row>
    <row r="20" spans="1:25" ht="9.75" customHeight="1">
      <c r="A20" s="45"/>
      <c r="O20" s="99" t="str">
        <f t="shared" si="1"/>
        <v/>
      </c>
      <c r="P20" s="51"/>
      <c r="Q20" s="51"/>
      <c r="R20" s="51"/>
      <c r="S20" s="101" t="str">
        <f t="shared" si="2"/>
        <v/>
      </c>
      <c r="T20" s="104" t="str">
        <f t="shared" si="3"/>
        <v/>
      </c>
      <c r="U20" s="16" t="str" cm="1">
        <f t="array" ref="U20">IF(Y20="","",_xlfn.IFS(Y20=-1,"Group Error",Y20&lt;60,"High",Y20&lt;80,"Med",TRUE,"Low"))</f>
        <v/>
      </c>
      <c r="V20" s="22" t="str" cm="1">
        <f t="array" ref="V20">IF(Y20="","",IF(Y20=-1,"Group Error",_xlfn.IFS(
Y20&lt;60,"SG60 not met",
Y20&lt;80,"SG60 met",
Y20&lt;100,"SG80 met",
TRUE,"SG100 met")))</f>
        <v/>
      </c>
      <c r="Y20" s="82" t="str">
        <f t="shared" si="0"/>
        <v/>
      </c>
    </row>
    <row r="21" spans="1:25" ht="9.75" customHeight="1">
      <c r="A21" s="45"/>
      <c r="O21" s="99" t="str">
        <f t="shared" si="1"/>
        <v/>
      </c>
      <c r="P21" s="51"/>
      <c r="Q21" s="51"/>
      <c r="R21" s="51"/>
      <c r="S21" s="101" t="str">
        <f t="shared" si="2"/>
        <v/>
      </c>
      <c r="T21" s="104" t="str">
        <f t="shared" si="3"/>
        <v/>
      </c>
      <c r="U21" s="16" t="str" cm="1">
        <f t="array" ref="U21">IF(Y21="","",_xlfn.IFS(Y21=-1,"Group Error",Y21&lt;60,"High",Y21&lt;80,"Med",TRUE,"Low"))</f>
        <v/>
      </c>
      <c r="V21" s="22" t="str" cm="1">
        <f t="array" ref="V21">IF(Y21="","",IF(Y21=-1,"Group Error",_xlfn.IFS(
Y21&lt;60,"SG60 not met",
Y21&lt;80,"SG60 met",
Y21&lt;100,"SG80 met",
TRUE,"SG100 met")))</f>
        <v/>
      </c>
      <c r="Y21" s="82" t="str">
        <f t="shared" si="0"/>
        <v/>
      </c>
    </row>
    <row r="22" spans="1:25" ht="9.75" customHeight="1">
      <c r="A22" s="45"/>
      <c r="O22" s="99" t="str">
        <f t="shared" si="1"/>
        <v/>
      </c>
      <c r="P22" s="51"/>
      <c r="Q22" s="51"/>
      <c r="R22" s="51"/>
      <c r="S22" s="101" t="str">
        <f t="shared" si="2"/>
        <v/>
      </c>
      <c r="T22" s="104" t="str">
        <f t="shared" si="3"/>
        <v/>
      </c>
      <c r="U22" s="16" t="str" cm="1">
        <f t="array" ref="U22">IF(Y22="","",_xlfn.IFS(Y22=-1,"Group Error",Y22&lt;60,"High",Y22&lt;80,"Med",TRUE,"Low"))</f>
        <v/>
      </c>
      <c r="V22" s="22" t="str" cm="1">
        <f t="array" ref="V22">IF(Y22="","",IF(Y22=-1,"Group Error",_xlfn.IFS(
Y22&lt;60,"SG60 not met",
Y22&lt;80,"SG60 met",
Y22&lt;100,"SG80 met",
TRUE,"SG100 met")))</f>
        <v/>
      </c>
      <c r="Y22" s="82" t="str">
        <f t="shared" si="0"/>
        <v/>
      </c>
    </row>
    <row r="23" spans="1:25" ht="9.75" customHeight="1">
      <c r="A23" s="45"/>
      <c r="O23" s="99" t="str">
        <f t="shared" si="1"/>
        <v/>
      </c>
      <c r="P23" s="51"/>
      <c r="Q23" s="51"/>
      <c r="R23" s="51"/>
      <c r="S23" s="101" t="str">
        <f t="shared" si="2"/>
        <v/>
      </c>
      <c r="T23" s="104" t="str">
        <f t="shared" si="3"/>
        <v/>
      </c>
      <c r="U23" s="16" t="str" cm="1">
        <f t="array" ref="U23">IF(Y23="","",_xlfn.IFS(Y23=-1,"Group Error",Y23&lt;60,"High",Y23&lt;80,"Med",TRUE,"Low"))</f>
        <v/>
      </c>
      <c r="V23" s="22" t="str" cm="1">
        <f t="array" ref="V23">IF(Y23="","",IF(Y23=-1,"Group Error",_xlfn.IFS(
Y23&lt;60,"SG60 not met",
Y23&lt;80,"SG60 met",
Y23&lt;100,"SG80 met",
TRUE,"SG100 met")))</f>
        <v/>
      </c>
      <c r="Y23" s="82" t="str">
        <f t="shared" si="0"/>
        <v/>
      </c>
    </row>
    <row r="24" spans="1:25" ht="9.75" customHeight="1">
      <c r="A24" s="45"/>
      <c r="O24" s="99" t="str">
        <f t="shared" si="1"/>
        <v/>
      </c>
      <c r="P24" s="51"/>
      <c r="Q24" s="51"/>
      <c r="R24" s="51"/>
      <c r="S24" s="101" t="str">
        <f t="shared" si="2"/>
        <v/>
      </c>
      <c r="T24" s="104" t="str">
        <f t="shared" si="3"/>
        <v/>
      </c>
      <c r="U24" s="16" t="str" cm="1">
        <f t="array" ref="U24">IF(Y24="","",_xlfn.IFS(Y24=-1,"Group Error",Y24&lt;60,"High",Y24&lt;80,"Med",TRUE,"Low"))</f>
        <v/>
      </c>
      <c r="V24" s="22" t="str" cm="1">
        <f t="array" ref="V24">IF(Y24="","",IF(Y24=-1,"Group Error",_xlfn.IFS(
Y24&lt;60,"SG60 not met",
Y24&lt;80,"SG60 met",
Y24&lt;100,"SG80 met",
TRUE,"SG100 met")))</f>
        <v/>
      </c>
      <c r="Y24" s="82" t="str">
        <f t="shared" si="0"/>
        <v/>
      </c>
    </row>
    <row r="25" spans="1:25" ht="9.75" customHeight="1">
      <c r="A25" s="45"/>
      <c r="O25" s="99" t="str">
        <f t="shared" si="1"/>
        <v/>
      </c>
      <c r="P25" s="51"/>
      <c r="Q25" s="51"/>
      <c r="R25" s="51"/>
      <c r="S25" s="101" t="str">
        <f t="shared" si="2"/>
        <v/>
      </c>
      <c r="T25" s="104" t="str">
        <f t="shared" si="3"/>
        <v/>
      </c>
      <c r="U25" s="16" t="str" cm="1">
        <f t="array" ref="U25">IF(Y25="","",_xlfn.IFS(Y25=-1,"Group Error",Y25&lt;60,"High",Y25&lt;80,"Med",TRUE,"Low"))</f>
        <v/>
      </c>
      <c r="V25" s="22" t="str" cm="1">
        <f t="array" ref="V25">IF(Y25="","",IF(Y25=-1,"Group Error",_xlfn.IFS(
Y25&lt;60,"SG60 not met",
Y25&lt;80,"SG60 met",
Y25&lt;100,"SG80 met",
TRUE,"SG100 met")))</f>
        <v/>
      </c>
      <c r="Y25" s="82" t="str">
        <f t="shared" si="0"/>
        <v/>
      </c>
    </row>
    <row r="26" spans="1:25" ht="9.75" customHeight="1">
      <c r="A26" s="45"/>
      <c r="O26" s="99" t="str">
        <f t="shared" si="1"/>
        <v/>
      </c>
      <c r="P26" s="51"/>
      <c r="Q26" s="51"/>
      <c r="R26" s="51"/>
      <c r="S26" s="101" t="str">
        <f t="shared" si="2"/>
        <v/>
      </c>
      <c r="T26" s="104" t="str">
        <f t="shared" si="3"/>
        <v/>
      </c>
      <c r="U26" s="16" t="str" cm="1">
        <f t="array" ref="U26">IF(Y26="","",_xlfn.IFS(Y26=-1,"Group Error",Y26&lt;60,"High",Y26&lt;80,"Med",TRUE,"Low"))</f>
        <v/>
      </c>
      <c r="V26" s="22" t="str" cm="1">
        <f t="array" ref="V26">IF(Y26="","",IF(Y26=-1,"Group Error",_xlfn.IFS(
Y26&lt;60,"SG60 not met",
Y26&lt;80,"SG60 met",
Y26&lt;100,"SG80 met",
TRUE,"SG100 met")))</f>
        <v/>
      </c>
      <c r="Y26" s="82" t="str">
        <f t="shared" si="0"/>
        <v/>
      </c>
    </row>
    <row r="27" spans="1:25" ht="9.75" customHeight="1">
      <c r="A27" s="45"/>
      <c r="O27" s="99" t="str">
        <f t="shared" si="1"/>
        <v/>
      </c>
      <c r="P27" s="51"/>
      <c r="Q27" s="51"/>
      <c r="R27" s="51"/>
      <c r="S27" s="101" t="str">
        <f t="shared" si="2"/>
        <v/>
      </c>
      <c r="T27" s="104" t="str">
        <f t="shared" si="3"/>
        <v/>
      </c>
      <c r="U27" s="16" t="str" cm="1">
        <f t="array" ref="U27">IF(Y27="","",_xlfn.IFS(Y27=-1,"Group Error",Y27&lt;60,"High",Y27&lt;80,"Med",TRUE,"Low"))</f>
        <v/>
      </c>
      <c r="V27" s="22" t="str" cm="1">
        <f t="array" ref="V27">IF(Y27="","",IF(Y27=-1,"Group Error",_xlfn.IFS(
Y27&lt;60,"SG60 not met",
Y27&lt;80,"SG60 met",
Y27&lt;100,"SG80 met",
TRUE,"SG100 met")))</f>
        <v/>
      </c>
      <c r="Y27" s="82" t="str">
        <f t="shared" si="0"/>
        <v/>
      </c>
    </row>
    <row r="28" spans="1:25" ht="9.75" customHeight="1">
      <c r="A28" s="45"/>
      <c r="O28" s="99" t="str">
        <f t="shared" si="1"/>
        <v/>
      </c>
      <c r="P28" s="51"/>
      <c r="Q28" s="51"/>
      <c r="R28" s="51"/>
      <c r="S28" s="101" t="str">
        <f t="shared" si="2"/>
        <v/>
      </c>
      <c r="T28" s="104" t="str">
        <f t="shared" si="3"/>
        <v/>
      </c>
      <c r="U28" s="16" t="str" cm="1">
        <f t="array" ref="U28">IF(Y28="","",_xlfn.IFS(Y28=-1,"Group Error",Y28&lt;60,"High",Y28&lt;80,"Med",TRUE,"Low"))</f>
        <v/>
      </c>
      <c r="V28" s="22" t="str" cm="1">
        <f t="array" ref="V28">IF(Y28="","",IF(Y28=-1,"Group Error",_xlfn.IFS(
Y28&lt;60,"SG60 not met",
Y28&lt;80,"SG60 met",
Y28&lt;100,"SG80 met",
TRUE,"SG100 met")))</f>
        <v/>
      </c>
      <c r="Y28" s="82" t="str">
        <f t="shared" si="0"/>
        <v/>
      </c>
    </row>
    <row r="29" spans="1:25" ht="9.75" customHeight="1">
      <c r="A29" s="45"/>
      <c r="O29" s="99" t="str">
        <f t="shared" si="1"/>
        <v/>
      </c>
      <c r="P29" s="51"/>
      <c r="Q29" s="51"/>
      <c r="R29" s="51"/>
      <c r="S29" s="101" t="str">
        <f t="shared" si="2"/>
        <v/>
      </c>
      <c r="T29" s="104" t="str">
        <f t="shared" si="3"/>
        <v/>
      </c>
      <c r="U29" s="16" t="str" cm="1">
        <f t="array" ref="U29">IF(Y29="","",_xlfn.IFS(Y29=-1,"Group Error",Y29&lt;60,"High",Y29&lt;80,"Med",TRUE,"Low"))</f>
        <v/>
      </c>
      <c r="V29" s="22" t="str" cm="1">
        <f t="array" ref="V29">IF(Y29="","",IF(Y29=-1,"Group Error",_xlfn.IFS(
Y29&lt;60,"SG60 not met",
Y29&lt;80,"SG60 met",
Y29&lt;100,"SG80 met",
TRUE,"SG100 met")))</f>
        <v/>
      </c>
      <c r="Y29" s="82" t="str">
        <f t="shared" si="0"/>
        <v/>
      </c>
    </row>
    <row r="30" spans="1:25" ht="9.75" customHeight="1">
      <c r="A30" s="45"/>
      <c r="O30" s="99" t="str">
        <f t="shared" si="1"/>
        <v/>
      </c>
      <c r="P30" s="51"/>
      <c r="Q30" s="51"/>
      <c r="R30" s="51"/>
      <c r="S30" s="101" t="str">
        <f t="shared" si="2"/>
        <v/>
      </c>
      <c r="T30" s="104" t="str">
        <f t="shared" si="3"/>
        <v/>
      </c>
      <c r="U30" s="16" t="str" cm="1">
        <f t="array" ref="U30">IF(Y30="","",_xlfn.IFS(Y30=-1,"Group Error",Y30&lt;60,"High",Y30&lt;80,"Med",TRUE,"Low"))</f>
        <v/>
      </c>
      <c r="V30" s="22" t="str" cm="1">
        <f t="array" ref="V30">IF(Y30="","",IF(Y30=-1,"Group Error",_xlfn.IFS(
Y30&lt;60,"SG60 not met",
Y30&lt;80,"SG60 met",
Y30&lt;100,"SG80 met",
TRUE,"SG100 met")))</f>
        <v/>
      </c>
      <c r="Y30" s="82" t="str">
        <f t="shared" si="0"/>
        <v/>
      </c>
    </row>
    <row r="31" spans="1:25" ht="9.75" customHeight="1">
      <c r="A31" s="45"/>
      <c r="O31" s="99" t="str">
        <f t="shared" si="1"/>
        <v/>
      </c>
      <c r="P31" s="51"/>
      <c r="Q31" s="51"/>
      <c r="R31" s="51"/>
      <c r="S31" s="101" t="str">
        <f t="shared" si="2"/>
        <v/>
      </c>
      <c r="T31" s="104" t="str">
        <f t="shared" si="3"/>
        <v/>
      </c>
      <c r="U31" s="16" t="str" cm="1">
        <f t="array" ref="U31">IF(Y31="","",_xlfn.IFS(Y31=-1,"Group Error",Y31&lt;60,"High",Y31&lt;80,"Med",TRUE,"Low"))</f>
        <v/>
      </c>
      <c r="V31" s="22" t="str" cm="1">
        <f t="array" ref="V31">IF(Y31="","",IF(Y31=-1,"Group Error",_xlfn.IFS(
Y31&lt;60,"SG60 not met",
Y31&lt;80,"SG60 met",
Y31&lt;100,"SG80 met",
TRUE,"SG100 met")))</f>
        <v/>
      </c>
      <c r="Y31" s="82" t="str">
        <f t="shared" si="0"/>
        <v/>
      </c>
    </row>
    <row r="32" spans="1:25" ht="9.75" customHeight="1">
      <c r="A32" s="45"/>
      <c r="O32" s="99" t="str">
        <f t="shared" si="1"/>
        <v/>
      </c>
      <c r="P32" s="51"/>
      <c r="Q32" s="51"/>
      <c r="R32" s="51"/>
      <c r="S32" s="101" t="str">
        <f t="shared" si="2"/>
        <v/>
      </c>
      <c r="T32" s="104" t="str">
        <f t="shared" si="3"/>
        <v/>
      </c>
      <c r="U32" s="16" t="str" cm="1">
        <f t="array" ref="U32">IF(Y32="","",_xlfn.IFS(Y32=-1,"Group Error",Y32&lt;60,"High",Y32&lt;80,"Med",TRUE,"Low"))</f>
        <v/>
      </c>
      <c r="V32" s="22" t="str" cm="1">
        <f t="array" ref="V32">IF(Y32="","",IF(Y32=-1,"Group Error",_xlfn.IFS(
Y32&lt;60,"SG60 not met",
Y32&lt;80,"SG60 met",
Y32&lt;100,"SG80 met",
TRUE,"SG100 met")))</f>
        <v/>
      </c>
      <c r="Y32" s="82" t="str">
        <f t="shared" si="0"/>
        <v/>
      </c>
    </row>
    <row r="33" spans="1:25" ht="9.75" customHeight="1">
      <c r="A33" s="45"/>
      <c r="O33" s="99" t="str">
        <f t="shared" si="1"/>
        <v/>
      </c>
      <c r="P33" s="51"/>
      <c r="Q33" s="51"/>
      <c r="R33" s="51"/>
      <c r="S33" s="101" t="str">
        <f t="shared" si="2"/>
        <v/>
      </c>
      <c r="T33" s="104" t="str">
        <f t="shared" si="3"/>
        <v/>
      </c>
      <c r="U33" s="16" t="str" cm="1">
        <f t="array" ref="U33">IF(Y33="","",_xlfn.IFS(Y33=-1,"Group Error",Y33&lt;60,"High",Y33&lt;80,"Med",TRUE,"Low"))</f>
        <v/>
      </c>
      <c r="V33" s="22" t="str" cm="1">
        <f t="array" ref="V33">IF(Y33="","",IF(Y33=-1,"Group Error",_xlfn.IFS(
Y33&lt;60,"SG60 not met",
Y33&lt;80,"SG60 met",
Y33&lt;100,"SG80 met",
TRUE,"SG100 met")))</f>
        <v/>
      </c>
      <c r="Y33" s="82" t="str">
        <f t="shared" si="0"/>
        <v/>
      </c>
    </row>
    <row r="34" spans="1:25" ht="9.75" customHeight="1">
      <c r="A34" s="45"/>
      <c r="O34" s="99" t="str">
        <f t="shared" si="1"/>
        <v/>
      </c>
      <c r="P34" s="51"/>
      <c r="Q34" s="51"/>
      <c r="R34" s="51"/>
      <c r="S34" s="101" t="str">
        <f t="shared" si="2"/>
        <v/>
      </c>
      <c r="T34" s="104" t="str">
        <f t="shared" si="3"/>
        <v/>
      </c>
      <c r="U34" s="16" t="str" cm="1">
        <f t="array" ref="U34">IF(Y34="","",_xlfn.IFS(Y34=-1,"Group Error",Y34&lt;60,"High",Y34&lt;80,"Med",TRUE,"Low"))</f>
        <v/>
      </c>
      <c r="V34" s="22" t="str" cm="1">
        <f t="array" ref="V34">IF(Y34="","",IF(Y34=-1,"Group Error",_xlfn.IFS(
Y34&lt;60,"SG60 not met",
Y34&lt;80,"SG60 met",
Y34&lt;100,"SG80 met",
TRUE,"SG100 met")))</f>
        <v/>
      </c>
      <c r="Y34" s="82" t="str">
        <f t="shared" si="0"/>
        <v/>
      </c>
    </row>
    <row r="35" spans="1:25" ht="9.75" customHeight="1">
      <c r="A35" s="45"/>
      <c r="O35" s="99" t="str">
        <f t="shared" si="1"/>
        <v/>
      </c>
      <c r="P35" s="51"/>
      <c r="Q35" s="51"/>
      <c r="R35" s="51"/>
      <c r="S35" s="101" t="str">
        <f t="shared" si="2"/>
        <v/>
      </c>
      <c r="T35" s="104" t="str">
        <f t="shared" si="3"/>
        <v/>
      </c>
      <c r="U35" s="16" t="str" cm="1">
        <f t="array" ref="U35">IF(Y35="","",_xlfn.IFS(Y35=-1,"Group Error",Y35&lt;60,"High",Y35&lt;80,"Med",TRUE,"Low"))</f>
        <v/>
      </c>
      <c r="V35" s="22" t="str" cm="1">
        <f t="array" ref="V35">IF(Y35="","",IF(Y35=-1,"Group Error",_xlfn.IFS(
Y35&lt;60,"SG60 not met",
Y35&lt;80,"SG60 met",
Y35&lt;100,"SG80 met",
TRUE,"SG100 met")))</f>
        <v/>
      </c>
      <c r="Y35" s="82" t="str">
        <f t="shared" si="0"/>
        <v/>
      </c>
    </row>
    <row r="36" spans="1:25" ht="9.75" customHeight="1">
      <c r="A36" s="45"/>
      <c r="O36" s="99" t="str">
        <f t="shared" si="1"/>
        <v/>
      </c>
      <c r="P36" s="51"/>
      <c r="Q36" s="51"/>
      <c r="R36" s="51"/>
      <c r="S36" s="101" t="str">
        <f t="shared" si="2"/>
        <v/>
      </c>
      <c r="T36" s="104" t="str">
        <f t="shared" si="3"/>
        <v/>
      </c>
      <c r="U36" s="16" t="str" cm="1">
        <f t="array" ref="U36">IF(Y36="","",_xlfn.IFS(Y36=-1,"Group Error",Y36&lt;60,"High",Y36&lt;80,"Med",TRUE,"Low"))</f>
        <v/>
      </c>
      <c r="V36" s="22" t="str" cm="1">
        <f t="array" ref="V36">IF(Y36="","",IF(Y36=-1,"Group Error",_xlfn.IFS(
Y36&lt;60,"SG60 not met",
Y36&lt;80,"SG60 met",
Y36&lt;100,"SG80 met",
TRUE,"SG100 met")))</f>
        <v/>
      </c>
      <c r="Y36" s="82" t="str">
        <f t="shared" ref="Y36:Y53" si="4">IF(ISBLANK(A36),"",IFERROR(ROUND(IF(T36="","",-9.1*T36^2+22.4*T36+86.8),0),""))</f>
        <v/>
      </c>
    </row>
    <row r="37" spans="1:25" ht="9.75" customHeight="1">
      <c r="A37" s="45"/>
      <c r="O37" s="99" t="str">
        <f t="shared" si="1"/>
        <v/>
      </c>
      <c r="P37" s="51"/>
      <c r="Q37" s="51"/>
      <c r="R37" s="51"/>
      <c r="S37" s="101" t="str">
        <f t="shared" si="2"/>
        <v/>
      </c>
      <c r="T37" s="104" t="str">
        <f t="shared" si="3"/>
        <v/>
      </c>
      <c r="U37" s="16" t="str" cm="1">
        <f t="array" ref="U37">IF(Y37="","",_xlfn.IFS(Y37=-1,"Group Error",Y37&lt;60,"High",Y37&lt;80,"Med",TRUE,"Low"))</f>
        <v/>
      </c>
      <c r="V37" s="22" t="str" cm="1">
        <f t="array" ref="V37">IF(Y37="","",IF(Y37=-1,"Group Error",_xlfn.IFS(
Y37&lt;60,"SG60 not met",
Y37&lt;80,"SG60 met",
Y37&lt;100,"SG80 met",
TRUE,"SG100 met")))</f>
        <v/>
      </c>
      <c r="Y37" s="82" t="str">
        <f t="shared" si="4"/>
        <v/>
      </c>
    </row>
    <row r="38" spans="1:25" ht="9.75" customHeight="1">
      <c r="A38" s="45"/>
      <c r="O38" s="99" t="str">
        <f t="shared" si="1"/>
        <v/>
      </c>
      <c r="P38" s="51"/>
      <c r="Q38" s="51"/>
      <c r="R38" s="51"/>
      <c r="S38" s="101" t="str">
        <f t="shared" si="2"/>
        <v/>
      </c>
      <c r="T38" s="104" t="str">
        <f t="shared" si="3"/>
        <v/>
      </c>
      <c r="U38" s="16" t="str" cm="1">
        <f t="array" ref="U38">IF(Y38="","",_xlfn.IFS(Y38=-1,"Group Error",Y38&lt;60,"High",Y38&lt;80,"Med",TRUE,"Low"))</f>
        <v/>
      </c>
      <c r="V38" s="22" t="str" cm="1">
        <f t="array" ref="V38">IF(Y38="","",IF(Y38=-1,"Group Error",_xlfn.IFS(
Y38&lt;60,"SG60 not met",
Y38&lt;80,"SG60 met",
Y38&lt;100,"SG80 met",
TRUE,"SG100 met")))</f>
        <v/>
      </c>
      <c r="Y38" s="82" t="str">
        <f t="shared" si="4"/>
        <v/>
      </c>
    </row>
    <row r="39" spans="1:25" ht="9.75" customHeight="1">
      <c r="A39" s="45"/>
      <c r="O39" s="99" t="str">
        <f t="shared" si="1"/>
        <v/>
      </c>
      <c r="P39" s="51"/>
      <c r="Q39" s="51"/>
      <c r="R39" s="51"/>
      <c r="S39" s="101" t="str">
        <f t="shared" si="2"/>
        <v/>
      </c>
      <c r="T39" s="104" t="str">
        <f t="shared" si="3"/>
        <v/>
      </c>
      <c r="U39" s="16" t="str" cm="1">
        <f t="array" ref="U39">IF(Y39="","",_xlfn.IFS(Y39=-1,"Group Error",Y39&lt;60,"High",Y39&lt;80,"Med",TRUE,"Low"))</f>
        <v/>
      </c>
      <c r="V39" s="22" t="str" cm="1">
        <f t="array" ref="V39">IF(Y39="","",IF(Y39=-1,"Group Error",_xlfn.IFS(
Y39&lt;60,"SG60 not met",
Y39&lt;80,"SG60 met",
Y39&lt;100,"SG80 met",
TRUE,"SG100 met")))</f>
        <v/>
      </c>
      <c r="Y39" s="82" t="str">
        <f t="shared" si="4"/>
        <v/>
      </c>
    </row>
    <row r="40" spans="1:25" ht="9.75" customHeight="1">
      <c r="A40" s="45"/>
      <c r="O40" s="99" t="str">
        <f t="shared" si="1"/>
        <v/>
      </c>
      <c r="P40" s="51"/>
      <c r="Q40" s="51"/>
      <c r="R40" s="51"/>
      <c r="S40" s="101" t="str">
        <f t="shared" si="2"/>
        <v/>
      </c>
      <c r="T40" s="104" t="str">
        <f t="shared" si="3"/>
        <v/>
      </c>
      <c r="U40" s="16" t="str" cm="1">
        <f t="array" ref="U40">IF(Y40="","",_xlfn.IFS(Y40=-1,"Group Error",Y40&lt;60,"High",Y40&lt;80,"Med",TRUE,"Low"))</f>
        <v/>
      </c>
      <c r="V40" s="22" t="str" cm="1">
        <f t="array" ref="V40">IF(Y40="","",IF(Y40=-1,"Group Error",_xlfn.IFS(
Y40&lt;60,"SG60 not met",
Y40&lt;80,"SG60 met",
Y40&lt;100,"SG80 met",
TRUE,"SG100 met")))</f>
        <v/>
      </c>
      <c r="Y40" s="82" t="str">
        <f t="shared" si="4"/>
        <v/>
      </c>
    </row>
    <row r="41" spans="1:25" ht="9.75" customHeight="1">
      <c r="A41" s="45"/>
      <c r="O41" s="99" t="str">
        <f t="shared" si="1"/>
        <v/>
      </c>
      <c r="P41" s="51"/>
      <c r="Q41" s="51"/>
      <c r="R41" s="51"/>
      <c r="S41" s="101" t="str">
        <f t="shared" si="2"/>
        <v/>
      </c>
      <c r="T41" s="104" t="str">
        <f t="shared" si="3"/>
        <v/>
      </c>
      <c r="U41" s="16" t="str" cm="1">
        <f t="array" ref="U41">IF(Y41="","",_xlfn.IFS(Y41=-1,"Group Error",Y41&lt;60,"High",Y41&lt;80,"Med",TRUE,"Low"))</f>
        <v/>
      </c>
      <c r="V41" s="22" t="str" cm="1">
        <f t="array" ref="V41">IF(Y41="","",IF(Y41=-1,"Group Error",_xlfn.IFS(
Y41&lt;60,"SG60 not met",
Y41&lt;80,"SG60 met",
Y41&lt;100,"SG80 met",
TRUE,"SG100 met")))</f>
        <v/>
      </c>
      <c r="Y41" s="82" t="str">
        <f t="shared" si="4"/>
        <v/>
      </c>
    </row>
    <row r="42" spans="1:25" ht="9.75" customHeight="1">
      <c r="A42" s="45"/>
      <c r="O42" s="99" t="str">
        <f t="shared" si="1"/>
        <v/>
      </c>
      <c r="P42" s="51"/>
      <c r="Q42" s="51"/>
      <c r="R42" s="51"/>
      <c r="S42" s="101" t="str">
        <f t="shared" si="2"/>
        <v/>
      </c>
      <c r="T42" s="104" t="str">
        <f t="shared" ref="T42:T53" si="5">IF(OR(S42="",O42=""),"",(O42^2+S42^2)^0.5)</f>
        <v/>
      </c>
      <c r="U42" s="16" t="str" cm="1">
        <f t="array" ref="U42">IF(Y42="","",_xlfn.IFS(Y42=-1,"Group Error",Y42&lt;60,"High",Y42&lt;80,"Med",TRUE,"Low"))</f>
        <v/>
      </c>
      <c r="V42" s="22" t="str" cm="1">
        <f t="array" ref="V42">IF(Y42="","",IF(Y42=-1,"Group Error",_xlfn.IFS(
Y42&lt;60,"SG60 not met",
Y42&lt;80,"SG60 met",
Y42&lt;100,"SG80 met",
TRUE,"SG100 met")))</f>
        <v/>
      </c>
      <c r="Y42" s="82" t="str">
        <f t="shared" si="4"/>
        <v/>
      </c>
    </row>
    <row r="43" spans="1:25" ht="9.75" customHeight="1">
      <c r="A43" s="45"/>
      <c r="O43" s="99" t="str">
        <f t="shared" si="1"/>
        <v/>
      </c>
      <c r="P43" s="51"/>
      <c r="Q43" s="51"/>
      <c r="R43" s="51"/>
      <c r="S43" s="101" t="str">
        <f t="shared" si="2"/>
        <v/>
      </c>
      <c r="T43" s="104" t="str">
        <f t="shared" si="5"/>
        <v/>
      </c>
      <c r="U43" s="16" t="str" cm="1">
        <f t="array" ref="U43">IF(Y43="","",_xlfn.IFS(Y43=-1,"Group Error",Y43&lt;60,"High",Y43&lt;80,"Med",TRUE,"Low"))</f>
        <v/>
      </c>
      <c r="V43" s="22" t="str" cm="1">
        <f t="array" ref="V43">IF(Y43="","",IF(Y43=-1,"Group Error",_xlfn.IFS(
Y43&lt;60,"SG60 not met",
Y43&lt;80,"SG60 met",
Y43&lt;100,"SG80 met",
TRUE,"SG100 met")))</f>
        <v/>
      </c>
      <c r="Y43" s="82" t="str">
        <f t="shared" si="4"/>
        <v/>
      </c>
    </row>
    <row r="44" spans="1:25" ht="9.75" customHeight="1">
      <c r="A44" s="45"/>
      <c r="O44" s="99" t="str">
        <f t="shared" si="1"/>
        <v/>
      </c>
      <c r="P44" s="51"/>
      <c r="Q44" s="51"/>
      <c r="R44" s="51"/>
      <c r="S44" s="101" t="str">
        <f t="shared" si="2"/>
        <v/>
      </c>
      <c r="T44" s="104" t="str">
        <f t="shared" si="5"/>
        <v/>
      </c>
      <c r="U44" s="16" t="str" cm="1">
        <f t="array" ref="U44">IF(Y44="","",_xlfn.IFS(Y44=-1,"Group Error",Y44&lt;60,"High",Y44&lt;80,"Med",TRUE,"Low"))</f>
        <v/>
      </c>
      <c r="V44" s="22" t="str" cm="1">
        <f t="array" ref="V44">IF(Y44="","",IF(Y44=-1,"Group Error",_xlfn.IFS(
Y44&lt;60,"SG60 not met",
Y44&lt;80,"SG60 met",
Y44&lt;100,"SG80 met",
TRUE,"SG100 met")))</f>
        <v/>
      </c>
      <c r="Y44" s="82" t="str">
        <f t="shared" si="4"/>
        <v/>
      </c>
    </row>
    <row r="45" spans="1:25" ht="9.75" customHeight="1">
      <c r="A45" s="45"/>
      <c r="O45" s="99" t="str">
        <f t="shared" si="1"/>
        <v/>
      </c>
      <c r="P45" s="51"/>
      <c r="Q45" s="51"/>
      <c r="R45" s="51"/>
      <c r="S45" s="101" t="str">
        <f t="shared" si="2"/>
        <v/>
      </c>
      <c r="T45" s="104" t="str">
        <f t="shared" si="5"/>
        <v/>
      </c>
      <c r="U45" s="16" t="str" cm="1">
        <f t="array" ref="U45">IF(Y45="","",_xlfn.IFS(Y45=-1,"Group Error",Y45&lt;60,"High",Y45&lt;80,"Med",TRUE,"Low"))</f>
        <v/>
      </c>
      <c r="V45" s="22" t="str" cm="1">
        <f t="array" ref="V45">IF(Y45="","",IF(Y45=-1,"Group Error",_xlfn.IFS(
Y45&lt;60,"SG60 not met",
Y45&lt;80,"SG60 met",
Y45&lt;100,"SG80 met",
TRUE,"SG100 met")))</f>
        <v/>
      </c>
      <c r="Y45" s="82" t="str">
        <f t="shared" si="4"/>
        <v/>
      </c>
    </row>
    <row r="46" spans="1:25" ht="9.75" customHeight="1">
      <c r="A46" s="45"/>
      <c r="O46" s="99" t="str">
        <f t="shared" si="1"/>
        <v/>
      </c>
      <c r="P46" s="51"/>
      <c r="Q46" s="51"/>
      <c r="R46" s="51"/>
      <c r="S46" s="101" t="str">
        <f t="shared" si="2"/>
        <v/>
      </c>
      <c r="T46" s="104" t="str">
        <f t="shared" si="5"/>
        <v/>
      </c>
      <c r="U46" s="16" t="str" cm="1">
        <f t="array" ref="U46">IF(Y46="","",_xlfn.IFS(Y46=-1,"Group Error",Y46&lt;60,"High",Y46&lt;80,"Med",TRUE,"Low"))</f>
        <v/>
      </c>
      <c r="V46" s="22" t="str" cm="1">
        <f t="array" ref="V46">IF(Y46="","",IF(Y46=-1,"Group Error",_xlfn.IFS(
Y46&lt;60,"SG60 not met",
Y46&lt;80,"SG60 met",
Y46&lt;100,"SG80 met",
TRUE,"SG100 met")))</f>
        <v/>
      </c>
      <c r="Y46" s="82" t="str">
        <f t="shared" si="4"/>
        <v/>
      </c>
    </row>
    <row r="47" spans="1:25" ht="9.75" customHeight="1">
      <c r="A47" s="45"/>
      <c r="O47" s="99" t="str">
        <f t="shared" si="1"/>
        <v/>
      </c>
      <c r="P47" s="51"/>
      <c r="Q47" s="51"/>
      <c r="R47" s="51"/>
      <c r="S47" s="101" t="str">
        <f t="shared" si="2"/>
        <v/>
      </c>
      <c r="T47" s="104" t="str">
        <f t="shared" si="5"/>
        <v/>
      </c>
      <c r="U47" s="16" t="str" cm="1">
        <f t="array" ref="U47">IF(Y47="","",_xlfn.IFS(Y47=-1,"Group Error",Y47&lt;60,"High",Y47&lt;80,"Med",TRUE,"Low"))</f>
        <v/>
      </c>
      <c r="V47" s="22" t="str" cm="1">
        <f t="array" ref="V47">IF(Y47="","",IF(Y47=-1,"Group Error",_xlfn.IFS(
Y47&lt;60,"SG60 not met",
Y47&lt;80,"SG60 met",
Y47&lt;100,"SG80 met",
TRUE,"SG100 met")))</f>
        <v/>
      </c>
      <c r="Y47" s="82" t="str">
        <f t="shared" si="4"/>
        <v/>
      </c>
    </row>
    <row r="48" spans="1:25" ht="9.75" customHeight="1">
      <c r="A48" s="45"/>
      <c r="O48" s="99" t="str">
        <f t="shared" si="1"/>
        <v/>
      </c>
      <c r="P48" s="51"/>
      <c r="Q48" s="51"/>
      <c r="R48" s="51"/>
      <c r="S48" s="101" t="str">
        <f t="shared" si="2"/>
        <v/>
      </c>
      <c r="T48" s="104" t="str">
        <f t="shared" si="5"/>
        <v/>
      </c>
      <c r="U48" s="16" t="str" cm="1">
        <f t="array" ref="U48">IF(Y48="","",_xlfn.IFS(Y48=-1,"Group Error",Y48&lt;60,"High",Y48&lt;80,"Med",TRUE,"Low"))</f>
        <v/>
      </c>
      <c r="V48" s="22" t="str" cm="1">
        <f t="array" ref="V48">IF(Y48="","",IF(Y48=-1,"Group Error",_xlfn.IFS(
Y48&lt;60,"SG60 not met",
Y48&lt;80,"SG60 met",
Y48&lt;100,"SG80 met",
TRUE,"SG100 met")))</f>
        <v/>
      </c>
      <c r="Y48" s="82" t="str">
        <f t="shared" si="4"/>
        <v/>
      </c>
    </row>
    <row r="49" spans="1:25" ht="9.75" customHeight="1">
      <c r="A49" s="45"/>
      <c r="O49" s="99" t="str">
        <f t="shared" si="1"/>
        <v/>
      </c>
      <c r="P49" s="51"/>
      <c r="Q49" s="51"/>
      <c r="R49" s="51"/>
      <c r="S49" s="101" t="str">
        <f t="shared" si="2"/>
        <v/>
      </c>
      <c r="T49" s="104" t="str">
        <f t="shared" si="5"/>
        <v/>
      </c>
      <c r="U49" s="16" t="str" cm="1">
        <f t="array" ref="U49">IF(Y49="","",_xlfn.IFS(Y49=-1,"Group Error",Y49&lt;60,"High",Y49&lt;80,"Med",TRUE,"Low"))</f>
        <v/>
      </c>
      <c r="V49" s="22" t="str" cm="1">
        <f t="array" ref="V49">IF(Y49="","",IF(Y49=-1,"Group Error",_xlfn.IFS(
Y49&lt;60,"SG60 not met",
Y49&lt;80,"SG60 met",
Y49&lt;100,"SG80 met",
TRUE,"SG100 met")))</f>
        <v/>
      </c>
      <c r="Y49" s="82" t="str">
        <f t="shared" si="4"/>
        <v/>
      </c>
    </row>
    <row r="50" spans="1:25" ht="9.75" customHeight="1">
      <c r="A50" s="45"/>
      <c r="O50" s="99" t="str">
        <f t="shared" si="1"/>
        <v/>
      </c>
      <c r="P50" s="51"/>
      <c r="Q50" s="51"/>
      <c r="R50" s="51"/>
      <c r="S50" s="101" t="str">
        <f t="shared" si="2"/>
        <v/>
      </c>
      <c r="T50" s="104" t="str">
        <f t="shared" si="5"/>
        <v/>
      </c>
      <c r="U50" s="16" t="str" cm="1">
        <f t="array" ref="U50">IF(Y50="","",_xlfn.IFS(Y50=-1,"Group Error",Y50&lt;60,"High",Y50&lt;80,"Med",TRUE,"Low"))</f>
        <v/>
      </c>
      <c r="V50" s="22" t="str" cm="1">
        <f t="array" ref="V50">IF(Y50="","",IF(Y50=-1,"Group Error",_xlfn.IFS(
Y50&lt;60,"SG60 not met",
Y50&lt;80,"SG60 met",
Y50&lt;100,"SG80 met",
TRUE,"SG100 met")))</f>
        <v/>
      </c>
      <c r="Y50" s="82" t="str">
        <f t="shared" si="4"/>
        <v/>
      </c>
    </row>
    <row r="51" spans="1:25" ht="9.75" customHeight="1">
      <c r="A51" s="45"/>
      <c r="O51" s="99" t="str">
        <f t="shared" si="1"/>
        <v/>
      </c>
      <c r="P51" s="51"/>
      <c r="Q51" s="51"/>
      <c r="R51" s="51"/>
      <c r="S51" s="101" t="str">
        <f t="shared" si="2"/>
        <v/>
      </c>
      <c r="T51" s="104" t="str">
        <f t="shared" si="5"/>
        <v/>
      </c>
      <c r="U51" s="16" t="str" cm="1">
        <f t="array" ref="U51">IF(Y51="","",_xlfn.IFS(Y51=-1,"Group Error",Y51&lt;60,"High",Y51&lt;80,"Med",TRUE,"Low"))</f>
        <v/>
      </c>
      <c r="V51" s="22" t="str" cm="1">
        <f t="array" ref="V51">IF(Y51="","",IF(Y51=-1,"Group Error",_xlfn.IFS(
Y51&lt;60,"SG60 not met",
Y51&lt;80,"SG60 met",
Y51&lt;100,"SG80 met",
TRUE,"SG100 met")))</f>
        <v/>
      </c>
      <c r="Y51" s="82" t="str">
        <f t="shared" si="4"/>
        <v/>
      </c>
    </row>
    <row r="52" spans="1:25" ht="9.75" customHeight="1">
      <c r="A52" s="45"/>
      <c r="O52" s="99" t="str">
        <f t="shared" si="1"/>
        <v/>
      </c>
      <c r="P52" s="51"/>
      <c r="Q52" s="51"/>
      <c r="R52" s="51"/>
      <c r="S52" s="101" t="str">
        <f t="shared" si="2"/>
        <v/>
      </c>
      <c r="T52" s="104" t="str">
        <f t="shared" si="5"/>
        <v/>
      </c>
      <c r="U52" s="16" t="str" cm="1">
        <f t="array" ref="U52">IF(Y52="","",_xlfn.IFS(Y52=-1,"Group Error",Y52&lt;60,"High",Y52&lt;80,"Med",TRUE,"Low"))</f>
        <v/>
      </c>
      <c r="V52" s="22" t="str" cm="1">
        <f t="array" ref="V52">IF(Y52="","",IF(Y52=-1,"Group Error",_xlfn.IFS(
Y52&lt;60,"SG60 not met",
Y52&lt;80,"SG60 met",
Y52&lt;100,"SG80 met",
TRUE,"SG100 met")))</f>
        <v/>
      </c>
      <c r="Y52" s="82" t="str">
        <f t="shared" si="4"/>
        <v/>
      </c>
    </row>
    <row r="53" spans="1:25" ht="9.75" customHeight="1" thickBot="1">
      <c r="A53" s="50"/>
      <c r="B53" s="21"/>
      <c r="C53" s="20"/>
      <c r="D53" s="20"/>
      <c r="E53" s="20"/>
      <c r="F53" s="20"/>
      <c r="G53" s="21"/>
      <c r="H53" s="21"/>
      <c r="I53" s="21"/>
      <c r="J53" s="21"/>
      <c r="K53" s="21"/>
      <c r="L53" s="21"/>
      <c r="M53" s="21"/>
      <c r="N53" s="21"/>
      <c r="O53" s="100" t="str">
        <f t="shared" si="1"/>
        <v/>
      </c>
      <c r="P53" s="52"/>
      <c r="Q53" s="53"/>
      <c r="R53" s="54"/>
      <c r="S53" s="102" t="str">
        <f t="shared" si="2"/>
        <v/>
      </c>
      <c r="T53" s="105" t="str">
        <f t="shared" si="5"/>
        <v/>
      </c>
      <c r="U53" s="21" t="str" cm="1">
        <f t="array" ref="U53">IF(Y53="","",_xlfn.IFS(Y53=-1,"Group Error",Y53&lt;60,"High",Y53&lt;80,"Med",TRUE,"Low"))</f>
        <v/>
      </c>
      <c r="V53" s="23" t="str" cm="1">
        <f t="array" ref="V53">IF(Y53="","",IF(Y53=-1,"Group Error",_xlfn.IFS(
Y53&lt;60,"SG60 not met",
Y53&lt;80,"SG60 met",
Y53&lt;100,"SG80 met",
TRUE,"SG100 met")))</f>
        <v/>
      </c>
      <c r="Y53" s="82" t="str">
        <f t="shared" si="4"/>
        <v/>
      </c>
    </row>
    <row r="54" spans="1:25"/>
  </sheetData>
  <sheetProtection sheet="1" objects="1" scenarios="1"/>
  <protectedRanges>
    <protectedRange sqref="P4:R53 A4:N53" name="UserEdit_241"/>
  </protectedRanges>
  <mergeCells count="14">
    <mergeCell ref="A2:G2"/>
    <mergeCell ref="P2:P3"/>
    <mergeCell ref="Q2:Q3"/>
    <mergeCell ref="R2:R3"/>
    <mergeCell ref="U1:V1"/>
    <mergeCell ref="P1:S1"/>
    <mergeCell ref="H2:I2"/>
    <mergeCell ref="J2:N2"/>
    <mergeCell ref="S2:S3"/>
    <mergeCell ref="O2:O3"/>
    <mergeCell ref="H1:O1"/>
    <mergeCell ref="U2:U3"/>
    <mergeCell ref="V2:V3"/>
    <mergeCell ref="T2:T3"/>
  </mergeCells>
  <conditionalFormatting sqref="B4:B53">
    <cfRule type="expression" dxfId="25" priority="42">
      <formula>ISNUMBER(A4)</formula>
    </cfRule>
  </conditionalFormatting>
  <conditionalFormatting sqref="B4:F53">
    <cfRule type="expression" dxfId="24" priority="33">
      <formula>ISTEXT(B4)</formula>
    </cfRule>
  </conditionalFormatting>
  <conditionalFormatting sqref="C4:C53">
    <cfRule type="expression" dxfId="23" priority="40">
      <formula>ISNUMBER(A4)</formula>
    </cfRule>
  </conditionalFormatting>
  <conditionalFormatting sqref="D4:D53">
    <cfRule type="expression" dxfId="22" priority="38">
      <formula>ISNUMBER(A4)</formula>
    </cfRule>
  </conditionalFormatting>
  <conditionalFormatting sqref="E4:E53">
    <cfRule type="expression" dxfId="21" priority="36">
      <formula>ISNUMBER(A4)</formula>
    </cfRule>
  </conditionalFormatting>
  <conditionalFormatting sqref="F4:F53">
    <cfRule type="expression" dxfId="20" priority="34">
      <formula>ISNUMBER(A4)</formula>
    </cfRule>
  </conditionalFormatting>
  <conditionalFormatting sqref="G4:G53">
    <cfRule type="expression" dxfId="19" priority="31">
      <formula>LEN(G4)&gt;0</formula>
    </cfRule>
    <cfRule type="expression" dxfId="18" priority="32">
      <formula>NOT(ISBLANK(A4))</formula>
    </cfRule>
  </conditionalFormatting>
  <conditionalFormatting sqref="H4:H53">
    <cfRule type="expression" dxfId="17" priority="30">
      <formula>ISNUMBER(A4)</formula>
    </cfRule>
  </conditionalFormatting>
  <conditionalFormatting sqref="H4:N53">
    <cfRule type="expression" dxfId="16" priority="17">
      <formula>ISNUMBER(H4)</formula>
    </cfRule>
  </conditionalFormatting>
  <conditionalFormatting sqref="I4:I53">
    <cfRule type="expression" dxfId="15" priority="28">
      <formula>ISNUMBER(A4)</formula>
    </cfRule>
  </conditionalFormatting>
  <conditionalFormatting sqref="J4:J53">
    <cfRule type="expression" dxfId="14" priority="26">
      <formula>ISNUMBER(A4)</formula>
    </cfRule>
  </conditionalFormatting>
  <conditionalFormatting sqref="K4:K53">
    <cfRule type="expression" dxfId="13" priority="24">
      <formula>ISNUMBER(A4)</formula>
    </cfRule>
  </conditionalFormatting>
  <conditionalFormatting sqref="L4:L53">
    <cfRule type="expression" dxfId="12" priority="22">
      <formula>ISNUMBER(A4)</formula>
    </cfRule>
  </conditionalFormatting>
  <conditionalFormatting sqref="M4:M53">
    <cfRule type="expression" dxfId="11" priority="20">
      <formula>ISNUMBER(A4)</formula>
    </cfRule>
  </conditionalFormatting>
  <conditionalFormatting sqref="N4:N53">
    <cfRule type="expression" dxfId="10" priority="18">
      <formula>ISNUMBER(A4)</formula>
    </cfRule>
  </conditionalFormatting>
  <conditionalFormatting sqref="P4:P53">
    <cfRule type="expression" dxfId="9" priority="15">
      <formula>LEN(P4)&gt;0</formula>
    </cfRule>
    <cfRule type="expression" dxfId="8" priority="16">
      <formula>ISNUMBER(A4)</formula>
    </cfRule>
  </conditionalFormatting>
  <conditionalFormatting sqref="Q4:Q53">
    <cfRule type="expression" dxfId="7" priority="4">
      <formula>ISNUMBER(A4)</formula>
    </cfRule>
  </conditionalFormatting>
  <conditionalFormatting sqref="Q4:R53">
    <cfRule type="expression" dxfId="6" priority="1">
      <formula>ISNUMBER(Q4)</formula>
    </cfRule>
  </conditionalFormatting>
  <conditionalFormatting sqref="R4:R53">
    <cfRule type="expression" dxfId="5" priority="2">
      <formula>ISNUMBER(A4)</formula>
    </cfRule>
  </conditionalFormatting>
  <conditionalFormatting sqref="U4:V53">
    <cfRule type="expression" dxfId="4" priority="50" stopIfTrue="1">
      <formula>$U4="HIGH"</formula>
    </cfRule>
    <cfRule type="expression" dxfId="3" priority="51" stopIfTrue="1">
      <formula>$U4="MED"</formula>
    </cfRule>
    <cfRule type="expression" dxfId="2" priority="52" stopIfTrue="1">
      <formula>$U4="LOW"</formula>
    </cfRule>
    <cfRule type="expression" dxfId="1" priority="53" stopIfTrue="1">
      <formula>$U4="Group Error"</formula>
    </cfRule>
    <cfRule type="expression" dxfId="0" priority="54" stopIfTrue="1">
      <formula>$U4=""</formula>
    </cfRule>
  </conditionalFormatting>
  <dataValidations count="3">
    <dataValidation type="whole" allowBlank="1" showInputMessage="1" showErrorMessage="1" errorTitle="Error" error="Scores must be between 1 and 3" sqref="H4:N53" xr:uid="{00000000-0002-0000-0500-000001000000}">
      <formula1>1</formula1>
      <formula2>3</formula2>
    </dataValidation>
    <dataValidation type="list" allowBlank="1" showInputMessage="1" showErrorMessage="1" sqref="A4:A53" xr:uid="{00000000-0002-0000-0500-000002000000}">
      <formula1>scoringel</formula1>
    </dataValidation>
    <dataValidation type="list" allowBlank="1" showDropDown="1" showErrorMessage="1" errorTitle="Error" error="Scores must be in increments of 0.5 and between 0.5 and 3" sqref="P4:R53" xr:uid="{00000000-0002-0000-0500-000003000000}">
      <formula1>"0.5,1,1.5,2,2.5,3"</formula1>
    </dataValidation>
  </dataValidations>
  <printOptions gridLines="1"/>
  <pageMargins left="0.33" right="0.32" top="1" bottom="1" header="0.5" footer="0.5"/>
  <pageSetup paperSize="9" scale="80" orientation="landscape" r:id="rId1"/>
  <headerFooter alignWithMargins="0"/>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32EF9E-6110-49FE-BE8F-2B80069EEBF3}">
  <dimension ref="A1:C10"/>
  <sheetViews>
    <sheetView workbookViewId="0">
      <selection sqref="A1:B1"/>
    </sheetView>
  </sheetViews>
  <sheetFormatPr defaultRowHeight="12.5"/>
  <cols>
    <col min="1" max="1" width="22.453125" customWidth="1"/>
    <col min="2" max="2" width="32.1796875" customWidth="1"/>
    <col min="3" max="3" width="45.26953125" bestFit="1" customWidth="1"/>
  </cols>
  <sheetData>
    <row r="1" spans="1:3" ht="14.15" customHeight="1">
      <c r="A1" s="214" t="s">
        <v>113</v>
      </c>
      <c r="B1" s="215"/>
      <c r="C1" s="72"/>
    </row>
    <row r="2" spans="1:3">
      <c r="A2" s="66" t="s">
        <v>114</v>
      </c>
      <c r="B2" s="66" t="s">
        <v>115</v>
      </c>
      <c r="C2" s="66" t="s">
        <v>116</v>
      </c>
    </row>
    <row r="3" spans="1:3">
      <c r="A3" s="69">
        <v>2.02</v>
      </c>
      <c r="B3" s="68">
        <v>42109</v>
      </c>
    </row>
    <row r="4" spans="1:3">
      <c r="A4" s="69">
        <v>2.0299999999999998</v>
      </c>
      <c r="B4" s="68">
        <v>42929</v>
      </c>
    </row>
    <row r="5" spans="1:3">
      <c r="A5" s="69">
        <v>2.04</v>
      </c>
      <c r="B5" s="68">
        <v>43451</v>
      </c>
    </row>
    <row r="6" spans="1:3">
      <c r="A6" s="69" t="s">
        <v>117</v>
      </c>
      <c r="B6" s="68">
        <v>43915</v>
      </c>
    </row>
    <row r="7" spans="1:3">
      <c r="A7" s="73">
        <v>3</v>
      </c>
      <c r="B7" s="68">
        <v>44860</v>
      </c>
      <c r="C7" t="s">
        <v>118</v>
      </c>
    </row>
    <row r="8" spans="1:3" ht="14.5">
      <c r="A8" s="67"/>
      <c r="B8" s="67"/>
    </row>
    <row r="9" spans="1:3" ht="14.15" customHeight="1">
      <c r="A9" s="214" t="s">
        <v>119</v>
      </c>
      <c r="B9" s="215"/>
      <c r="C9" s="72"/>
    </row>
    <row r="10" spans="1:3" ht="81" customHeight="1">
      <c r="A10" s="216" t="s">
        <v>120</v>
      </c>
      <c r="B10" s="217"/>
    </row>
  </sheetData>
  <sheetProtection sheet="1" objects="1" scenarios="1"/>
  <mergeCells count="3">
    <mergeCell ref="A1:B1"/>
    <mergeCell ref="A9:B9"/>
    <mergeCell ref="A10:B1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90A3C54CC01324EB8078B3F22CE5305" ma:contentTypeVersion="12" ma:contentTypeDescription="Create a new document." ma:contentTypeScope="" ma:versionID="afa3e18307abe3044a6a2266e8c7da44">
  <xsd:schema xmlns:xsd="http://www.w3.org/2001/XMLSchema" xmlns:xs="http://www.w3.org/2001/XMLSchema" xmlns:p="http://schemas.microsoft.com/office/2006/metadata/properties" xmlns:ns2="13ea6122-a371-46ae-976a-22a2d292544a" xmlns:ns3="92d2d836-723f-4238-987e-b30076a87baf" targetNamespace="http://schemas.microsoft.com/office/2006/metadata/properties" ma:root="true" ma:fieldsID="a721eeec319285c4427e207cf2b8f615" ns2:_="" ns3:_="">
    <xsd:import namespace="13ea6122-a371-46ae-976a-22a2d292544a"/>
    <xsd:import namespace="92d2d836-723f-4238-987e-b30076a87ba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Locatio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3ea6122-a371-46ae-976a-22a2d29254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1b199611-8856-41f6-9a1b-e76f78ab8edd" ma:termSetId="09814cd3-568e-fe90-9814-8d621ff8fb84" ma:anchorId="fba54fb3-c3e1-fe81-a776-ca4b69148c4d" ma:open="true" ma:isKeyword="false">
      <xsd:complexType>
        <xsd:sequence>
          <xsd:element ref="pc:Terms" minOccurs="0" maxOccurs="1"/>
        </xsd:sequence>
      </xsd:complexType>
    </xsd:element>
    <xsd:element name="MediaServiceLocation" ma:index="15" nillable="true" ma:displayName="Location" ma:indexed="true"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2d2d836-723f-4238-987e-b30076a87baf"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ecde93ef-4af1-4d17-af2c-bea69902ca42}" ma:internalName="TaxCatchAll" ma:showField="CatchAllData" ma:web="92d2d836-723f-4238-987e-b30076a87ba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92d2d836-723f-4238-987e-b30076a87baf" xsi:nil="true"/>
    <lcf76f155ced4ddcb4097134ff3c332f xmlns="13ea6122-a371-46ae-976a-22a2d292544a">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17C0EE6-D27A-4852-8669-22C4D9EB6AB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3ea6122-a371-46ae-976a-22a2d292544a"/>
    <ds:schemaRef ds:uri="92d2d836-723f-4238-987e-b30076a87b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D5B8FB3-619A-4819-B668-710CB49EC4DC}">
  <ds:schemaRefs>
    <ds:schemaRef ds:uri="http://schemas.microsoft.com/sharepoint/v3/contenttype/forms"/>
  </ds:schemaRefs>
</ds:datastoreItem>
</file>

<file path=customXml/itemProps3.xml><?xml version="1.0" encoding="utf-8"?>
<ds:datastoreItem xmlns:ds="http://schemas.openxmlformats.org/officeDocument/2006/customXml" ds:itemID="{33CC41EC-BBD2-4A20-B8F8-48D3EF3170EB}">
  <ds:schemaRefs>
    <ds:schemaRef ds:uri="92d2d836-723f-4238-987e-b30076a87baf"/>
    <ds:schemaRef ds:uri="http://www.w3.org/XML/1998/namespace"/>
    <ds:schemaRef ds:uri="http://purl.org/dc/dcmitype/"/>
    <ds:schemaRef ds:uri="http://schemas.microsoft.com/office/infopath/2007/PartnerControls"/>
    <ds:schemaRef ds:uri="http://schemas.openxmlformats.org/package/2006/metadata/core-properties"/>
    <ds:schemaRef ds:uri="http://purl.org/dc/elements/1.1/"/>
    <ds:schemaRef ds:uri="http://schemas.microsoft.com/office/2006/documentManagement/types"/>
    <ds:schemaRef ds:uri="http://schemas.microsoft.com/office/2006/metadata/properties"/>
    <ds:schemaRef ds:uri="13ea6122-a371-46ae-976a-22a2d292544a"/>
    <ds:schemaRef ds:uri="http://purl.org/dc/te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13</vt:i4>
      </vt:variant>
      <vt:variant>
        <vt:lpstr>Named Ranges</vt:lpstr>
      </vt:variant>
      <vt:variant>
        <vt:i4>8</vt:i4>
      </vt:variant>
    </vt:vector>
  </HeadingPairs>
  <TitlesOfParts>
    <vt:vector size="21" baseType="lpstr">
      <vt:lpstr>Instructions</vt:lpstr>
      <vt:lpstr>Lists</vt:lpstr>
      <vt:lpstr>PI 1.1.1 PSA</vt:lpstr>
      <vt:lpstr>PI 2.1.1 PSA (Fish+Inv)</vt:lpstr>
      <vt:lpstr>PI 2.2.1 PSA (birds)</vt:lpstr>
      <vt:lpstr>PI 2.2.1 PSA (myst + siren)</vt:lpstr>
      <vt:lpstr>PI 2.2.1 PSA (odontocetes)</vt:lpstr>
      <vt:lpstr>PI 2.2.1 PSA (pinnipeds+ott)</vt:lpstr>
      <vt:lpstr>PI 2.2.1 PSA (turtles)</vt:lpstr>
      <vt:lpstr>PI 2.2.1 PSA (Sea snakes)</vt:lpstr>
      <vt:lpstr>PI 2.2.1 PSA Amphibians</vt:lpstr>
      <vt:lpstr>PI 2.3.1 CSA</vt:lpstr>
      <vt:lpstr>Version control and copyright</vt:lpstr>
      <vt:lpstr>Groups</vt:lpstr>
      <vt:lpstr>'PI 2.3.1 CSA'!Print_Area</vt:lpstr>
      <vt:lpstr>score_CA</vt:lpstr>
      <vt:lpstr>scoringel</vt:lpstr>
      <vt:lpstr>ScoringElement</vt:lpstr>
      <vt:lpstr>SE</vt:lpstr>
      <vt:lpstr>SpecialScoring</vt:lpstr>
      <vt:lpstr>SpeciesType</vt:lpstr>
    </vt:vector>
  </TitlesOfParts>
  <Manager/>
  <Company>CSIRO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Revision Draft</dc:title>
  <dc:subject/>
  <dc:creator>Hobday, Alistair (CMAR, Hobart)</dc:creator>
  <cp:keywords/>
  <dc:description/>
  <cp:lastModifiedBy>Laura Weston</cp:lastModifiedBy>
  <cp:revision/>
  <dcterms:created xsi:type="dcterms:W3CDTF">2008-04-21T23:32:54Z</dcterms:created>
  <dcterms:modified xsi:type="dcterms:W3CDTF">2026-09-24T14:59:41Z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0x010100690A3C54CC01324EB8078B3F22CE5305</vt:lpwstr>
  </property>
  <property fmtid="{D5CDD505-2E9C-101B-9397-08002B2CF9AE}" pid="3" name="_dlc_DocIdItemGuid">
    <vt:lpwstr>acaa38f6-8496-41f1-b0ed-f55f275da85d</vt:lpwstr>
  </property>
  <property fmtid="{D5CDD505-2E9C-101B-9397-08002B2CF9AE}" pid="4" name="Related Organisation">
    <vt:lpwstr/>
  </property>
  <property fmtid="{D5CDD505-2E9C-101B-9397-08002B2CF9AE}" pid="5" name="Meeting Name Meta">
    <vt:lpwstr/>
  </property>
  <property fmtid="{D5CDD505-2E9C-101B-9397-08002B2CF9AE}" pid="6" name="Internal Workgin">
    <vt:lpwstr/>
  </property>
  <property fmtid="{D5CDD505-2E9C-101B-9397-08002B2CF9AE}" pid="7" name="l29e2e3957444b3bb394a39e24466132">
    <vt:lpwstr/>
  </property>
  <property fmtid="{D5CDD505-2E9C-101B-9397-08002B2CF9AE}" pid="8" name="a210def78feb4e55ae1dd057dd3c0ccd">
    <vt:lpwstr/>
  </property>
  <property fmtid="{D5CDD505-2E9C-101B-9397-08002B2CF9AE}" pid="9" name="Standards Doc Type1">
    <vt:lpwstr>282;#Scheme Document|06569f6e-4ae0-49c6-87ba-c89c0bc72842</vt:lpwstr>
  </property>
  <property fmtid="{D5CDD505-2E9C-101B-9397-08002B2CF9AE}" pid="10" name="MSCLocation">
    <vt:lpwstr/>
  </property>
  <property fmtid="{D5CDD505-2E9C-101B-9397-08002B2CF9AE}" pid="11" name="Project Name">
    <vt:lpwstr>812;#Forms and Templates|41b772d6-a41f-4d02-958f-381b9ff4b42f</vt:lpwstr>
  </property>
  <property fmtid="{D5CDD505-2E9C-101B-9397-08002B2CF9AE}" pid="12" name="Topic">
    <vt:lpwstr/>
  </property>
  <property fmtid="{D5CDD505-2E9C-101B-9397-08002B2CF9AE}" pid="13" name="CAB">
    <vt:lpwstr/>
  </property>
  <property fmtid="{D5CDD505-2E9C-101B-9397-08002B2CF9AE}" pid="14" name="ga0d59f49781428386856d7ea5cf63fe">
    <vt:lpwstr/>
  </property>
  <property fmtid="{D5CDD505-2E9C-101B-9397-08002B2CF9AE}" pid="15" name="Comms Doc Type">
    <vt:lpwstr/>
  </property>
  <property fmtid="{D5CDD505-2E9C-101B-9397-08002B2CF9AE}" pid="16" name="Fishery_x0020_Code">
    <vt:lpwstr/>
  </property>
  <property fmtid="{D5CDD505-2E9C-101B-9397-08002B2CF9AE}" pid="17" name="fbde0561342a4a9991b074e2dffa29f1">
    <vt:lpwstr/>
  </property>
  <property fmtid="{D5CDD505-2E9C-101B-9397-08002B2CF9AE}" pid="18" name="Fishery_x0020_Name">
    <vt:lpwstr/>
  </property>
  <property fmtid="{D5CDD505-2E9C-101B-9397-08002B2CF9AE}" pid="19" name="FSR Topic">
    <vt:lpwstr/>
  </property>
  <property fmtid="{D5CDD505-2E9C-101B-9397-08002B2CF9AE}" pid="20" name="pe19571c904349bd9989241b2030d276">
    <vt:lpwstr/>
  </property>
  <property fmtid="{D5CDD505-2E9C-101B-9397-08002B2CF9AE}" pid="21" name="Fishery Code">
    <vt:lpwstr/>
  </property>
  <property fmtid="{D5CDD505-2E9C-101B-9397-08002B2CF9AE}" pid="22" name="Fishery Name">
    <vt:lpwstr/>
  </property>
  <property fmtid="{D5CDD505-2E9C-101B-9397-08002B2CF9AE}" pid="23" name="MediaServiceImageTags">
    <vt:lpwstr/>
  </property>
</Properties>
</file>