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marinestewardshipcouncil.sharepoint.com/sites/outreach/spain/Spain_SupplyChainDocs/Tuna/Tuna newsletter/March 24/"/>
    </mc:Choice>
  </mc:AlternateContent>
  <xr:revisionPtr revIDLastSave="0" documentId="8_{D676867B-CEF9-47FF-947C-22A2997D08D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Master table (catch from report" sheetId="5" r:id="rId1"/>
    <sheet name="Master table (adjusted WCPO)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7" l="1"/>
  <c r="G57" i="7"/>
  <c r="I82" i="7"/>
  <c r="H82" i="7"/>
  <c r="H80" i="7"/>
  <c r="G80" i="7"/>
  <c r="I75" i="7"/>
  <c r="H75" i="7"/>
  <c r="J75" i="7" s="1"/>
  <c r="I74" i="7"/>
  <c r="H74" i="7"/>
  <c r="H58" i="7"/>
  <c r="I58" i="7"/>
  <c r="G58" i="7"/>
  <c r="I56" i="7"/>
  <c r="H56" i="7"/>
  <c r="H43" i="7"/>
  <c r="I43" i="7"/>
  <c r="G43" i="7"/>
  <c r="H46" i="7"/>
  <c r="I46" i="7"/>
  <c r="G46" i="7"/>
  <c r="H42" i="7"/>
  <c r="I42" i="7"/>
  <c r="G42" i="7"/>
  <c r="J81" i="7"/>
  <c r="J79" i="7"/>
  <c r="J78" i="7"/>
  <c r="J77" i="7"/>
  <c r="J76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5" i="7"/>
  <c r="J54" i="7"/>
  <c r="J53" i="7"/>
  <c r="J52" i="7"/>
  <c r="J51" i="7"/>
  <c r="J50" i="7"/>
  <c r="J49" i="7"/>
  <c r="J48" i="7"/>
  <c r="J47" i="7"/>
  <c r="J45" i="7"/>
  <c r="J44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J6" i="5"/>
  <c r="J48" i="5"/>
  <c r="I80" i="5"/>
  <c r="I80" i="7" s="1"/>
  <c r="H80" i="5"/>
  <c r="J68" i="5"/>
  <c r="J58" i="7" l="1"/>
  <c r="J42" i="7"/>
  <c r="J74" i="7"/>
  <c r="J43" i="7"/>
  <c r="J46" i="7"/>
  <c r="J80" i="7"/>
  <c r="J82" i="7"/>
  <c r="J56" i="7"/>
  <c r="J10" i="5"/>
  <c r="J3" i="5"/>
  <c r="J4" i="5"/>
  <c r="J5" i="5"/>
  <c r="J7" i="5"/>
  <c r="J8" i="5"/>
  <c r="J9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9" i="5"/>
  <c r="J50" i="5"/>
  <c r="J51" i="5"/>
  <c r="J52" i="5"/>
  <c r="J53" i="5"/>
  <c r="J54" i="5"/>
  <c r="J55" i="5"/>
  <c r="J56" i="5"/>
  <c r="J58" i="5"/>
  <c r="J59" i="5"/>
  <c r="J60" i="5"/>
  <c r="J61" i="5"/>
  <c r="J62" i="5"/>
  <c r="J63" i="5"/>
  <c r="J64" i="5"/>
  <c r="J65" i="5"/>
  <c r="J66" i="5"/>
  <c r="J67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2" i="5"/>
  <c r="G57" i="5"/>
  <c r="I57" i="5"/>
  <c r="I57" i="7" s="1"/>
  <c r="H57" i="5"/>
  <c r="H57" i="7" s="1"/>
  <c r="J57" i="7" l="1"/>
  <c r="J5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McLeod</author>
  </authors>
  <commentList>
    <comment ref="N54" authorId="0" shapeId="0" xr:uid="{F57C7C31-AD11-4436-A119-693AD0662766}">
      <text>
        <r>
          <rPr>
            <b/>
            <sz val="9"/>
            <color indexed="81"/>
            <rFont val="Tahoma"/>
            <family val="2"/>
          </rPr>
          <t>John McLeod:</t>
        </r>
        <r>
          <rPr>
            <sz val="9"/>
            <color indexed="81"/>
            <rFont val="Tahoma"/>
            <family val="2"/>
          </rPr>
          <t xml:space="preserve">
Client country, MSC reporting country not yet known (hasn't appeared in Fishery Super Table)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McLeod</author>
  </authors>
  <commentList>
    <comment ref="N54" authorId="0" shapeId="0" xr:uid="{994C3DF8-0B85-46B3-B262-642491A3F8FA}">
      <text>
        <r>
          <rPr>
            <b/>
            <sz val="9"/>
            <color indexed="81"/>
            <rFont val="Tahoma"/>
            <family val="2"/>
          </rPr>
          <t>John McLeod:</t>
        </r>
        <r>
          <rPr>
            <sz val="9"/>
            <color indexed="81"/>
            <rFont val="Tahoma"/>
            <family val="2"/>
          </rPr>
          <t xml:space="preserve">
Client country, MSC reporting country not yet known (hasn't appeared in Fishery Super Table)</t>
        </r>
      </text>
    </comment>
  </commentList>
</comments>
</file>

<file path=xl/sharedStrings.xml><?xml version="1.0" encoding="utf-8"?>
<sst xmlns="http://schemas.openxmlformats.org/spreadsheetml/2006/main" count="1236" uniqueCount="292">
  <si>
    <t>Fishery name</t>
  </si>
  <si>
    <t>Certification status</t>
  </si>
  <si>
    <t>Gear type(s)</t>
  </si>
  <si>
    <t>Total volume</t>
  </si>
  <si>
    <t>Country</t>
  </si>
  <si>
    <t>Location FAO Region</t>
  </si>
  <si>
    <t>Latitude</t>
  </si>
  <si>
    <t>Longitude</t>
  </si>
  <si>
    <t>AAFA and WFOA North Pacific albacore tuna</t>
  </si>
  <si>
    <t>Certified</t>
  </si>
  <si>
    <t>Hooks And Lines - Trolling lines</t>
  </si>
  <si>
    <t>United States</t>
  </si>
  <si>
    <t>67 (Pacific, Northeast), 77 (Pacific, Eastern Central)</t>
  </si>
  <si>
    <t>AAFA and WFOA South Pacific albacore tuna</t>
  </si>
  <si>
    <t>77 (Pacific, Eastern Central), 81 (Pacific, Southwest)</t>
  </si>
  <si>
    <t>Hooks And Lines - Handlines and pole-lines (hand-operated)</t>
  </si>
  <si>
    <t>AGAC four oceans Integral Purse Seine Tropical Tuna Fishery</t>
  </si>
  <si>
    <t>In Assessment</t>
  </si>
  <si>
    <t>Surrounding Nets - With purse lines (purse seines)</t>
  </si>
  <si>
    <t>Spain</t>
  </si>
  <si>
    <t>71 (Pacific, Western Central)</t>
  </si>
  <si>
    <t>77 (Pacific, Eastern Central), 87 (Pacific, Southeast)</t>
  </si>
  <si>
    <t>51 (Indian Ocean, Western), 57 (Indian Ocean, Eastern)</t>
  </si>
  <si>
    <t>31 (Atlantic, Western Central), 34 (Atlantic, Eastern Central), 41 (Atlantic, Southwest), 47 (Atlantic, Southeast)</t>
  </si>
  <si>
    <t>Hooks And Lines - Longlines</t>
  </si>
  <si>
    <t>American Samoa</t>
  </si>
  <si>
    <t>81 (Pacific, Southwest)</t>
  </si>
  <si>
    <t>ANABAC Atlantic unassociated purse seine yellowfin tuna</t>
  </si>
  <si>
    <t>34 (Atlantic, Eastern Central), 47 (Atlantic, Southeast)</t>
  </si>
  <si>
    <t>Australia Eastern Tuna and Billfish Fishery (albacore tuna, yellowfin tuna, bigeye tuna and swordfish)</t>
  </si>
  <si>
    <t>Australia</t>
  </si>
  <si>
    <t>Canada Highly Migratory Species Foundation (CHMSF) British Columbia Albacore Tuna North Pacific</t>
  </si>
  <si>
    <t>Canada</t>
  </si>
  <si>
    <t>67 (Pacific, Northeast)</t>
  </si>
  <si>
    <t>CFTO Indian Ocean Purse Seine Skipjack fishery</t>
  </si>
  <si>
    <t>France</t>
  </si>
  <si>
    <t>Eastern Pacific Ocean tropical tuna - purse seine (TUNACONS) fishery</t>
  </si>
  <si>
    <t>Ecuador, Panama, United States</t>
  </si>
  <si>
    <t>Ecuador</t>
  </si>
  <si>
    <t>67 (Pacific, Northeast), 77 (Pacific, Eastern Central), 81 (Pacific, Southwest), 87 (Pacific, Southeast)</t>
  </si>
  <si>
    <t>Echebastar Indian Ocean purse seine skipjack tuna</t>
  </si>
  <si>
    <t>Fiji Albacore, Yellowfin and Bigeye Tuna longline</t>
  </si>
  <si>
    <t>Fiji</t>
  </si>
  <si>
    <t>71 (Pacific, Western Central), 77 (Pacific, Eastern Central)</t>
  </si>
  <si>
    <t>French Polynesia</t>
  </si>
  <si>
    <t>SZLC CSFC &amp; FZLC FSM EEZ Longline Yellowfin and Bigeye Tuna</t>
  </si>
  <si>
    <t>Hawaii longline swordfish, bigeye and yellowfin tuna fishery</t>
  </si>
  <si>
    <t>Hooks And Lines - Set longlines</t>
  </si>
  <si>
    <t>77 (Pacific, Eastern Central)</t>
  </si>
  <si>
    <t>Indonesia pole-and-line and handline, skipjack and yellowfin tuna of Western and Central Pacific archipelagic waters</t>
  </si>
  <si>
    <t>Indonesia</t>
  </si>
  <si>
    <t>Ishihara Marine Products albacore and skipjack pole and line fishery</t>
  </si>
  <si>
    <t>Hooks And Lines - Handlines and pole-lines (hand-operated), Hooks And Lines - Handlines and pole-lines (mechanized)</t>
  </si>
  <si>
    <t>Japan</t>
  </si>
  <si>
    <t>61 (Pacific, Northwest), 71 (Pacific, Western Central)</t>
  </si>
  <si>
    <t>Japanese Pole and Line skipjack and albacore tuna fishery</t>
  </si>
  <si>
    <t>JC Mackintosh´s Greenstick, handline and fishing rod bluefin tuna fishery</t>
  </si>
  <si>
    <t>Hooks And Lines - Handlines and pole-lines (mechanized): Greenstick, Hooks And Lines: trolling, live bait hand line, and hand line with stone (deeper waters)</t>
  </si>
  <si>
    <t>27 (Atlantic, Northeast), 37 (Mediterranean and Black Sea)</t>
  </si>
  <si>
    <t>Kiribati</t>
  </si>
  <si>
    <t>Kochi and Miyazaki Offshore Pole and Line Albacore and Skipjack fishery</t>
  </si>
  <si>
    <t>Maldives pole &amp; line skipjack tuna</t>
  </si>
  <si>
    <t>South Africa</t>
  </si>
  <si>
    <t>51 (Indian Ocean, Western)</t>
  </si>
  <si>
    <t>Micronesia Skipjack, Yellowfin and Bigeye Tuna Purse Seine Fishery</t>
  </si>
  <si>
    <t>Micronesia</t>
  </si>
  <si>
    <t>Nauru Skipjack, Yellowfin, and Bigeye Tuna Purse Seine Fishery</t>
  </si>
  <si>
    <t>Taiwan</t>
  </si>
  <si>
    <t>New Zealand albacore tuna troll</t>
  </si>
  <si>
    <t>New Zealand</t>
  </si>
  <si>
    <t>Solomon Islands skipjack and yellowfin tuna purse seine and pole and line</t>
  </si>
  <si>
    <t>Hooks And Lines - Handlines and pole-lines (hand-operated), Surrounding Nets - With purse lines (purse seines)</t>
  </si>
  <si>
    <t>Solomon Islands</t>
  </si>
  <si>
    <t>North Atlantic albacore artisanal fishery</t>
  </si>
  <si>
    <t>Hooks And Lines - Handlines and pole-lines (mechanized), Hooks And Lines - Trolling lines</t>
  </si>
  <si>
    <t>27 (Atlantic, Northeast)</t>
  </si>
  <si>
    <t>Owasebussan Co. Ltd. North Pacific Longline Fishery for Albacore, Yellowfin, &amp; Bigeye Tuna</t>
  </si>
  <si>
    <t>61 (Pacific, Northwest), 77 (Pacific, Eastern Central)</t>
  </si>
  <si>
    <t>Pan Pacific yellowfin, bigeye and albacore longline fishery</t>
  </si>
  <si>
    <t>South Korea</t>
  </si>
  <si>
    <t>71 (Pacific, Western Central), 77 (Pacific, Eastern Central), 81 (Pacific, Southwest)</t>
  </si>
  <si>
    <t>Panama</t>
  </si>
  <si>
    <t>Philippine Small-Scale Yellowfin Tuna (Thunnus albacares) Handline Fishery</t>
  </si>
  <si>
    <t>Philippines</t>
  </si>
  <si>
    <t>Marshall Islands</t>
  </si>
  <si>
    <t>PNG Fishing Industry Association’s purse seine Skipjack &amp; Yellowfin Tuna Fishery</t>
  </si>
  <si>
    <t>Papua New Guinea</t>
  </si>
  <si>
    <t>PT Citraraja Ampat, Sorong pole and line Skipjack and Yellowfin Tuna</t>
  </si>
  <si>
    <t>SATHOAN French Mediterranean Bluefin tuna artisanal longline and handline fishery</t>
  </si>
  <si>
    <t>Hooks And Lines - Longlines: Pelagic longline, handline and pole-lines are also used</t>
  </si>
  <si>
    <t>37 (Mediterranean and Black Sea)</t>
  </si>
  <si>
    <t>MIFV RMI EEZ Longline Yellowfin and Bigeye Tuna</t>
  </si>
  <si>
    <t>SZLC, CSFC &amp; FZLC Cook Islands EEZ South Pacific albacore, yellowfin and bigeye longline</t>
  </si>
  <si>
    <t>Cook Islands</t>
  </si>
  <si>
    <t>Tri Marine Atlantic Albacore longline fishery</t>
  </si>
  <si>
    <t>Hooks And Lines - Drifting longlines</t>
  </si>
  <si>
    <t>China</t>
  </si>
  <si>
    <t>Tropical Pacific yellowfin and skipjack free-school purse seine fishery</t>
  </si>
  <si>
    <t>Surrounding Nets - With purse lines (purse seines) - one boat operated purse seines</t>
  </si>
  <si>
    <t>US North Atlantic swordfish, yellowfin, and albacore tuna fishery</t>
  </si>
  <si>
    <t>21 (Atlantic, Northwest), 31 (Atlantic, Western Central)</t>
  </si>
  <si>
    <t>US Pacific Tuna Group Purse Seine FSC and FAD Set Fishery</t>
  </si>
  <si>
    <t>Usufuku Honten Northeast Atlantic longline bluefin tuna fishery</t>
  </si>
  <si>
    <t>Hooks And Lines - Longlines: Pelagic longline</t>
  </si>
  <si>
    <t>WPSTA Western and Central Pacific Skipjack and Yellowfin Purse Seine Fishery</t>
  </si>
  <si>
    <t>21 (Atlantic, Northwest), 27 (Atlantic, Northeast), 31 (Atlantic, Western Central), 34 (Atlantic, Eastern Central), 41 (Atlantic, Southwest), 47 (Atlantic, Southeast)</t>
  </si>
  <si>
    <t>Senegal</t>
  </si>
  <si>
    <t>34 (Atlantic, Eastern Central)</t>
  </si>
  <si>
    <t>Maldives</t>
  </si>
  <si>
    <t>SI WCPO skipjack and yellowfin tuna purse seine fishery</t>
  </si>
  <si>
    <t>47 (Atlantic, Southeast)</t>
  </si>
  <si>
    <t>China, Fiji</t>
  </si>
  <si>
    <t>Fi-0000000003</t>
  </si>
  <si>
    <t>Fi-0000000004</t>
  </si>
  <si>
    <t>Fi-0000000804</t>
  </si>
  <si>
    <t>Fi-0000000599</t>
  </si>
  <si>
    <t>Fi-0000000791</t>
  </si>
  <si>
    <t>Fi-0000000441</t>
  </si>
  <si>
    <t>Fi-0000000029</t>
  </si>
  <si>
    <t>Fi-0000000761</t>
  </si>
  <si>
    <t>Fi-0000000816</t>
  </si>
  <si>
    <t>Fi-0000000826</t>
  </si>
  <si>
    <t>Fi-0000000393</t>
  </si>
  <si>
    <t>Fi-0000000288</t>
  </si>
  <si>
    <t>Fi-0000000600</t>
  </si>
  <si>
    <t>Fi-0000000645</t>
  </si>
  <si>
    <t>Fi-0000000773</t>
  </si>
  <si>
    <t>Fi-0000000649</t>
  </si>
  <si>
    <t>Fi-0000000535</t>
  </si>
  <si>
    <t>Fi-0000000714</t>
  </si>
  <si>
    <t>Fi-0000000792</t>
  </si>
  <si>
    <t>Fi-0000000071</t>
  </si>
  <si>
    <t>Fi-0000000799</t>
  </si>
  <si>
    <t>Fi-0000000074</t>
  </si>
  <si>
    <t>Fi-0000000526</t>
  </si>
  <si>
    <t>Fi-0000000483</t>
  </si>
  <si>
    <t>Fi-0000000770</t>
  </si>
  <si>
    <t>Fi-0000000666</t>
  </si>
  <si>
    <t>Fi-0000000814</t>
  </si>
  <si>
    <t>Fi-0000000197</t>
  </si>
  <si>
    <t>Fi-0000000722</t>
  </si>
  <si>
    <t>Fi-0000000627</t>
  </si>
  <si>
    <t>Fi-0000000696</t>
  </si>
  <si>
    <t>Fi-0000000708</t>
  </si>
  <si>
    <t>Fi-0000000702</t>
  </si>
  <si>
    <t>Fi-0000000414</t>
  </si>
  <si>
    <t>Fi-0000000501</t>
  </si>
  <si>
    <t>Fi-0000000665</t>
  </si>
  <si>
    <t>Fi-0000000350</t>
  </si>
  <si>
    <t>Fi-0000000686</t>
  </si>
  <si>
    <t>Fi-0000000621</t>
  </si>
  <si>
    <t>Fishery ID</t>
  </si>
  <si>
    <t>Fi-0000000882</t>
  </si>
  <si>
    <t>Fi-0000000870</t>
  </si>
  <si>
    <t>Fi-0000000868</t>
  </si>
  <si>
    <t>Fi-0000000848</t>
  </si>
  <si>
    <t>Fi-0000000854</t>
  </si>
  <si>
    <t>Fi-0000000881</t>
  </si>
  <si>
    <t>Pacific and Indian Ocean longline tuna and swordfish fishery</t>
  </si>
  <si>
    <t>Fi-0000000884</t>
  </si>
  <si>
    <t>71 (Pacific, Western Central), 81 (Pacific, Southwest), 61 (Pacific, Northwest), 77 (Pacific, Eastern Central), 51 (Indian Ocean, Western),  57 (Indian Ocean, Eastern)</t>
  </si>
  <si>
    <t>Catch year</t>
  </si>
  <si>
    <t>Source</t>
  </si>
  <si>
    <t>ACDR</t>
  </si>
  <si>
    <t>Fi-0000000888</t>
  </si>
  <si>
    <t>Tri Marine Pacific Ocean longline tuna fishery</t>
  </si>
  <si>
    <t>71 (Pacific, Western Central), 81 (Pacific, Southwest), 87 (Pacific, Southeast)</t>
  </si>
  <si>
    <t>Singapore</t>
  </si>
  <si>
    <t>Albacore</t>
  </si>
  <si>
    <t>Bigeye tuna</t>
  </si>
  <si>
    <t>Skipjack tuna</t>
  </si>
  <si>
    <t>Yellowfin tuna</t>
  </si>
  <si>
    <t>Atl. bluefin tuna</t>
  </si>
  <si>
    <t>FDR</t>
  </si>
  <si>
    <t>Notes</t>
  </si>
  <si>
    <t>Same exact GPS coordinates in E-cert as AAFA north</t>
  </si>
  <si>
    <t>Original coordinates 36 and 5, changed to 36 and -6</t>
  </si>
  <si>
    <t>Certificate expiry date</t>
  </si>
  <si>
    <t>N/A</t>
  </si>
  <si>
    <t>Fi-0000000912</t>
  </si>
  <si>
    <t>Fukuichi Western and Central Pacific Ocean longline bigeye, yellowfin and albacore tuna</t>
  </si>
  <si>
    <t>Fi-0000000905</t>
  </si>
  <si>
    <t>TTKV WCPO skipjack and yellowfin tuna purse seine fishery</t>
  </si>
  <si>
    <t>Fi-0000000876</t>
  </si>
  <si>
    <t>DFC/HEC Western and Central Pacific longline bigeye, yellowfin and albacore tuna fishery</t>
  </si>
  <si>
    <t>Korea, Republic Of, United Kingdom</t>
  </si>
  <si>
    <t>61 (Pacific, Northwest), 71 (Pacific, Western Central), 77 (Pacific, Eastern Central), 81 (Pacific, Southwest)</t>
  </si>
  <si>
    <t>Fi-0000000911</t>
  </si>
  <si>
    <t>Katsuo Ippon-zuri Gyogyo albacore and skipjack pole and line fishery</t>
  </si>
  <si>
    <t>Fi-0000000927</t>
  </si>
  <si>
    <t>61 (Pacific, Northwest), 71 (Pacific, Western Central), 77 (Pacific, Eastern Central)</t>
  </si>
  <si>
    <t>Fi-0000000907</t>
  </si>
  <si>
    <t>ANABAC Indian Ocean purse seine skipjack fishery</t>
  </si>
  <si>
    <t>Surrounding Nets - With purse lines (purse seines): Purse seiner FSC &amp; FAD sets</t>
  </si>
  <si>
    <t>Catch data to be collected during site visit</t>
  </si>
  <si>
    <t>Suspended</t>
  </si>
  <si>
    <t>Surrounding Nets - With purse lines (purse seines): Purse seine sets associated with drifting floating objects, including natural floating objects and drifting fish aggregating devices, Surrounding Nets - With purse lines (purse seines): Purse seine unassociated sets (also referred to as sets on free-swimming schools – FSC)</t>
  </si>
  <si>
    <t>Solomon Islands longline albacore, bigeye, and yellowfin tuna fishery</t>
  </si>
  <si>
    <t>Fi-0000000949</t>
  </si>
  <si>
    <t>North West Atlantic Canada Swordfish and Tuna</t>
  </si>
  <si>
    <t>Hooks And Lines - Handlines and pole-lines (hand-operated): Rod and reel, Hooks And Lines - Longlines, Hooks And Lines - Set longlines: Buoy gear, Hooks And Lines - Trolling lines</t>
  </si>
  <si>
    <t>21 (Atlantic, Northwest)</t>
  </si>
  <si>
    <t>Fortuna Pacific longline albacore, bigeye and yellowfin tuna fishery</t>
  </si>
  <si>
    <t>Fi-0000000962</t>
  </si>
  <si>
    <t>61 (Pacific, Northwest), 71 (Pacific, Western Central), 77 (Pacific, Eastern Central), 81 (Pacific, Southwest), 87 (Pacific, Southeast)</t>
  </si>
  <si>
    <t>Vanuatu</t>
  </si>
  <si>
    <t>Kyowa-Meiho Japan skipjack and yellowfin purse seine fishery</t>
  </si>
  <si>
    <t>Fi-0000000931</t>
  </si>
  <si>
    <t>Silla, NFCD WCPO purse seine tuna fishery</t>
  </si>
  <si>
    <t>Fi-0000000935</t>
  </si>
  <si>
    <t>Surrounding Nets - With purse lines (purse seines): Purse seine setting on FADs and unassociated schools</t>
  </si>
  <si>
    <t>Silla WCPO longline tuna fishery</t>
  </si>
  <si>
    <t>Fi-0000000964</t>
  </si>
  <si>
    <t>Fi-0000000955</t>
  </si>
  <si>
    <t>Atlantic Ocean tropical tuna French purse seine</t>
  </si>
  <si>
    <t>Surrounding Nets - With purse lines (purse seines): All set types combined</t>
  </si>
  <si>
    <t>GPS coordinates based off of estimate from drawing on map sent by fishery client</t>
  </si>
  <si>
    <t>Fi-0000000966</t>
  </si>
  <si>
    <t>Surrounding Nets - With purse lines (purse seines): Purse seine (dolphin-associated, unassociated and FADs)</t>
  </si>
  <si>
    <t>Catch total=WCPO+EPO</t>
  </si>
  <si>
    <t>Catch total=P&amp;L+PS</t>
  </si>
  <si>
    <t>Eastern Pacific Ecuador Purse Seine Tropical Tuna Fishery (FSC and FAD set fishery)</t>
  </si>
  <si>
    <t>UoCs 1481 and 1482</t>
  </si>
  <si>
    <t>UoCs 2387, 2386, 2383, 2382, 2385, and 2384</t>
  </si>
  <si>
    <t>UoCs 2841, 2840, 2837, 2836, 2839, and 2838</t>
  </si>
  <si>
    <t>UoCs 2515, 2517, 2519, 2521, 1184, 2523, 2525, 2514, 2516, 2518, 2520, 1185, 2522, and 2524</t>
  </si>
  <si>
    <t>UoCs 1995, 1612, 1997, 1994, 1613, and 1996</t>
  </si>
  <si>
    <t>Fi-0000000954</t>
  </si>
  <si>
    <t>Pacific Ocean albacore, bigeye, yellowfin, and skipjack tuna longline fishery</t>
  </si>
  <si>
    <t>In-transition to MSC</t>
  </si>
  <si>
    <t>Same as FIP 11122; Albacore and YF data from tuna FIPs spreadsheet, Bigeye and skipjack catch data unavailable, rough estimates based off of FIP #17997</t>
  </si>
  <si>
    <t>South Africa albacore tuna pole and line</t>
  </si>
  <si>
    <t>Fi-0000000757</t>
  </si>
  <si>
    <t>Same as FIP 14303 (also used GPS coordinates; MSC's were mixed up and had the negative/positive mixed up)</t>
  </si>
  <si>
    <t>PNA Western and Central Pacific skipjack and yellowfin, unassociated / non FAD set, tuna purse seine fishery</t>
  </si>
  <si>
    <t>American Samoa EEZ tuna longline fishery</t>
  </si>
  <si>
    <t>United States of America</t>
  </si>
  <si>
    <t>Republic of Korea</t>
  </si>
  <si>
    <t>Pingtairong Pacific tuna deep set longline fishery</t>
  </si>
  <si>
    <t>Fi-0000000938</t>
  </si>
  <si>
    <t>Hooks And Lines - Longlines: Deep set longlines fishing vessels between 297and 657 metric tons using longline gear with approximately 3,500 hooks per set and 22-26 hooks between floats</t>
  </si>
  <si>
    <t>Dae Hae Pacific Yellowfin, Bigeye, Albacore, and Swordfish Longline</t>
  </si>
  <si>
    <t>Fi-0000000939</t>
  </si>
  <si>
    <t>Hooks And Lines - Longlines: Pelagic longlines</t>
  </si>
  <si>
    <t>Korea, Republic Of</t>
  </si>
  <si>
    <t>TAFCO FSM skipjack and yellowfin tuna purse seine fishery</t>
  </si>
  <si>
    <t>Fi-0000000969</t>
  </si>
  <si>
    <t>Consolidated Atlantic ocean albacore tuna longline fishery</t>
  </si>
  <si>
    <t>Fi-0000000971</t>
  </si>
  <si>
    <t>Sajo WCPO and EPO bigeye, yellowfin, and albacore tuna longline</t>
  </si>
  <si>
    <t>Fi-0000000976</t>
  </si>
  <si>
    <t>Korea, Republic of</t>
  </si>
  <si>
    <t>Dongwon skipjack Indian Ocean purse seine fishery</t>
  </si>
  <si>
    <t>Fi-0000000983</t>
  </si>
  <si>
    <t>Surrounding Nets - With purse lines (purse seines): Purse seine</t>
  </si>
  <si>
    <t>Capsen &amp; Grand Bleu Atlantic Ocean purse seine skipjack and yellowfin tuna fishery</t>
  </si>
  <si>
    <t>Fi-0000000985</t>
  </si>
  <si>
    <t>Surrounding Nets - With purse lines (purse seines): Free school and FADs</t>
  </si>
  <si>
    <t>SA1</t>
  </si>
  <si>
    <t>SA1(2)</t>
  </si>
  <si>
    <t>SA2</t>
  </si>
  <si>
    <t>SA2, SE(PCR)</t>
  </si>
  <si>
    <t>SA3</t>
  </si>
  <si>
    <t>SA3(2)</t>
  </si>
  <si>
    <t>SA3(3)</t>
  </si>
  <si>
    <t>SA4</t>
  </si>
  <si>
    <t>ACDR(3)</t>
  </si>
  <si>
    <t>SA1(2), SE</t>
  </si>
  <si>
    <t>French Polynesia albacore, yellowfin and swordfish longline fishery</t>
  </si>
  <si>
    <t>Hooks And Lines: Pelagic longline</t>
  </si>
  <si>
    <t>Hooks And Lines: Pole and Line</t>
  </si>
  <si>
    <t>Atún Sostenible EPO Panamá Tuna Fishery</t>
  </si>
  <si>
    <t>Kiribati albacore, bigeye and yellowfin tuna longline fishery</t>
  </si>
  <si>
    <t>Tuna Alliance Atlantic albacore longline fishery</t>
  </si>
  <si>
    <t>IA</t>
  </si>
  <si>
    <t>SE(ACDR)</t>
  </si>
  <si>
    <t>?</t>
  </si>
  <si>
    <t>Using 2020 data because 2021 data in re-assessment ACDR is provisional</t>
  </si>
  <si>
    <t>2022, 2023</t>
  </si>
  <si>
    <t>Bill Holden, IA</t>
  </si>
  <si>
    <t>SE(PCDR)</t>
  </si>
  <si>
    <t>Changed longitude to negative</t>
  </si>
  <si>
    <t>SA4(2)</t>
  </si>
  <si>
    <t>Southern Africa Sustainable Tuna Association (SASTA) Albacore Pole and Line Fishery</t>
  </si>
  <si>
    <t>Fi-0000001005</t>
  </si>
  <si>
    <t>SA1, SE</t>
  </si>
  <si>
    <t>IA, SE (ACDR)</t>
  </si>
  <si>
    <t>SA2(2)</t>
  </si>
  <si>
    <t>SA2, SE</t>
  </si>
  <si>
    <t>2022 catch data = 3904, left 2021 in for consistency</t>
  </si>
  <si>
    <t>Tri Marine Western and Central Pacific skipjack, yellowfin and bigeye tuna fishery</t>
  </si>
  <si>
    <t>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</si>
</sst>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rgb="FF9BC2E6"/>
      </left>
      <right/>
      <top style="thin">
        <color theme="4" tint="0.39997558519241921"/>
      </top>
      <bottom/>
      <diagonal/>
    </border>
    <border>
      <left/>
      <right style="thin">
        <color rgb="FF9BC2E6"/>
      </right>
      <top style="thin">
        <color theme="4" tint="0.39997558519241921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2" xfId="0" applyBorder="1"/>
    <xf numFmtId="14" fontId="0" fillId="0" borderId="2" xfId="0" applyNumberFormat="1" applyBorder="1"/>
    <xf numFmtId="0" fontId="1" fillId="0" borderId="1" xfId="1" applyFill="1" applyBorder="1" applyAlignment="1"/>
    <xf numFmtId="165" fontId="0" fillId="0" borderId="2" xfId="4" applyNumberFormat="1" applyFont="1" applyFill="1" applyBorder="1" applyAlignment="1"/>
    <xf numFmtId="0" fontId="3" fillId="0" borderId="2" xfId="0" applyFont="1" applyBorder="1"/>
    <xf numFmtId="0" fontId="5" fillId="0" borderId="1" xfId="1" applyFont="1" applyFill="1" applyBorder="1" applyAlignment="1">
      <alignment vertical="center"/>
    </xf>
    <xf numFmtId="0" fontId="1" fillId="0" borderId="2" xfId="1" applyFill="1" applyBorder="1" applyAlignment="1">
      <alignment horizontal="left" vertical="center"/>
    </xf>
    <xf numFmtId="0" fontId="1" fillId="0" borderId="1" xfId="1" applyFill="1" applyBorder="1" applyAlignment="1">
      <alignment vertical="center"/>
    </xf>
    <xf numFmtId="0" fontId="1" fillId="0" borderId="1" xfId="1" applyFill="1" applyBorder="1" applyAlignment="1">
      <alignment horizontal="left" vertical="top"/>
    </xf>
    <xf numFmtId="0" fontId="1" fillId="0" borderId="1" xfId="1" applyFill="1" applyBorder="1" applyAlignment="1">
      <alignment horizontal="left" vertical="center"/>
    </xf>
    <xf numFmtId="165" fontId="3" fillId="0" borderId="2" xfId="4" applyNumberFormat="1" applyFont="1" applyFill="1" applyBorder="1" applyAlignment="1"/>
    <xf numFmtId="0" fontId="5" fillId="0" borderId="2" xfId="1" applyFont="1" applyFill="1" applyBorder="1" applyAlignment="1"/>
    <xf numFmtId="0" fontId="5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left" vertical="center"/>
    </xf>
    <xf numFmtId="0" fontId="4" fillId="0" borderId="0" xfId="0" applyFont="1"/>
    <xf numFmtId="0" fontId="4" fillId="0" borderId="3" xfId="0" applyFont="1" applyBorder="1"/>
    <xf numFmtId="0" fontId="5" fillId="0" borderId="4" xfId="1" applyFont="1" applyFill="1" applyBorder="1" applyAlignment="1"/>
    <xf numFmtId="0" fontId="0" fillId="0" borderId="5" xfId="0" applyBorder="1"/>
  </cellXfs>
  <cellStyles count="5">
    <cellStyle name="Comma 2" xfId="3" xr:uid="{4C7DCE92-0233-49DE-BD2D-463D0F1A1FE7}"/>
    <cellStyle name="Comma 4" xfId="2" xr:uid="{4F640446-B847-480D-81C6-0E652EEC375F}"/>
    <cellStyle name="Hipervínculo" xfId="1" builtinId="8"/>
    <cellStyle name="Millares" xfId="4" builtinId="3"/>
    <cellStyle name="Normal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3C6ED24-C8D6-4CCF-8FFF-1077A25D604D}" name="Table3" displayName="Table3" ref="A1:R82" totalsRowShown="0" headerRowDxfId="41" dataDxfId="40" tableBorderDxfId="39">
  <autoFilter ref="A1:R82" xr:uid="{D3C6ED24-C8D6-4CCF-8FFF-1077A25D604D}"/>
  <tableColumns count="18">
    <tableColumn id="1" xr3:uid="{428019AC-57F8-49DA-A424-FCFBD4D232FB}" name="Fishery ID" dataDxfId="38"/>
    <tableColumn id="2" xr3:uid="{1FC3A693-DF03-4D75-B2BA-B44E4F16C814}" name="Fishery name" dataDxfId="37"/>
    <tableColumn id="3" xr3:uid="{F294367F-999A-40FC-A180-E5878101E250}" name="Certification status" dataDxfId="36"/>
    <tableColumn id="4" xr3:uid="{E9B46F6B-3BE9-4722-8500-9773FE3D48B5}" name="Gear type(s)" dataDxfId="35"/>
    <tableColumn id="5" xr3:uid="{007FA3D8-A1E5-4806-A73C-ECA965ADBF6E}" name="Albacore" dataDxfId="34"/>
    <tableColumn id="6" xr3:uid="{468FCB6A-6E5E-47F2-B618-704500A32500}" name="Atl. bluefin tuna" dataDxfId="33"/>
    <tableColumn id="7" xr3:uid="{86AC5933-EB91-4831-BDD6-30405E6A9979}" name="Bigeye tuna" dataDxfId="32"/>
    <tableColumn id="8" xr3:uid="{E6D46770-7734-4C51-993A-D7198D39EAFC}" name="Skipjack tuna" dataDxfId="31"/>
    <tableColumn id="9" xr3:uid="{2BAB8E7B-EB9A-4B95-B035-C136BCFB1BBA}" name="Yellowfin tuna" dataDxfId="30"/>
    <tableColumn id="10" xr3:uid="{43B5DD0B-842B-482E-A2BA-7EA7EB9FBB65}" name="Total volume" dataDxfId="29">
      <calculatedColumnFormula>SUM(Table3[[#This Row],[Albacore]:[Yellowfin tuna]])</calculatedColumnFormula>
    </tableColumn>
    <tableColumn id="11" xr3:uid="{A07D1565-1996-4A5B-BED9-51F3FE8A077E}" name="Catch year" dataDxfId="28"/>
    <tableColumn id="12" xr3:uid="{C4EEECE4-A7BC-462C-AB6A-EF874A25A2F2}" name="Source" dataDxfId="27"/>
    <tableColumn id="13" xr3:uid="{8FE45828-5243-4F31-889B-57A8F5EA6737}" name="Certificate expiry date" dataDxfId="26"/>
    <tableColumn id="14" xr3:uid="{2AB282D4-DC79-4782-B52F-9E8AB4642C67}" name="Country" dataDxfId="25"/>
    <tableColumn id="15" xr3:uid="{092575EE-A4F7-488B-943D-3504818951F9}" name="Location FAO Region" dataDxfId="24"/>
    <tableColumn id="16" xr3:uid="{70889E1A-D68C-42C9-83A8-86ED888BAB21}" name="Latitude" dataDxfId="23"/>
    <tableColumn id="17" xr3:uid="{0B2BEECE-9FA9-4C66-B93D-B6412AF372F9}" name="Longitude" dataDxfId="22"/>
    <tableColumn id="18" xr3:uid="{56BFE556-A284-4C61-BEEC-DDB6D480C194}" name="Notes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D6228E-A749-482C-9A48-D097E47E8705}" name="Table32" displayName="Table32" ref="A1:R82" totalsRowShown="0" headerRowDxfId="20" dataDxfId="19" tableBorderDxfId="18">
  <autoFilter ref="A1:R82" xr:uid="{D3C6ED24-C8D6-4CCF-8FFF-1077A25D604D}"/>
  <tableColumns count="18">
    <tableColumn id="1" xr3:uid="{0EEB64EF-772F-414D-8A0A-00CBB2D50D4A}" name="Fishery ID" dataDxfId="17"/>
    <tableColumn id="2" xr3:uid="{64C34D08-56D2-412D-96D5-CBAB75B875EB}" name="Fishery name" dataDxfId="16"/>
    <tableColumn id="3" xr3:uid="{4DE30B35-FD17-4939-AD1B-A5588E6C9305}" name="Certification status" dataDxfId="15"/>
    <tableColumn id="4" xr3:uid="{891984D7-6862-4696-BBCB-A4E61308C00A}" name="Gear type(s)" dataDxfId="14"/>
    <tableColumn id="5" xr3:uid="{97171C74-F731-43DF-8F6E-937D082D2C12}" name="Albacore" dataDxfId="13"/>
    <tableColumn id="6" xr3:uid="{C1B78DDB-162E-479A-93DF-1438572A0014}" name="Atl. bluefin tuna" dataDxfId="12"/>
    <tableColumn id="7" xr3:uid="{A2FB658F-58F0-4942-A03D-AB25B174B8BD}" name="Bigeye tuna" dataDxfId="11"/>
    <tableColumn id="8" xr3:uid="{B823176E-9728-4C70-9DC4-6B45A1F407D8}" name="Skipjack tuna" dataDxfId="10"/>
    <tableColumn id="9" xr3:uid="{F71CE313-C947-40A8-924C-B82668D9B75F}" name="Yellowfin tuna" dataDxfId="9"/>
    <tableColumn id="10" xr3:uid="{53D05424-595B-4EC9-B03B-9527B91CA52A}" name="Total volume" dataDxfId="8">
      <calculatedColumnFormula>SUM(Table32[[#This Row],[Albacore]:[Yellowfin tuna]])</calculatedColumnFormula>
    </tableColumn>
    <tableColumn id="11" xr3:uid="{FC2FA1EF-563C-4EF2-8F5B-D4267444FFA4}" name="Catch year" dataDxfId="7"/>
    <tableColumn id="12" xr3:uid="{229BEE11-74A3-40CE-B2A1-22DEA21E9537}" name="Source" dataDxfId="6"/>
    <tableColumn id="13" xr3:uid="{FA39A498-66DC-48EA-BE16-400912474230}" name="Certificate expiry date" dataDxfId="5"/>
    <tableColumn id="14" xr3:uid="{4811EADC-DAB3-4759-A37E-C61EFB681AEE}" name="Country" dataDxfId="4"/>
    <tableColumn id="15" xr3:uid="{595F5B2D-3760-4263-A2EA-EE17041153F9}" name="Location FAO Region" dataDxfId="3"/>
    <tableColumn id="16" xr3:uid="{F1CD71F4-5501-4EE9-BD81-E43ACB89B035}" name="Latitude" dataDxfId="2"/>
    <tableColumn id="17" xr3:uid="{CB1CC402-3B2C-4414-9277-B7BD25349B49}" name="Longitude" dataDxfId="1"/>
    <tableColumn id="18" xr3:uid="{DE632013-6E4B-447A-9FD4-CAC8B06F6AF9}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isheries.msc.org/en/fisheries/indonesia-pole-and-line-and-handline-skipjack-and-yellowfin-tuna-of-western-and-central-pacific-archipelagic-waters/@@view" TargetMode="External"/><Relationship Id="rId21" Type="http://schemas.openxmlformats.org/officeDocument/2006/relationships/hyperlink" Target="https://fisheries.msc.org/en/fisheries/wpsta-western-and-central-pacific-skipjack-and-yellowfin-free-school-purse-seine/@@view" TargetMode="External"/><Relationship Id="rId42" Type="http://schemas.openxmlformats.org/officeDocument/2006/relationships/hyperlink" Target="https://fisheries.msc.org/en/fisheries/jc-mackintoshs-greenstick-handline-and-fishing-rod-bluefin-tuna-fishery/@@view" TargetMode="External"/><Relationship Id="rId47" Type="http://schemas.openxmlformats.org/officeDocument/2006/relationships/hyperlink" Target="https://fisheries.msc.org/en/fisheries/fukuichi-western-and-central-pacific-ocean-longline-bigeye-yellowfin-and-albacore-tuna/@@view" TargetMode="External"/><Relationship Id="rId63" Type="http://schemas.openxmlformats.org/officeDocument/2006/relationships/hyperlink" Target="https://fisheries.msc.org/en/fisheries/atun-sostenible-tropical-pacific-yellowfin-and-skipjack-purse-seine-tuna-fishery/@@view" TargetMode="External"/><Relationship Id="rId68" Type="http://schemas.openxmlformats.org/officeDocument/2006/relationships/hyperlink" Target="https://fisheries.msc.org/en/fisheries/sajo-wcpo-and-epo-bigeye-yellowfin-and-albacore-tuna-longline/@@view" TargetMode="External"/><Relationship Id="rId16" Type="http://schemas.openxmlformats.org/officeDocument/2006/relationships/hyperlink" Target="https://fisheries.msc.org/en/fisheries/agac-four-oceans-integral-purse-seine-tropical-tuna-fishery/@@view" TargetMode="External"/><Relationship Id="rId11" Type="http://schemas.openxmlformats.org/officeDocument/2006/relationships/hyperlink" Target="https://fisheries.msc.org/en/fisheries/solomon-islands-longline-albacore-and-yellowfin-tuna-fishery/@@view" TargetMode="External"/><Relationship Id="rId32" Type="http://schemas.openxmlformats.org/officeDocument/2006/relationships/hyperlink" Target="https://fisheries.msc.org/en/fisheries/philippine-small-scale-yellowfin-tuna-thunnus-albacares-handline-fishery/" TargetMode="External"/><Relationship Id="rId37" Type="http://schemas.openxmlformats.org/officeDocument/2006/relationships/hyperlink" Target="https://fisheries.msc.org/en/fisheries/us-pacific-tuna-group-purse-seine-fsc-and-fad-set-fishery/" TargetMode="External"/><Relationship Id="rId53" Type="http://schemas.openxmlformats.org/officeDocument/2006/relationships/hyperlink" Target="https://fisheries.msc.org/en/fisheries/micronesia-skipjack-yellowfin-and-bigeye-tuna-purse-seine-fishery/@@view" TargetMode="External"/><Relationship Id="rId58" Type="http://schemas.openxmlformats.org/officeDocument/2006/relationships/hyperlink" Target="https://fisheries.msc.org/en/fisheries/kyowa-meiho-japan-skipjack-and-yellowfin-purse-seine-fishery/@@view" TargetMode="External"/><Relationship Id="rId74" Type="http://schemas.openxmlformats.org/officeDocument/2006/relationships/hyperlink" Target="https://fisheries.msc.org/en/fisheries/pna-western-and-central-pacific-skipjack-and-yellowfin-unassociated-non-fad-set-tuna-purse-seine/@@view" TargetMode="External"/><Relationship Id="rId79" Type="http://schemas.openxmlformats.org/officeDocument/2006/relationships/hyperlink" Target="https://fisheries.msc.org/en/fisheries/north-atlantic-albacore-artisanal-fishery/@@view" TargetMode="External"/><Relationship Id="rId5" Type="http://schemas.openxmlformats.org/officeDocument/2006/relationships/hyperlink" Target="https://fisheries.msc.org/en/fisheries/szlc-csfc-fzlc-cook-islands-eez-south-pacific-albacore-yellowfin-and-bigeye-longline/@@view" TargetMode="External"/><Relationship Id="rId61" Type="http://schemas.openxmlformats.org/officeDocument/2006/relationships/hyperlink" Target="https://fisheries.msc.org/en/fisheries/atlantic-ocean-tropical-tuna-french-purse-seine/@@view" TargetMode="External"/><Relationship Id="rId82" Type="http://schemas.openxmlformats.org/officeDocument/2006/relationships/table" Target="../tables/table1.xml"/><Relationship Id="rId19" Type="http://schemas.openxmlformats.org/officeDocument/2006/relationships/hyperlink" Target="https://fisheries.msc.org/en/fisheries/echebastar-indian-ocean-purse-seine-skipjack-tuna/@@view" TargetMode="External"/><Relationship Id="rId14" Type="http://schemas.openxmlformats.org/officeDocument/2006/relationships/hyperlink" Target="https://fisheries.msc.org/en/fisheries/owasebussan-co.-ltd.-north-pacific-longline-tuna-fishery-for-albacore-yellowfin-tuna-bigeye-tuna/@@view" TargetMode="External"/><Relationship Id="rId22" Type="http://schemas.openxmlformats.org/officeDocument/2006/relationships/hyperlink" Target="https://fisheries.msc.org/en/fisheries/pt-citraraja-ampat-sorong-pole-and-line-skipjack-and-yellowfin-tuna/@@view" TargetMode="External"/><Relationship Id="rId27" Type="http://schemas.openxmlformats.org/officeDocument/2006/relationships/hyperlink" Target="https://fisheries.msc.org/en/fisheries/micronesia-skipjack-yellowfin-and-bigeye-tuna-purse-seine-fishery/@@view" TargetMode="External"/><Relationship Id="rId30" Type="http://schemas.openxmlformats.org/officeDocument/2006/relationships/hyperlink" Target="https://fisheries.msc.org/en/fisheries/fiji-albacore-yellowfin-and-bigeye-tuna-longline/@@view" TargetMode="External"/><Relationship Id="rId35" Type="http://schemas.openxmlformats.org/officeDocument/2006/relationships/hyperlink" Target="https://fisheries.msc.org/en/fisheries/agac-four-oceans-integral-purse-seine-tropical-tuna-fishery/@@view" TargetMode="External"/><Relationship Id="rId43" Type="http://schemas.openxmlformats.org/officeDocument/2006/relationships/hyperlink" Target="https://fisheries.msc.org/en/fisheries/tri-marine-pacific-ocean-longline-tuna-fishery/@@assessments" TargetMode="External"/><Relationship Id="rId48" Type="http://schemas.openxmlformats.org/officeDocument/2006/relationships/hyperlink" Target="https://fisheries.msc.org/en/fisheries/ttkv-wcpo-skipjack-and-yellowfin-tuna-purse-seine-fishery/@@view" TargetMode="External"/><Relationship Id="rId56" Type="http://schemas.openxmlformats.org/officeDocument/2006/relationships/hyperlink" Target="https://fisheries.msc.org/en/fisheries/north-west-atlantic-canada-swordfish-and-tuna/@@view" TargetMode="External"/><Relationship Id="rId64" Type="http://schemas.openxmlformats.org/officeDocument/2006/relationships/hyperlink" Target="https://fisheries.msc.org/en/fisheries/pingtairong-pacific-tuna-deep-set-longline-fishery/@@view" TargetMode="External"/><Relationship Id="rId69" Type="http://schemas.openxmlformats.org/officeDocument/2006/relationships/hyperlink" Target="https://fisheries.msc.org/en/fisheries/dongwon-skipjack-indian-ocean-purse-seine-fishery/@@view" TargetMode="External"/><Relationship Id="rId77" Type="http://schemas.openxmlformats.org/officeDocument/2006/relationships/hyperlink" Target="https://fisheries.msc.org/en/fisheries/southern-africa-sustainable-tuna-association-sasta-albacore-pole-and-line-fishery/@@view" TargetMode="External"/><Relationship Id="rId8" Type="http://schemas.openxmlformats.org/officeDocument/2006/relationships/hyperlink" Target="https://fisheries.msc.org/en/fisheries/french-polynesia-albacore-and-yellowfin-longline-fishery/@@view" TargetMode="External"/><Relationship Id="rId51" Type="http://schemas.openxmlformats.org/officeDocument/2006/relationships/hyperlink" Target="https://fisheries.msc.org/en/fisheries/katsuo-ippon-zuri-gyogyo-albacore-and-skipjack-pole-and-line-fishery/@@view" TargetMode="External"/><Relationship Id="rId72" Type="http://schemas.openxmlformats.org/officeDocument/2006/relationships/hyperlink" Target="https://fisheries.msc.org/en/fisheries/mifv-rmi-eez-longline-yellowfin-and-bigeye-tuna/@@view" TargetMode="External"/><Relationship Id="rId80" Type="http://schemas.openxmlformats.org/officeDocument/2006/relationships/hyperlink" Target="https://fisheries.msc.org/en/fisheries/agac-four-oceans-integral-purse-seine-tropical-tuna-fishery/@@view" TargetMode="External"/><Relationship Id="rId3" Type="http://schemas.openxmlformats.org/officeDocument/2006/relationships/hyperlink" Target="https://fisheries.msc.org/en/fisheries/canada-highly-migratory-species-foundation-chmsf-british-columbia-albacore-tuna-north-pacific/@@view" TargetMode="External"/><Relationship Id="rId12" Type="http://schemas.openxmlformats.org/officeDocument/2006/relationships/hyperlink" Target="https://fisheries.msc.org/en/fisheries/kiribati-albacore-bigeye-and-yellowfin-tuna-longline-fishery/@@view" TargetMode="External"/><Relationship Id="rId17" Type="http://schemas.openxmlformats.org/officeDocument/2006/relationships/hyperlink" Target="https://fisheries.msc.org/en/fisheries/maldives-pole-line-skipjack-tuna/@@view" TargetMode="External"/><Relationship Id="rId25" Type="http://schemas.openxmlformats.org/officeDocument/2006/relationships/hyperlink" Target="https://fisheries.msc.org/en/fisheries/cfto-indian-ocean-purse-seine-skipjack-fishery/@@view" TargetMode="External"/><Relationship Id="rId33" Type="http://schemas.openxmlformats.org/officeDocument/2006/relationships/hyperlink" Target="https://fisheries.msc.org/en/fisheries/hawaii-longline-swordfish-bigeye-and-yellowfin-tuna-fishery/" TargetMode="External"/><Relationship Id="rId38" Type="http://schemas.openxmlformats.org/officeDocument/2006/relationships/hyperlink" Target="https://fisheries.msc.org/en/fisheries/nauru-skipjack-yellowfin-and-bigeye-tuna-purse-seine-fishery/" TargetMode="External"/><Relationship Id="rId46" Type="http://schemas.openxmlformats.org/officeDocument/2006/relationships/hyperlink" Target="https://fisheries.msc.org/en/fisheries/si-wcpo-skipjack-and-yellowfin-tuna-purse-seine-fishery/" TargetMode="External"/><Relationship Id="rId59" Type="http://schemas.openxmlformats.org/officeDocument/2006/relationships/hyperlink" Target="https://fisheries.msc.org/en/fisheries/silla-nfcd-wcpo-purse-seine-tuna-fishery/@@view" TargetMode="External"/><Relationship Id="rId67" Type="http://schemas.openxmlformats.org/officeDocument/2006/relationships/hyperlink" Target="https://fisheries.msc.org/en/fisheries/consolidated-atlantic-ocean-albacore-tuna-longline-fishery/@@view" TargetMode="External"/><Relationship Id="rId20" Type="http://schemas.openxmlformats.org/officeDocument/2006/relationships/hyperlink" Target="https://fisheries.msc.org/en/fisheries/tri-marine-western-and-central-pacific-skipjack-and-yellowfin-tuna/@@view" TargetMode="External"/><Relationship Id="rId41" Type="http://schemas.openxmlformats.org/officeDocument/2006/relationships/hyperlink" Target="https://fisheries.msc.org/en/fisheries/sathoan-french-mediterranean-bluefin-tuna-artisanal-longline-and-handline-fishery/" TargetMode="External"/><Relationship Id="rId54" Type="http://schemas.openxmlformats.org/officeDocument/2006/relationships/hyperlink" Target="https://fisheries.msc.org/en/fisheries/agac-four-oceans-integral-purse-seine-tropical-tuna-fishery/@@view" TargetMode="External"/><Relationship Id="rId62" Type="http://schemas.openxmlformats.org/officeDocument/2006/relationships/hyperlink" Target="https://fisheries.msc.org/en/fisheries/anabac-indian-ocean-purse-seine-skipjack-fishery/@@view" TargetMode="External"/><Relationship Id="rId70" Type="http://schemas.openxmlformats.org/officeDocument/2006/relationships/hyperlink" Target="https://fisheries.msc.org/en/fisheries/capsen-grand-bleu-atlantic-ocean-purse-seine-skipjack-and-yellowfin-tuna-fishery/@@view" TargetMode="External"/><Relationship Id="rId75" Type="http://schemas.openxmlformats.org/officeDocument/2006/relationships/hyperlink" Target="https://fisheries.msc.org/en/fisheries/szlc-csfc-fzlc-fsm-eez-longline-yellowfin-and-bigeye-tuna/@@view" TargetMode="External"/><Relationship Id="rId83" Type="http://schemas.openxmlformats.org/officeDocument/2006/relationships/comments" Target="../comments1.xml"/><Relationship Id="rId1" Type="http://schemas.openxmlformats.org/officeDocument/2006/relationships/hyperlink" Target="https://fisheries.msc.org/en/fisheries/aafa-and-wfoa-north-pacific-albacore-tuna/@@view" TargetMode="External"/><Relationship Id="rId6" Type="http://schemas.openxmlformats.org/officeDocument/2006/relationships/hyperlink" Target="https://fisheries.msc.org/en/fisheries/japanese-pole-and-line-skipjack-and-albacore-tuna-fishery/@@view" TargetMode="External"/><Relationship Id="rId15" Type="http://schemas.openxmlformats.org/officeDocument/2006/relationships/hyperlink" Target="https://fisheries.msc.org/en/fisheries/kochi-and-miyazaki-offshore-pole-and-line-albacore-and-skipjack-fishery/@@view" TargetMode="External"/><Relationship Id="rId23" Type="http://schemas.openxmlformats.org/officeDocument/2006/relationships/hyperlink" Target="https://fisheries.msc.org/en/fisheries/tropical-pacific-yellowfin-and-skipjack-free-school-purse-seine-fishery/@@view" TargetMode="External"/><Relationship Id="rId28" Type="http://schemas.openxmlformats.org/officeDocument/2006/relationships/hyperlink" Target="https://fisheries.msc.org/en/fisheries/eastern-pacific-ocean-tropical-tuna-purse-seine-tunacons-fishery/" TargetMode="External"/><Relationship Id="rId36" Type="http://schemas.openxmlformats.org/officeDocument/2006/relationships/hyperlink" Target="https://fisheries.msc.org/en/fisheries/agac-four-oceans-integral-purse-seine-tropical-tuna-fishery/@@view" TargetMode="External"/><Relationship Id="rId49" Type="http://schemas.openxmlformats.org/officeDocument/2006/relationships/hyperlink" Target="https://fisheries.msc.org/en/fisheries/dfc-hec-western-and-central-pacific-longline-bigeye-yellowfin-and-albacore-tuna-fishery/@@view" TargetMode="External"/><Relationship Id="rId57" Type="http://schemas.openxmlformats.org/officeDocument/2006/relationships/hyperlink" Target="https://fisheries.msc.org/en/fisheries/fortuna-pacific-longline-albacore-bigeye-and-yellowfin-tuna-fishery/@@view" TargetMode="External"/><Relationship Id="rId10" Type="http://schemas.openxmlformats.org/officeDocument/2006/relationships/hyperlink" Target="https://fisheries.msc.org/en/fisheries/pan-pacific-yellowfin-bigeye-and-albacore-longline-fishery/@@view" TargetMode="External"/><Relationship Id="rId31" Type="http://schemas.openxmlformats.org/officeDocument/2006/relationships/hyperlink" Target="https://fisheries.msc.org/en/fisheries/anabac-atlantic-unassociated-purse-seine-yellowfin-tuna/@@view" TargetMode="External"/><Relationship Id="rId44" Type="http://schemas.openxmlformats.org/officeDocument/2006/relationships/hyperlink" Target="https://fisheries.msc.org/en/fisheries/mifv-rmi-eez-longline-yellowfin-and-bigeye-tuna/@@view" TargetMode="External"/><Relationship Id="rId52" Type="http://schemas.openxmlformats.org/officeDocument/2006/relationships/hyperlink" Target="https://fisheries.msc.org/en/fisheries/solomon-islands-skipjack-and-yellowfin-tuna-purse-seine-and-pole-and-line/@@view" TargetMode="External"/><Relationship Id="rId60" Type="http://schemas.openxmlformats.org/officeDocument/2006/relationships/hyperlink" Target="https://fisheries.msc.org/en/fisheries/silla-wcpo-longline-tuna-fishery/@@view" TargetMode="External"/><Relationship Id="rId65" Type="http://schemas.openxmlformats.org/officeDocument/2006/relationships/hyperlink" Target="https://fisheries.msc.org/en/fisheries/dae-hae-pacific-yellowfin-bigeye-albacore-and-swordfish-longline/@@view" TargetMode="External"/><Relationship Id="rId73" Type="http://schemas.openxmlformats.org/officeDocument/2006/relationships/hyperlink" Target="https://fisheries.msc.org/en/fisheries/tropical-pacific-yellowfin-and-skipjack-free-school-purse-seine-fishery/@@view" TargetMode="External"/><Relationship Id="rId78" Type="http://schemas.openxmlformats.org/officeDocument/2006/relationships/hyperlink" Target="https://fisheries.msc.org/en/fisheries/south-africa-albacore-tuna-pole-and-line-fishery/@@view" TargetMode="External"/><Relationship Id="rId81" Type="http://schemas.openxmlformats.org/officeDocument/2006/relationships/vmlDrawing" Target="../drawings/vmlDrawing1.vml"/><Relationship Id="rId4" Type="http://schemas.openxmlformats.org/officeDocument/2006/relationships/hyperlink" Target="https://fisheries.msc.org/en/fisheries/new-zealand-albacore-tuna-troll/@@view" TargetMode="External"/><Relationship Id="rId9" Type="http://schemas.openxmlformats.org/officeDocument/2006/relationships/hyperlink" Target="https://fisheries.msc.org/en/fisheries/ishihara-marine-products-albacore-and-skipjack-pole-and-line-fishery/@@view" TargetMode="External"/><Relationship Id="rId13" Type="http://schemas.openxmlformats.org/officeDocument/2006/relationships/hyperlink" Target="https://fisheries.msc.org/en/fisheries/australian-eastern-tuna-and-billfish-fishery-albacore-tuna-yellowfin-tuna-bigeye-tuna-and-swordfish/@@view" TargetMode="External"/><Relationship Id="rId18" Type="http://schemas.openxmlformats.org/officeDocument/2006/relationships/hyperlink" Target="https://fisheries.msc.org/en/fisheries/pna-western-and-central-pacific-skipjack-and-yellowfin-unassociated-non-fad-set-tuna-purse-seine/@@view" TargetMode="External"/><Relationship Id="rId39" Type="http://schemas.openxmlformats.org/officeDocument/2006/relationships/hyperlink" Target="https://fisheries.msc.org/en/fisheries/tri-marine-atlantic-albacore-longline-fishery/" TargetMode="External"/><Relationship Id="rId34" Type="http://schemas.openxmlformats.org/officeDocument/2006/relationships/hyperlink" Target="https://fisheries.msc.org/en/fisheries/us-north-atlantic-swordfish-yellowfin-and-albacore-tuna-fishery/@@view" TargetMode="External"/><Relationship Id="rId50" Type="http://schemas.openxmlformats.org/officeDocument/2006/relationships/hyperlink" Target="https://fisheries.msc.org/en/fisheries/tuna-alliance-atlantic-albacore-longline-fishery/@@view" TargetMode="External"/><Relationship Id="rId55" Type="http://schemas.openxmlformats.org/officeDocument/2006/relationships/hyperlink" Target="https://fisheries.msc.org/en/fisheries/agac-four-oceans-integral-purse-seine-tropical-tuna-fishery/@@view" TargetMode="External"/><Relationship Id="rId76" Type="http://schemas.openxmlformats.org/officeDocument/2006/relationships/hyperlink" Target="https://fisheries.msc.org/en/fisheries/agac-four-oceans-integral-purse-seine-tropical-tuna-fishery/@@view" TargetMode="External"/><Relationship Id="rId7" Type="http://schemas.openxmlformats.org/officeDocument/2006/relationships/hyperlink" Target="https://fisheries.msc.org/en/fisheries/american-samoa-eez-albacore-and-yellowfin-longline-fishery/@@view" TargetMode="External"/><Relationship Id="rId71" Type="http://schemas.openxmlformats.org/officeDocument/2006/relationships/hyperlink" Target="https://fisheries.msc.org/en/fisheries/cfto-indian-ocean-purse-seine-skipjack-fishery/@@view" TargetMode="External"/><Relationship Id="rId2" Type="http://schemas.openxmlformats.org/officeDocument/2006/relationships/hyperlink" Target="https://fisheries.msc.org/en/fisheries/aafa-and-wfoa-south-pacific-albacore-tuna/@@view" TargetMode="External"/><Relationship Id="rId29" Type="http://schemas.openxmlformats.org/officeDocument/2006/relationships/hyperlink" Target="https://fisheries.msc.org/en/fisheries/eastern-pacific-purse-seine-skipjack-and-yellowfin-tuna-fishery-fsc-and-fad-set-fishery/" TargetMode="External"/><Relationship Id="rId24" Type="http://schemas.openxmlformats.org/officeDocument/2006/relationships/hyperlink" Target="https://fisheries.msc.org/en/fisheries/png-fishing-industry-associations-purse-seine-skipjack-yellowfin-tuna-fishery/@@view" TargetMode="External"/><Relationship Id="rId40" Type="http://schemas.openxmlformats.org/officeDocument/2006/relationships/hyperlink" Target="https://fisheries.msc.org/en/fisheries/usufuku-honten-northeast-atlantic-longline-bluefin-tuna-fishery/@@view" TargetMode="External"/><Relationship Id="rId45" Type="http://schemas.openxmlformats.org/officeDocument/2006/relationships/hyperlink" Target="https://fisheries.msc.org/en/fisheries/pacific-and-indian-ocean-longline-tuna-and-swordfish-fishery/@@view" TargetMode="External"/><Relationship Id="rId66" Type="http://schemas.openxmlformats.org/officeDocument/2006/relationships/hyperlink" Target="https://fisheries.msc.org/en/fisheries/tafco-fsm-skipjack-and-yellowfin-tuna-purse-seine-fishery/@@view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fisheries.msc.org/en/fisheries/indonesia-pole-and-line-and-handline-skipjack-and-yellowfin-tuna-of-western-and-central-pacific-archipelagic-waters/@@view" TargetMode="External"/><Relationship Id="rId21" Type="http://schemas.openxmlformats.org/officeDocument/2006/relationships/hyperlink" Target="https://fisheries.msc.org/en/fisheries/wpsta-western-and-central-pacific-skipjack-and-yellowfin-free-school-purse-seine/@@view" TargetMode="External"/><Relationship Id="rId42" Type="http://schemas.openxmlformats.org/officeDocument/2006/relationships/hyperlink" Target="https://fisheries.msc.org/en/fisheries/jc-mackintoshs-greenstick-handline-and-fishing-rod-bluefin-tuna-fishery/@@view" TargetMode="External"/><Relationship Id="rId47" Type="http://schemas.openxmlformats.org/officeDocument/2006/relationships/hyperlink" Target="https://fisheries.msc.org/en/fisheries/fukuichi-western-and-central-pacific-ocean-longline-bigeye-yellowfin-and-albacore-tuna/@@view" TargetMode="External"/><Relationship Id="rId63" Type="http://schemas.openxmlformats.org/officeDocument/2006/relationships/hyperlink" Target="https://fisheries.msc.org/en/fisheries/atun-sostenible-tropical-pacific-yellowfin-and-skipjack-purse-seine-tuna-fishery/@@view" TargetMode="External"/><Relationship Id="rId68" Type="http://schemas.openxmlformats.org/officeDocument/2006/relationships/hyperlink" Target="https://fisheries.msc.org/en/fisheries/sajo-wcpo-and-epo-bigeye-yellowfin-and-albacore-tuna-longline/@@view" TargetMode="External"/><Relationship Id="rId16" Type="http://schemas.openxmlformats.org/officeDocument/2006/relationships/hyperlink" Target="https://fisheries.msc.org/en/fisheries/agac-four-oceans-integral-purse-seine-tropical-tuna-fishery/@@view" TargetMode="External"/><Relationship Id="rId11" Type="http://schemas.openxmlformats.org/officeDocument/2006/relationships/hyperlink" Target="https://fisheries.msc.org/en/fisheries/solomon-islands-longline-albacore-and-yellowfin-tuna-fishery/@@view" TargetMode="External"/><Relationship Id="rId32" Type="http://schemas.openxmlformats.org/officeDocument/2006/relationships/hyperlink" Target="https://fisheries.msc.org/en/fisheries/philippine-small-scale-yellowfin-tuna-thunnus-albacares-handline-fishery/" TargetMode="External"/><Relationship Id="rId37" Type="http://schemas.openxmlformats.org/officeDocument/2006/relationships/hyperlink" Target="https://fisheries.msc.org/en/fisheries/us-pacific-tuna-group-purse-seine-fsc-and-fad-set-fishery/" TargetMode="External"/><Relationship Id="rId53" Type="http://schemas.openxmlformats.org/officeDocument/2006/relationships/hyperlink" Target="https://fisheries.msc.org/en/fisheries/micronesia-skipjack-yellowfin-and-bigeye-tuna-purse-seine-fishery/@@view" TargetMode="External"/><Relationship Id="rId58" Type="http://schemas.openxmlformats.org/officeDocument/2006/relationships/hyperlink" Target="https://fisheries.msc.org/en/fisheries/kyowa-meiho-japan-skipjack-and-yellowfin-purse-seine-fishery/@@view" TargetMode="External"/><Relationship Id="rId74" Type="http://schemas.openxmlformats.org/officeDocument/2006/relationships/hyperlink" Target="https://fisheries.msc.org/en/fisheries/pna-western-and-central-pacific-skipjack-and-yellowfin-unassociated-non-fad-set-tuna-purse-seine/@@view" TargetMode="External"/><Relationship Id="rId79" Type="http://schemas.openxmlformats.org/officeDocument/2006/relationships/hyperlink" Target="https://fisheries.msc.org/en/fisheries/north-atlantic-albacore-artisanal-fishery/@@view" TargetMode="External"/><Relationship Id="rId5" Type="http://schemas.openxmlformats.org/officeDocument/2006/relationships/hyperlink" Target="https://fisheries.msc.org/en/fisheries/szlc-csfc-fzlc-cook-islands-eez-south-pacific-albacore-yellowfin-and-bigeye-longline/@@view" TargetMode="External"/><Relationship Id="rId61" Type="http://schemas.openxmlformats.org/officeDocument/2006/relationships/hyperlink" Target="https://fisheries.msc.org/en/fisheries/atlantic-ocean-tropical-tuna-french-purse-seine/@@view" TargetMode="External"/><Relationship Id="rId82" Type="http://schemas.openxmlformats.org/officeDocument/2006/relationships/table" Target="../tables/table2.xml"/><Relationship Id="rId19" Type="http://schemas.openxmlformats.org/officeDocument/2006/relationships/hyperlink" Target="https://fisheries.msc.org/en/fisheries/echebastar-indian-ocean-purse-seine-skipjack-tuna/@@view" TargetMode="External"/><Relationship Id="rId14" Type="http://schemas.openxmlformats.org/officeDocument/2006/relationships/hyperlink" Target="https://fisheries.msc.org/en/fisheries/owasebussan-co.-ltd.-north-pacific-longline-tuna-fishery-for-albacore-yellowfin-tuna-bigeye-tuna/@@view" TargetMode="External"/><Relationship Id="rId22" Type="http://schemas.openxmlformats.org/officeDocument/2006/relationships/hyperlink" Target="https://fisheries.msc.org/en/fisheries/pt-citraraja-ampat-sorong-pole-and-line-skipjack-and-yellowfin-tuna/@@view" TargetMode="External"/><Relationship Id="rId27" Type="http://schemas.openxmlformats.org/officeDocument/2006/relationships/hyperlink" Target="https://fisheries.msc.org/en/fisheries/micronesia-skipjack-yellowfin-and-bigeye-tuna-purse-seine-fishery/@@view" TargetMode="External"/><Relationship Id="rId30" Type="http://schemas.openxmlformats.org/officeDocument/2006/relationships/hyperlink" Target="https://fisheries.msc.org/en/fisheries/fiji-albacore-yellowfin-and-bigeye-tuna-longline/@@view" TargetMode="External"/><Relationship Id="rId35" Type="http://schemas.openxmlformats.org/officeDocument/2006/relationships/hyperlink" Target="https://fisheries.msc.org/en/fisheries/agac-four-oceans-integral-purse-seine-tropical-tuna-fishery/@@view" TargetMode="External"/><Relationship Id="rId43" Type="http://schemas.openxmlformats.org/officeDocument/2006/relationships/hyperlink" Target="https://fisheries.msc.org/en/fisheries/tri-marine-pacific-ocean-longline-tuna-fishery/@@assessments" TargetMode="External"/><Relationship Id="rId48" Type="http://schemas.openxmlformats.org/officeDocument/2006/relationships/hyperlink" Target="https://fisheries.msc.org/en/fisheries/ttkv-wcpo-skipjack-and-yellowfin-tuna-purse-seine-fishery/@@view" TargetMode="External"/><Relationship Id="rId56" Type="http://schemas.openxmlformats.org/officeDocument/2006/relationships/hyperlink" Target="https://fisheries.msc.org/en/fisheries/north-west-atlantic-canada-swordfish-and-tuna/@@view" TargetMode="External"/><Relationship Id="rId64" Type="http://schemas.openxmlformats.org/officeDocument/2006/relationships/hyperlink" Target="https://fisheries.msc.org/en/fisheries/pingtairong-pacific-tuna-deep-set-longline-fishery/@@view" TargetMode="External"/><Relationship Id="rId69" Type="http://schemas.openxmlformats.org/officeDocument/2006/relationships/hyperlink" Target="https://fisheries.msc.org/en/fisheries/dongwon-skipjack-indian-ocean-purse-seine-fishery/@@view" TargetMode="External"/><Relationship Id="rId77" Type="http://schemas.openxmlformats.org/officeDocument/2006/relationships/hyperlink" Target="https://fisheries.msc.org/en/fisheries/southern-africa-sustainable-tuna-association-sasta-albacore-pole-and-line-fishery/@@view" TargetMode="External"/><Relationship Id="rId8" Type="http://schemas.openxmlformats.org/officeDocument/2006/relationships/hyperlink" Target="https://fisheries.msc.org/en/fisheries/french-polynesia-albacore-and-yellowfin-longline-fishery/@@view" TargetMode="External"/><Relationship Id="rId51" Type="http://schemas.openxmlformats.org/officeDocument/2006/relationships/hyperlink" Target="https://fisheries.msc.org/en/fisheries/katsuo-ippon-zuri-gyogyo-albacore-and-skipjack-pole-and-line-fishery/@@view" TargetMode="External"/><Relationship Id="rId72" Type="http://schemas.openxmlformats.org/officeDocument/2006/relationships/hyperlink" Target="https://fisheries.msc.org/en/fisheries/mifv-rmi-eez-longline-yellowfin-and-bigeye-tuna/@@view" TargetMode="External"/><Relationship Id="rId80" Type="http://schemas.openxmlformats.org/officeDocument/2006/relationships/hyperlink" Target="https://fisheries.msc.org/en/fisheries/agac-four-oceans-integral-purse-seine-tropical-tuna-fishery/@@view" TargetMode="External"/><Relationship Id="rId3" Type="http://schemas.openxmlformats.org/officeDocument/2006/relationships/hyperlink" Target="https://fisheries.msc.org/en/fisheries/canada-highly-migratory-species-foundation-chmsf-british-columbia-albacore-tuna-north-pacific/@@view" TargetMode="External"/><Relationship Id="rId12" Type="http://schemas.openxmlformats.org/officeDocument/2006/relationships/hyperlink" Target="https://fisheries.msc.org/en/fisheries/kiribati-albacore-bigeye-and-yellowfin-tuna-longline-fishery/@@view" TargetMode="External"/><Relationship Id="rId17" Type="http://schemas.openxmlformats.org/officeDocument/2006/relationships/hyperlink" Target="https://fisheries.msc.org/en/fisheries/maldives-pole-line-skipjack-tuna/@@view" TargetMode="External"/><Relationship Id="rId25" Type="http://schemas.openxmlformats.org/officeDocument/2006/relationships/hyperlink" Target="https://fisheries.msc.org/en/fisheries/cfto-indian-ocean-purse-seine-skipjack-fishery/@@view" TargetMode="External"/><Relationship Id="rId33" Type="http://schemas.openxmlformats.org/officeDocument/2006/relationships/hyperlink" Target="https://fisheries.msc.org/en/fisheries/hawaii-longline-swordfish-bigeye-and-yellowfin-tuna-fishery/" TargetMode="External"/><Relationship Id="rId38" Type="http://schemas.openxmlformats.org/officeDocument/2006/relationships/hyperlink" Target="https://fisheries.msc.org/en/fisheries/nauru-skipjack-yellowfin-and-bigeye-tuna-purse-seine-fishery/" TargetMode="External"/><Relationship Id="rId46" Type="http://schemas.openxmlformats.org/officeDocument/2006/relationships/hyperlink" Target="https://fisheries.msc.org/en/fisheries/si-wcpo-skipjack-and-yellowfin-tuna-purse-seine-fishery/" TargetMode="External"/><Relationship Id="rId59" Type="http://schemas.openxmlformats.org/officeDocument/2006/relationships/hyperlink" Target="https://fisheries.msc.org/en/fisheries/silla-nfcd-wcpo-purse-seine-tuna-fishery/@@view" TargetMode="External"/><Relationship Id="rId67" Type="http://schemas.openxmlformats.org/officeDocument/2006/relationships/hyperlink" Target="https://fisheries.msc.org/en/fisheries/consolidated-atlantic-ocean-albacore-tuna-longline-fishery/@@view" TargetMode="External"/><Relationship Id="rId20" Type="http://schemas.openxmlformats.org/officeDocument/2006/relationships/hyperlink" Target="https://fisheries.msc.org/en/fisheries/tri-marine-western-and-central-pacific-skipjack-and-yellowfin-tuna/@@view" TargetMode="External"/><Relationship Id="rId41" Type="http://schemas.openxmlformats.org/officeDocument/2006/relationships/hyperlink" Target="https://fisheries.msc.org/en/fisheries/sathoan-french-mediterranean-bluefin-tuna-artisanal-longline-and-handline-fishery/" TargetMode="External"/><Relationship Id="rId54" Type="http://schemas.openxmlformats.org/officeDocument/2006/relationships/hyperlink" Target="https://fisheries.msc.org/en/fisheries/agac-four-oceans-integral-purse-seine-tropical-tuna-fishery/@@view" TargetMode="External"/><Relationship Id="rId62" Type="http://schemas.openxmlformats.org/officeDocument/2006/relationships/hyperlink" Target="https://fisheries.msc.org/en/fisheries/anabac-indian-ocean-purse-seine-skipjack-fishery/@@view" TargetMode="External"/><Relationship Id="rId70" Type="http://schemas.openxmlformats.org/officeDocument/2006/relationships/hyperlink" Target="https://fisheries.msc.org/en/fisheries/capsen-grand-bleu-atlantic-ocean-purse-seine-skipjack-and-yellowfin-tuna-fishery/@@view" TargetMode="External"/><Relationship Id="rId75" Type="http://schemas.openxmlformats.org/officeDocument/2006/relationships/hyperlink" Target="https://fisheries.msc.org/en/fisheries/szlc-csfc-fzlc-fsm-eez-longline-yellowfin-and-bigeye-tuna/@@view" TargetMode="External"/><Relationship Id="rId83" Type="http://schemas.openxmlformats.org/officeDocument/2006/relationships/comments" Target="../comments2.xml"/><Relationship Id="rId1" Type="http://schemas.openxmlformats.org/officeDocument/2006/relationships/hyperlink" Target="https://fisheries.msc.org/en/fisheries/aafa-and-wfoa-north-pacific-albacore-tuna/@@view" TargetMode="External"/><Relationship Id="rId6" Type="http://schemas.openxmlformats.org/officeDocument/2006/relationships/hyperlink" Target="https://fisheries.msc.org/en/fisheries/japanese-pole-and-line-skipjack-and-albacore-tuna-fishery/@@view" TargetMode="External"/><Relationship Id="rId15" Type="http://schemas.openxmlformats.org/officeDocument/2006/relationships/hyperlink" Target="https://fisheries.msc.org/en/fisheries/kochi-and-miyazaki-offshore-pole-and-line-albacore-and-skipjack-fishery/@@view" TargetMode="External"/><Relationship Id="rId23" Type="http://schemas.openxmlformats.org/officeDocument/2006/relationships/hyperlink" Target="https://fisheries.msc.org/en/fisheries/tropical-pacific-yellowfin-and-skipjack-free-school-purse-seine-fishery/@@view" TargetMode="External"/><Relationship Id="rId28" Type="http://schemas.openxmlformats.org/officeDocument/2006/relationships/hyperlink" Target="https://fisheries.msc.org/en/fisheries/eastern-pacific-ocean-tropical-tuna-purse-seine-tunacons-fishery/" TargetMode="External"/><Relationship Id="rId36" Type="http://schemas.openxmlformats.org/officeDocument/2006/relationships/hyperlink" Target="https://fisheries.msc.org/en/fisheries/agac-four-oceans-integral-purse-seine-tropical-tuna-fishery/@@view" TargetMode="External"/><Relationship Id="rId49" Type="http://schemas.openxmlformats.org/officeDocument/2006/relationships/hyperlink" Target="https://fisheries.msc.org/en/fisheries/dfc-hec-western-and-central-pacific-longline-bigeye-yellowfin-and-albacore-tuna-fishery/@@view" TargetMode="External"/><Relationship Id="rId57" Type="http://schemas.openxmlformats.org/officeDocument/2006/relationships/hyperlink" Target="https://fisheries.msc.org/en/fisheries/fortuna-pacific-longline-albacore-bigeye-and-yellowfin-tuna-fishery/@@view" TargetMode="External"/><Relationship Id="rId10" Type="http://schemas.openxmlformats.org/officeDocument/2006/relationships/hyperlink" Target="https://fisheries.msc.org/en/fisheries/pan-pacific-yellowfin-bigeye-and-albacore-longline-fishery/@@view" TargetMode="External"/><Relationship Id="rId31" Type="http://schemas.openxmlformats.org/officeDocument/2006/relationships/hyperlink" Target="https://fisheries.msc.org/en/fisheries/anabac-atlantic-unassociated-purse-seine-yellowfin-tuna/@@view" TargetMode="External"/><Relationship Id="rId44" Type="http://schemas.openxmlformats.org/officeDocument/2006/relationships/hyperlink" Target="https://fisheries.msc.org/en/fisheries/mifv-rmi-eez-longline-yellowfin-and-bigeye-tuna/@@view" TargetMode="External"/><Relationship Id="rId52" Type="http://schemas.openxmlformats.org/officeDocument/2006/relationships/hyperlink" Target="https://fisheries.msc.org/en/fisheries/solomon-islands-skipjack-and-yellowfin-tuna-purse-seine-and-pole-and-line/@@view" TargetMode="External"/><Relationship Id="rId60" Type="http://schemas.openxmlformats.org/officeDocument/2006/relationships/hyperlink" Target="https://fisheries.msc.org/en/fisheries/silla-wcpo-longline-tuna-fishery/@@view" TargetMode="External"/><Relationship Id="rId65" Type="http://schemas.openxmlformats.org/officeDocument/2006/relationships/hyperlink" Target="https://fisheries.msc.org/en/fisheries/dae-hae-pacific-yellowfin-bigeye-albacore-and-swordfish-longline/@@view" TargetMode="External"/><Relationship Id="rId73" Type="http://schemas.openxmlformats.org/officeDocument/2006/relationships/hyperlink" Target="https://fisheries.msc.org/en/fisheries/tropical-pacific-yellowfin-and-skipjack-free-school-purse-seine-fishery/@@view" TargetMode="External"/><Relationship Id="rId78" Type="http://schemas.openxmlformats.org/officeDocument/2006/relationships/hyperlink" Target="https://fisheries.msc.org/en/fisheries/south-africa-albacore-tuna-pole-and-line-fishery/@@view" TargetMode="External"/><Relationship Id="rId81" Type="http://schemas.openxmlformats.org/officeDocument/2006/relationships/vmlDrawing" Target="../drawings/vmlDrawing2.vml"/><Relationship Id="rId4" Type="http://schemas.openxmlformats.org/officeDocument/2006/relationships/hyperlink" Target="https://fisheries.msc.org/en/fisheries/new-zealand-albacore-tuna-troll/@@view" TargetMode="External"/><Relationship Id="rId9" Type="http://schemas.openxmlformats.org/officeDocument/2006/relationships/hyperlink" Target="https://fisheries.msc.org/en/fisheries/ishihara-marine-products-albacore-and-skipjack-pole-and-line-fishery/@@view" TargetMode="External"/><Relationship Id="rId13" Type="http://schemas.openxmlformats.org/officeDocument/2006/relationships/hyperlink" Target="https://fisheries.msc.org/en/fisheries/australian-eastern-tuna-and-billfish-fishery-albacore-tuna-yellowfin-tuna-bigeye-tuna-and-swordfish/@@view" TargetMode="External"/><Relationship Id="rId18" Type="http://schemas.openxmlformats.org/officeDocument/2006/relationships/hyperlink" Target="https://fisheries.msc.org/en/fisheries/pna-western-and-central-pacific-skipjack-and-yellowfin-unassociated-non-fad-set-tuna-purse-seine/@@view" TargetMode="External"/><Relationship Id="rId39" Type="http://schemas.openxmlformats.org/officeDocument/2006/relationships/hyperlink" Target="https://fisheries.msc.org/en/fisheries/tri-marine-atlantic-albacore-longline-fishery/" TargetMode="External"/><Relationship Id="rId34" Type="http://schemas.openxmlformats.org/officeDocument/2006/relationships/hyperlink" Target="https://fisheries.msc.org/en/fisheries/us-north-atlantic-swordfish-yellowfin-and-albacore-tuna-fishery/@@view" TargetMode="External"/><Relationship Id="rId50" Type="http://schemas.openxmlformats.org/officeDocument/2006/relationships/hyperlink" Target="https://fisheries.msc.org/en/fisheries/tuna-alliance-atlantic-albacore-longline-fishery/@@view" TargetMode="External"/><Relationship Id="rId55" Type="http://schemas.openxmlformats.org/officeDocument/2006/relationships/hyperlink" Target="https://fisheries.msc.org/en/fisheries/agac-four-oceans-integral-purse-seine-tropical-tuna-fishery/@@view" TargetMode="External"/><Relationship Id="rId76" Type="http://schemas.openxmlformats.org/officeDocument/2006/relationships/hyperlink" Target="https://fisheries.msc.org/en/fisheries/agac-four-oceans-integral-purse-seine-tropical-tuna-fishery/@@view" TargetMode="External"/><Relationship Id="rId7" Type="http://schemas.openxmlformats.org/officeDocument/2006/relationships/hyperlink" Target="https://fisheries.msc.org/en/fisheries/american-samoa-eez-albacore-and-yellowfin-longline-fishery/@@view" TargetMode="External"/><Relationship Id="rId71" Type="http://schemas.openxmlformats.org/officeDocument/2006/relationships/hyperlink" Target="https://fisheries.msc.org/en/fisheries/cfto-indian-ocean-purse-seine-skipjack-fishery/@@view" TargetMode="External"/><Relationship Id="rId2" Type="http://schemas.openxmlformats.org/officeDocument/2006/relationships/hyperlink" Target="https://fisheries.msc.org/en/fisheries/aafa-and-wfoa-south-pacific-albacore-tuna/@@view" TargetMode="External"/><Relationship Id="rId29" Type="http://schemas.openxmlformats.org/officeDocument/2006/relationships/hyperlink" Target="https://fisheries.msc.org/en/fisheries/eastern-pacific-purse-seine-skipjack-and-yellowfin-tuna-fishery-fsc-and-fad-set-fishery/" TargetMode="External"/><Relationship Id="rId24" Type="http://schemas.openxmlformats.org/officeDocument/2006/relationships/hyperlink" Target="https://fisheries.msc.org/en/fisheries/png-fishing-industry-associations-purse-seine-skipjack-yellowfin-tuna-fishery/@@view" TargetMode="External"/><Relationship Id="rId40" Type="http://schemas.openxmlformats.org/officeDocument/2006/relationships/hyperlink" Target="https://fisheries.msc.org/en/fisheries/usufuku-honten-northeast-atlantic-longline-bluefin-tuna-fishery/@@view" TargetMode="External"/><Relationship Id="rId45" Type="http://schemas.openxmlformats.org/officeDocument/2006/relationships/hyperlink" Target="https://fisheries.msc.org/en/fisheries/pacific-and-indian-ocean-longline-tuna-and-swordfish-fishery/@@view" TargetMode="External"/><Relationship Id="rId66" Type="http://schemas.openxmlformats.org/officeDocument/2006/relationships/hyperlink" Target="https://fisheries.msc.org/en/fisheries/tafco-fsm-skipjack-and-yellowfin-tuna-purse-seine-fishery/@@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38E62-2069-43B4-B55E-539D14C12292}">
  <dimension ref="A1:R82"/>
  <sheetViews>
    <sheetView workbookViewId="0">
      <pane ySplit="1" topLeftCell="A8" activePane="bottomLeft" state="frozen"/>
      <selection activeCell="C1" sqref="C1"/>
      <selection pane="bottomLeft" activeCell="D97" sqref="D97"/>
    </sheetView>
  </sheetViews>
  <sheetFormatPr baseColWidth="10" defaultColWidth="8.7265625" defaultRowHeight="14.5" x14ac:dyDescent="0.35"/>
  <cols>
    <col min="1" max="1" width="13" customWidth="1"/>
    <col min="2" max="2" width="56.7265625" customWidth="1"/>
    <col min="3" max="3" width="19.7265625" customWidth="1"/>
    <col min="4" max="4" width="14.26953125" customWidth="1"/>
    <col min="5" max="5" width="11" customWidth="1"/>
    <col min="6" max="6" width="17.54296875" customWidth="1"/>
    <col min="7" max="7" width="13.54296875" customWidth="1"/>
    <col min="8" max="8" width="14.7265625" customWidth="1"/>
    <col min="9" max="9" width="16.26953125" customWidth="1"/>
    <col min="10" max="10" width="14.7265625" customWidth="1"/>
    <col min="11" max="11" width="12.26953125" customWidth="1"/>
    <col min="13" max="13" width="22.7265625" customWidth="1"/>
    <col min="14" max="14" width="10.26953125" customWidth="1"/>
    <col min="15" max="15" width="21.26953125" customWidth="1"/>
    <col min="16" max="16" width="10.453125" customWidth="1"/>
    <col min="17" max="17" width="12" customWidth="1"/>
  </cols>
  <sheetData>
    <row r="1" spans="1:18" x14ac:dyDescent="0.35">
      <c r="A1" s="16" t="s">
        <v>151</v>
      </c>
      <c r="B1" s="17" t="s">
        <v>0</v>
      </c>
      <c r="C1" s="16" t="s">
        <v>1</v>
      </c>
      <c r="D1" s="16" t="s">
        <v>2</v>
      </c>
      <c r="E1" s="16" t="s">
        <v>168</v>
      </c>
      <c r="F1" s="16" t="s">
        <v>172</v>
      </c>
      <c r="G1" s="16" t="s">
        <v>169</v>
      </c>
      <c r="H1" s="16" t="s">
        <v>170</v>
      </c>
      <c r="I1" s="16" t="s">
        <v>171</v>
      </c>
      <c r="J1" s="16" t="s">
        <v>3</v>
      </c>
      <c r="K1" s="16" t="s">
        <v>161</v>
      </c>
      <c r="L1" s="16" t="s">
        <v>162</v>
      </c>
      <c r="M1" s="16" t="s">
        <v>177</v>
      </c>
      <c r="N1" s="16" t="s">
        <v>4</v>
      </c>
      <c r="O1" s="16" t="s">
        <v>5</v>
      </c>
      <c r="P1" s="16" t="s">
        <v>6</v>
      </c>
      <c r="Q1" s="16" t="s">
        <v>7</v>
      </c>
      <c r="R1" s="16" t="s">
        <v>174</v>
      </c>
    </row>
    <row r="2" spans="1:18" x14ac:dyDescent="0.35">
      <c r="A2" s="12" t="s">
        <v>112</v>
      </c>
      <c r="B2" s="3" t="s">
        <v>8</v>
      </c>
      <c r="C2" s="1" t="s">
        <v>9</v>
      </c>
      <c r="D2" s="1" t="s">
        <v>10</v>
      </c>
      <c r="E2" s="4">
        <v>7317</v>
      </c>
      <c r="F2" s="4"/>
      <c r="G2" s="4"/>
      <c r="H2" s="4"/>
      <c r="I2" s="4"/>
      <c r="J2" s="4">
        <f>SUM(Table3[[#This Row],[Albacore]:[Yellowfin tuna]])</f>
        <v>7317</v>
      </c>
      <c r="K2" s="1">
        <v>2020</v>
      </c>
      <c r="L2" s="1" t="s">
        <v>264</v>
      </c>
      <c r="M2" s="2">
        <v>45426</v>
      </c>
      <c r="N2" s="1" t="s">
        <v>236</v>
      </c>
      <c r="O2" s="1" t="s">
        <v>12</v>
      </c>
      <c r="P2" s="1">
        <v>43.897892390000003</v>
      </c>
      <c r="Q2" s="1">
        <v>-141.50390630000001</v>
      </c>
      <c r="R2" s="1"/>
    </row>
    <row r="3" spans="1:18" x14ac:dyDescent="0.35">
      <c r="A3" s="12" t="s">
        <v>113</v>
      </c>
      <c r="B3" s="3" t="s">
        <v>13</v>
      </c>
      <c r="C3" s="1" t="s">
        <v>9</v>
      </c>
      <c r="D3" s="1" t="s">
        <v>10</v>
      </c>
      <c r="E3" s="4">
        <v>1913</v>
      </c>
      <c r="F3" s="4"/>
      <c r="G3" s="4"/>
      <c r="H3" s="4"/>
      <c r="I3" s="4"/>
      <c r="J3" s="4">
        <f>SUM(Table3[[#This Row],[Albacore]:[Yellowfin tuna]])</f>
        <v>1913</v>
      </c>
      <c r="K3" s="1">
        <v>2020</v>
      </c>
      <c r="L3" s="1" t="s">
        <v>264</v>
      </c>
      <c r="M3" s="2">
        <v>45426</v>
      </c>
      <c r="N3" s="1" t="s">
        <v>236</v>
      </c>
      <c r="O3" s="1" t="s">
        <v>14</v>
      </c>
      <c r="P3" s="1">
        <v>-38.410558250000001</v>
      </c>
      <c r="Q3" s="1">
        <v>-129.90234380000001</v>
      </c>
      <c r="R3" s="1"/>
    </row>
    <row r="4" spans="1:18" x14ac:dyDescent="0.35">
      <c r="A4" s="12" t="s">
        <v>114</v>
      </c>
      <c r="B4" s="3" t="s">
        <v>16</v>
      </c>
      <c r="C4" s="1" t="s">
        <v>9</v>
      </c>
      <c r="D4" s="1" t="s">
        <v>18</v>
      </c>
      <c r="E4" s="4"/>
      <c r="F4" s="4"/>
      <c r="G4" s="4">
        <v>8068</v>
      </c>
      <c r="H4" s="4">
        <v>17176</v>
      </c>
      <c r="I4" s="4">
        <v>2577</v>
      </c>
      <c r="J4" s="4">
        <f>SUM(Table3[[#This Row],[Albacore]:[Yellowfin tuna]])</f>
        <v>27821</v>
      </c>
      <c r="K4" s="1">
        <v>2022</v>
      </c>
      <c r="L4" s="1" t="s">
        <v>258</v>
      </c>
      <c r="M4" s="2">
        <v>46462</v>
      </c>
      <c r="N4" s="1" t="s">
        <v>19</v>
      </c>
      <c r="O4" s="1" t="s">
        <v>20</v>
      </c>
      <c r="P4" s="5">
        <v>-0.4</v>
      </c>
      <c r="Q4" s="5">
        <v>132.6</v>
      </c>
      <c r="R4" s="1"/>
    </row>
    <row r="5" spans="1:18" x14ac:dyDescent="0.35">
      <c r="A5" s="12" t="s">
        <v>114</v>
      </c>
      <c r="B5" s="3" t="s">
        <v>16</v>
      </c>
      <c r="C5" s="1" t="s">
        <v>9</v>
      </c>
      <c r="D5" s="1" t="s">
        <v>18</v>
      </c>
      <c r="E5" s="4"/>
      <c r="F5" s="4"/>
      <c r="G5" s="4"/>
      <c r="H5" s="4">
        <v>58847</v>
      </c>
      <c r="I5" s="4">
        <v>19696</v>
      </c>
      <c r="J5" s="4">
        <f>SUM(Table3[[#This Row],[Albacore]:[Yellowfin tuna]])</f>
        <v>78543</v>
      </c>
      <c r="K5" s="1">
        <v>2022</v>
      </c>
      <c r="L5" s="1" t="s">
        <v>258</v>
      </c>
      <c r="M5" s="2">
        <v>46462</v>
      </c>
      <c r="N5" s="1" t="s">
        <v>19</v>
      </c>
      <c r="O5" s="1" t="s">
        <v>21</v>
      </c>
      <c r="P5" s="5">
        <v>-0.4</v>
      </c>
      <c r="Q5" s="5">
        <v>-147.5</v>
      </c>
      <c r="R5" s="1"/>
    </row>
    <row r="6" spans="1:18" x14ac:dyDescent="0.35">
      <c r="A6" s="12" t="s">
        <v>114</v>
      </c>
      <c r="B6" s="3" t="s">
        <v>16</v>
      </c>
      <c r="C6" s="1" t="s">
        <v>17</v>
      </c>
      <c r="D6" s="1" t="s">
        <v>18</v>
      </c>
      <c r="E6" s="4"/>
      <c r="F6" s="4"/>
      <c r="G6" s="4">
        <v>12068</v>
      </c>
      <c r="H6" s="4"/>
      <c r="I6" s="4"/>
      <c r="J6" s="4">
        <f>SUM(Table3[[#This Row],[Albacore]:[Yellowfin tuna]])</f>
        <v>12068</v>
      </c>
      <c r="K6" s="1">
        <v>2022</v>
      </c>
      <c r="L6" s="1" t="s">
        <v>275</v>
      </c>
      <c r="M6" s="2">
        <v>46462</v>
      </c>
      <c r="N6" s="1" t="s">
        <v>19</v>
      </c>
      <c r="O6" s="1" t="s">
        <v>21</v>
      </c>
      <c r="P6" s="5">
        <v>-0.4</v>
      </c>
      <c r="Q6" s="5">
        <v>-147.5</v>
      </c>
      <c r="R6" s="1"/>
    </row>
    <row r="7" spans="1:18" x14ac:dyDescent="0.35">
      <c r="A7" s="12" t="s">
        <v>114</v>
      </c>
      <c r="B7" s="3" t="s">
        <v>16</v>
      </c>
      <c r="C7" s="1" t="s">
        <v>9</v>
      </c>
      <c r="D7" s="1" t="s">
        <v>18</v>
      </c>
      <c r="E7" s="4"/>
      <c r="F7" s="4"/>
      <c r="G7" s="4"/>
      <c r="H7" s="4">
        <v>100562</v>
      </c>
      <c r="I7" s="4"/>
      <c r="J7" s="4">
        <f>SUM(Table3[[#This Row],[Albacore]:[Yellowfin tuna]])</f>
        <v>100562</v>
      </c>
      <c r="K7" s="1">
        <v>2022</v>
      </c>
      <c r="L7" s="1" t="s">
        <v>258</v>
      </c>
      <c r="M7" s="2">
        <v>46462</v>
      </c>
      <c r="N7" s="1" t="s">
        <v>19</v>
      </c>
      <c r="O7" s="1" t="s">
        <v>22</v>
      </c>
      <c r="P7" s="1">
        <v>-7.0920597269999996</v>
      </c>
      <c r="Q7" s="1">
        <v>66.650621775000005</v>
      </c>
      <c r="R7" s="1"/>
    </row>
    <row r="8" spans="1:18" x14ac:dyDescent="0.35">
      <c r="A8" s="12" t="s">
        <v>114</v>
      </c>
      <c r="B8" s="3" t="s">
        <v>16</v>
      </c>
      <c r="C8" s="1" t="s">
        <v>9</v>
      </c>
      <c r="D8" s="1" t="s">
        <v>18</v>
      </c>
      <c r="E8" s="4"/>
      <c r="F8" s="4"/>
      <c r="G8" s="4"/>
      <c r="H8" s="4"/>
      <c r="I8" s="4">
        <v>28701</v>
      </c>
      <c r="J8" s="4">
        <f>SUM(Table3[[#This Row],[Albacore]:[Yellowfin tuna]])</f>
        <v>28701</v>
      </c>
      <c r="K8" s="1">
        <v>2022</v>
      </c>
      <c r="L8" s="1" t="s">
        <v>258</v>
      </c>
      <c r="M8" s="2">
        <v>46462</v>
      </c>
      <c r="N8" s="1" t="s">
        <v>19</v>
      </c>
      <c r="O8" s="1" t="s">
        <v>23</v>
      </c>
      <c r="P8" s="5">
        <v>-7.5</v>
      </c>
      <c r="Q8" s="5">
        <v>-12.2</v>
      </c>
      <c r="R8" s="1"/>
    </row>
    <row r="9" spans="1:18" x14ac:dyDescent="0.35">
      <c r="A9" s="12" t="s">
        <v>114</v>
      </c>
      <c r="B9" s="3" t="s">
        <v>16</v>
      </c>
      <c r="C9" s="1" t="s">
        <v>229</v>
      </c>
      <c r="D9" s="1" t="s">
        <v>18</v>
      </c>
      <c r="E9" s="4"/>
      <c r="F9" s="4"/>
      <c r="G9" s="4">
        <v>9146</v>
      </c>
      <c r="H9" s="4"/>
      <c r="I9" s="4"/>
      <c r="J9" s="4">
        <f>SUM(Table3[[#This Row],[Albacore]:[Yellowfin tuna]])</f>
        <v>9146</v>
      </c>
      <c r="K9" s="1">
        <v>2018</v>
      </c>
      <c r="L9" s="1" t="s">
        <v>173</v>
      </c>
      <c r="M9" s="2">
        <v>46363</v>
      </c>
      <c r="N9" s="1" t="s">
        <v>19</v>
      </c>
      <c r="O9" s="1" t="s">
        <v>23</v>
      </c>
      <c r="P9" s="5">
        <v>-7.5</v>
      </c>
      <c r="Q9" s="5">
        <v>-12.2</v>
      </c>
      <c r="R9" s="1"/>
    </row>
    <row r="10" spans="1:18" x14ac:dyDescent="0.35">
      <c r="A10" s="12" t="s">
        <v>114</v>
      </c>
      <c r="B10" s="3" t="s">
        <v>16</v>
      </c>
      <c r="C10" s="1" t="s">
        <v>17</v>
      </c>
      <c r="D10" s="1" t="s">
        <v>18</v>
      </c>
      <c r="E10" s="4"/>
      <c r="F10" s="4"/>
      <c r="G10" s="4"/>
      <c r="H10" s="4">
        <v>35985</v>
      </c>
      <c r="I10" s="4"/>
      <c r="J10" s="4">
        <f>SUM(Table3[[#This Row],[Albacore]:[Yellowfin tuna]])</f>
        <v>35985</v>
      </c>
      <c r="K10" s="1">
        <v>2022</v>
      </c>
      <c r="L10" s="1" t="s">
        <v>280</v>
      </c>
      <c r="M10" s="2">
        <v>46363</v>
      </c>
      <c r="N10" s="1" t="s">
        <v>19</v>
      </c>
      <c r="O10" s="1" t="s">
        <v>23</v>
      </c>
      <c r="P10" s="5">
        <v>-7.5</v>
      </c>
      <c r="Q10" s="5">
        <v>-12.2</v>
      </c>
      <c r="R10" s="1"/>
    </row>
    <row r="11" spans="1:18" x14ac:dyDescent="0.35">
      <c r="A11" s="12" t="s">
        <v>115</v>
      </c>
      <c r="B11" s="3" t="s">
        <v>235</v>
      </c>
      <c r="C11" s="1" t="s">
        <v>9</v>
      </c>
      <c r="D11" s="1" t="s">
        <v>24</v>
      </c>
      <c r="E11" s="4">
        <v>685</v>
      </c>
      <c r="F11" s="4"/>
      <c r="G11" s="4">
        <v>24</v>
      </c>
      <c r="H11" s="4">
        <v>40</v>
      </c>
      <c r="I11" s="4">
        <v>246</v>
      </c>
      <c r="J11" s="4">
        <f>SUM(Table3[[#This Row],[Albacore]:[Yellowfin tuna]])</f>
        <v>995</v>
      </c>
      <c r="K11" s="1">
        <v>2021</v>
      </c>
      <c r="L11" s="1" t="s">
        <v>291</v>
      </c>
      <c r="M11" s="2">
        <v>46954</v>
      </c>
      <c r="N11" s="1" t="s">
        <v>25</v>
      </c>
      <c r="O11" s="1" t="s">
        <v>26</v>
      </c>
      <c r="P11" s="1">
        <v>-14.31854</v>
      </c>
      <c r="Q11" s="1">
        <v>-170.65761800000001</v>
      </c>
      <c r="R11" s="1" t="s">
        <v>222</v>
      </c>
    </row>
    <row r="12" spans="1:18" x14ac:dyDescent="0.35">
      <c r="A12" s="12" t="s">
        <v>116</v>
      </c>
      <c r="B12" s="3" t="s">
        <v>27</v>
      </c>
      <c r="C12" s="1" t="s">
        <v>9</v>
      </c>
      <c r="D12" s="1" t="s">
        <v>18</v>
      </c>
      <c r="E12" s="4"/>
      <c r="F12" s="4"/>
      <c r="G12" s="4"/>
      <c r="H12" s="4">
        <v>22069</v>
      </c>
      <c r="I12" s="4">
        <v>4068</v>
      </c>
      <c r="J12" s="4">
        <f>SUM(Table3[[#This Row],[Albacore]:[Yellowfin tuna]])</f>
        <v>26137</v>
      </c>
      <c r="K12" s="1">
        <v>2021</v>
      </c>
      <c r="L12" s="1" t="s">
        <v>288</v>
      </c>
      <c r="M12" s="2">
        <v>46197</v>
      </c>
      <c r="N12" s="1" t="s">
        <v>19</v>
      </c>
      <c r="O12" s="1" t="s">
        <v>28</v>
      </c>
      <c r="P12" s="1">
        <v>25.144960999999999</v>
      </c>
      <c r="Q12" s="1">
        <v>-25.760007000000002</v>
      </c>
      <c r="R12" s="1" t="s">
        <v>289</v>
      </c>
    </row>
    <row r="13" spans="1:18" x14ac:dyDescent="0.35">
      <c r="A13" s="13" t="s">
        <v>191</v>
      </c>
      <c r="B13" s="7" t="s">
        <v>192</v>
      </c>
      <c r="C13" s="1" t="s">
        <v>9</v>
      </c>
      <c r="D13" s="1" t="s">
        <v>193</v>
      </c>
      <c r="E13" s="4"/>
      <c r="F13" s="4"/>
      <c r="G13" s="4"/>
      <c r="H13" s="4">
        <v>31538</v>
      </c>
      <c r="I13" s="4"/>
      <c r="J13" s="4">
        <f>SUM(Table3[[#This Row],[Albacore]:[Yellowfin tuna]])</f>
        <v>31538</v>
      </c>
      <c r="K13" s="1">
        <v>2022</v>
      </c>
      <c r="L13" s="1" t="s">
        <v>274</v>
      </c>
      <c r="M13" s="2" t="s">
        <v>178</v>
      </c>
      <c r="N13" s="1" t="s">
        <v>19</v>
      </c>
      <c r="O13" s="1" t="s">
        <v>22</v>
      </c>
      <c r="P13" s="1">
        <v>-4.7548899999999996</v>
      </c>
      <c r="Q13" s="1">
        <v>55.080829999999999</v>
      </c>
      <c r="R13" s="1" t="s">
        <v>194</v>
      </c>
    </row>
    <row r="14" spans="1:18" x14ac:dyDescent="0.35">
      <c r="A14" s="13" t="s">
        <v>213</v>
      </c>
      <c r="B14" s="8" t="s">
        <v>214</v>
      </c>
      <c r="C14" s="1" t="s">
        <v>17</v>
      </c>
      <c r="D14" s="1" t="s">
        <v>215</v>
      </c>
      <c r="E14" s="4"/>
      <c r="F14" s="4"/>
      <c r="G14" s="4"/>
      <c r="H14" s="4"/>
      <c r="I14" s="4"/>
      <c r="J14" s="4">
        <f>SUM(Table3[[#This Row],[Albacore]:[Yellowfin tuna]])</f>
        <v>0</v>
      </c>
      <c r="K14" s="1"/>
      <c r="L14" s="1">
        <v>0</v>
      </c>
      <c r="M14" s="2" t="s">
        <v>178</v>
      </c>
      <c r="N14" s="1" t="s">
        <v>35</v>
      </c>
      <c r="O14" s="1" t="s">
        <v>28</v>
      </c>
      <c r="P14" s="1">
        <v>2.9466999999999999</v>
      </c>
      <c r="Q14" s="1">
        <v>2.7364809999999999</v>
      </c>
      <c r="R14" s="1"/>
    </row>
    <row r="15" spans="1:18" x14ac:dyDescent="0.35">
      <c r="A15" s="13" t="s">
        <v>217</v>
      </c>
      <c r="B15" s="8" t="s">
        <v>271</v>
      </c>
      <c r="C15" s="1" t="s">
        <v>17</v>
      </c>
      <c r="D15" s="1" t="s">
        <v>218</v>
      </c>
      <c r="E15" s="4"/>
      <c r="F15" s="4"/>
      <c r="G15" s="4"/>
      <c r="H15" s="4">
        <v>3003.9959999999996</v>
      </c>
      <c r="I15" s="4">
        <v>4497</v>
      </c>
      <c r="J15" s="4">
        <f>SUM(Table3[[#This Row],[Albacore]:[Yellowfin tuna]])</f>
        <v>7500.9959999999992</v>
      </c>
      <c r="K15" s="1">
        <v>2021</v>
      </c>
      <c r="L15" s="1" t="s">
        <v>163</v>
      </c>
      <c r="M15" s="2" t="s">
        <v>178</v>
      </c>
      <c r="N15" s="1" t="s">
        <v>81</v>
      </c>
      <c r="O15" s="1" t="s">
        <v>21</v>
      </c>
      <c r="P15" s="1">
        <v>-0.84464086000000005</v>
      </c>
      <c r="Q15" s="1">
        <v>-86.189325999999994</v>
      </c>
      <c r="R15" s="1"/>
    </row>
    <row r="16" spans="1:18" x14ac:dyDescent="0.35">
      <c r="A16" s="12" t="s">
        <v>117</v>
      </c>
      <c r="B16" s="3" t="s">
        <v>29</v>
      </c>
      <c r="C16" s="1" t="s">
        <v>9</v>
      </c>
      <c r="D16" s="1" t="s">
        <v>24</v>
      </c>
      <c r="E16" s="4">
        <v>1134</v>
      </c>
      <c r="F16" s="4"/>
      <c r="G16" s="4">
        <v>348</v>
      </c>
      <c r="H16" s="4"/>
      <c r="I16" s="4">
        <v>1368</v>
      </c>
      <c r="J16" s="4">
        <f>SUM(Table3[[#This Row],[Albacore]:[Yellowfin tuna]])</f>
        <v>2850</v>
      </c>
      <c r="K16" s="1">
        <v>2022</v>
      </c>
      <c r="L16" s="1" t="s">
        <v>260</v>
      </c>
      <c r="M16" s="2">
        <v>46079</v>
      </c>
      <c r="N16" s="1" t="s">
        <v>30</v>
      </c>
      <c r="O16" s="1" t="s">
        <v>26</v>
      </c>
      <c r="P16" s="1">
        <v>-26.294070999999999</v>
      </c>
      <c r="Q16" s="1">
        <v>154.90173300000001</v>
      </c>
      <c r="R16" s="1"/>
    </row>
    <row r="17" spans="1:18" x14ac:dyDescent="0.35">
      <c r="A17" s="12" t="s">
        <v>118</v>
      </c>
      <c r="B17" s="3" t="s">
        <v>31</v>
      </c>
      <c r="C17" s="1" t="s">
        <v>9</v>
      </c>
      <c r="D17" s="1" t="s">
        <v>10</v>
      </c>
      <c r="E17" s="4">
        <v>2356</v>
      </c>
      <c r="F17" s="4"/>
      <c r="G17" s="4"/>
      <c r="H17" s="4"/>
      <c r="I17" s="4"/>
      <c r="J17" s="4">
        <f>SUM(Table3[[#This Row],[Albacore]:[Yellowfin tuna]])</f>
        <v>2356</v>
      </c>
      <c r="K17" s="1">
        <v>2020</v>
      </c>
      <c r="L17" s="1" t="s">
        <v>259</v>
      </c>
      <c r="M17" s="2">
        <v>45998</v>
      </c>
      <c r="N17" s="1" t="s">
        <v>32</v>
      </c>
      <c r="O17" s="1" t="s">
        <v>33</v>
      </c>
      <c r="P17" s="5">
        <v>50</v>
      </c>
      <c r="Q17" s="1">
        <v>-141.50390630000001</v>
      </c>
      <c r="R17" s="1" t="s">
        <v>175</v>
      </c>
    </row>
    <row r="18" spans="1:18" x14ac:dyDescent="0.35">
      <c r="A18" s="13" t="s">
        <v>256</v>
      </c>
      <c r="B18" s="8" t="s">
        <v>255</v>
      </c>
      <c r="C18" s="1" t="s">
        <v>17</v>
      </c>
      <c r="D18" s="1" t="s">
        <v>257</v>
      </c>
      <c r="E18" s="4"/>
      <c r="F18" s="4"/>
      <c r="G18" s="4"/>
      <c r="H18" s="4"/>
      <c r="I18" s="4"/>
      <c r="J18" s="4">
        <f>SUM(Table3[[#This Row],[Albacore]:[Yellowfin tuna]])</f>
        <v>0</v>
      </c>
      <c r="K18" s="1"/>
      <c r="L18" s="1">
        <v>0</v>
      </c>
      <c r="M18" s="2" t="s">
        <v>178</v>
      </c>
      <c r="N18" s="1" t="s">
        <v>106</v>
      </c>
      <c r="O18" s="1" t="s">
        <v>107</v>
      </c>
      <c r="P18" s="1">
        <v>-18.918167</v>
      </c>
      <c r="Q18" s="1">
        <v>14.439069</v>
      </c>
      <c r="R18" s="1"/>
    </row>
    <row r="19" spans="1:18" x14ac:dyDescent="0.35">
      <c r="A19" s="13" t="s">
        <v>248</v>
      </c>
      <c r="B19" s="8" t="s">
        <v>247</v>
      </c>
      <c r="C19" s="1" t="s">
        <v>17</v>
      </c>
      <c r="D19" s="1" t="s">
        <v>103</v>
      </c>
      <c r="E19" s="4"/>
      <c r="F19" s="4"/>
      <c r="G19" s="4"/>
      <c r="H19" s="4"/>
      <c r="I19" s="4"/>
      <c r="J19" s="4">
        <f>SUM(Table3[[#This Row],[Albacore]:[Yellowfin tuna]])</f>
        <v>0</v>
      </c>
      <c r="K19" s="1"/>
      <c r="L19" s="1">
        <v>0</v>
      </c>
      <c r="M19" s="2" t="s">
        <v>178</v>
      </c>
      <c r="N19" s="1" t="s">
        <v>67</v>
      </c>
      <c r="O19" s="1" t="s">
        <v>105</v>
      </c>
      <c r="P19" s="1">
        <v>42.636254958000002</v>
      </c>
      <c r="Q19" s="1">
        <v>-27.82184531</v>
      </c>
      <c r="R19" s="1"/>
    </row>
    <row r="20" spans="1:18" x14ac:dyDescent="0.35">
      <c r="A20" s="12" t="s">
        <v>119</v>
      </c>
      <c r="B20" s="3" t="s">
        <v>34</v>
      </c>
      <c r="C20" s="1" t="s">
        <v>9</v>
      </c>
      <c r="D20" s="1" t="s">
        <v>18</v>
      </c>
      <c r="E20" s="4"/>
      <c r="F20" s="4"/>
      <c r="G20" s="4"/>
      <c r="H20" s="4">
        <v>23931</v>
      </c>
      <c r="I20" s="4"/>
      <c r="J20" s="4">
        <f>SUM(Table3[[#This Row],[Albacore]:[Yellowfin tuna]])</f>
        <v>23931</v>
      </c>
      <c r="K20" s="1">
        <v>2022</v>
      </c>
      <c r="L20" s="1" t="s">
        <v>260</v>
      </c>
      <c r="M20" s="2">
        <v>46174</v>
      </c>
      <c r="N20" s="1" t="s">
        <v>35</v>
      </c>
      <c r="O20" s="1" t="s">
        <v>22</v>
      </c>
      <c r="P20" s="1">
        <v>-10</v>
      </c>
      <c r="Q20" s="1">
        <v>70</v>
      </c>
      <c r="R20" s="1"/>
    </row>
    <row r="21" spans="1:18" x14ac:dyDescent="0.35">
      <c r="A21" s="12" t="s">
        <v>119</v>
      </c>
      <c r="B21" s="3" t="s">
        <v>34</v>
      </c>
      <c r="C21" s="1" t="s">
        <v>17</v>
      </c>
      <c r="D21" s="1" t="s">
        <v>18</v>
      </c>
      <c r="E21" s="4"/>
      <c r="F21" s="4"/>
      <c r="G21" s="4"/>
      <c r="H21" s="4"/>
      <c r="I21" s="4"/>
      <c r="J21" s="4">
        <f>SUM(Table3[[#This Row],[Albacore]:[Yellowfin tuna]])</f>
        <v>0</v>
      </c>
      <c r="K21" s="1"/>
      <c r="L21" s="1"/>
      <c r="M21" s="2">
        <v>46174</v>
      </c>
      <c r="N21" s="1" t="s">
        <v>35</v>
      </c>
      <c r="O21" s="1" t="s">
        <v>22</v>
      </c>
      <c r="P21" s="1">
        <v>-10</v>
      </c>
      <c r="Q21" s="1">
        <v>70</v>
      </c>
      <c r="R21" s="1"/>
    </row>
    <row r="22" spans="1:18" x14ac:dyDescent="0.35">
      <c r="A22" s="13" t="s">
        <v>242</v>
      </c>
      <c r="B22" s="8" t="s">
        <v>241</v>
      </c>
      <c r="C22" s="1" t="s">
        <v>17</v>
      </c>
      <c r="D22" s="1" t="s">
        <v>243</v>
      </c>
      <c r="E22" s="4"/>
      <c r="F22" s="4"/>
      <c r="G22" s="4"/>
      <c r="H22" s="4"/>
      <c r="I22" s="4"/>
      <c r="J22" s="4">
        <f>SUM(Table3[[#This Row],[Albacore]:[Yellowfin tuna]])</f>
        <v>0</v>
      </c>
      <c r="K22" s="1"/>
      <c r="L22" s="1">
        <v>0</v>
      </c>
      <c r="M22" s="2" t="s">
        <v>178</v>
      </c>
      <c r="N22" s="1" t="s">
        <v>244</v>
      </c>
      <c r="O22" s="1" t="s">
        <v>21</v>
      </c>
      <c r="P22" s="1">
        <v>5</v>
      </c>
      <c r="Q22" s="1">
        <v>-120</v>
      </c>
      <c r="R22" s="19" t="s">
        <v>281</v>
      </c>
    </row>
    <row r="23" spans="1:18" x14ac:dyDescent="0.35">
      <c r="A23" s="13" t="s">
        <v>183</v>
      </c>
      <c r="B23" s="8" t="s">
        <v>184</v>
      </c>
      <c r="C23" s="1" t="s">
        <v>9</v>
      </c>
      <c r="D23" s="1" t="s">
        <v>24</v>
      </c>
      <c r="E23" s="4">
        <v>178</v>
      </c>
      <c r="F23" s="4"/>
      <c r="G23" s="4">
        <v>1998</v>
      </c>
      <c r="H23" s="4"/>
      <c r="I23" s="4">
        <v>1864</v>
      </c>
      <c r="J23" s="4">
        <f>SUM(Table3[[#This Row],[Albacore]:[Yellowfin tuna]])</f>
        <v>4040</v>
      </c>
      <c r="K23" s="1">
        <v>2020</v>
      </c>
      <c r="L23" s="1" t="s">
        <v>274</v>
      </c>
      <c r="M23" s="2" t="s">
        <v>178</v>
      </c>
      <c r="N23" s="1" t="s">
        <v>185</v>
      </c>
      <c r="O23" s="1" t="s">
        <v>186</v>
      </c>
      <c r="P23" s="1">
        <v>19</v>
      </c>
      <c r="Q23" s="1">
        <v>178</v>
      </c>
      <c r="R23" s="1"/>
    </row>
    <row r="24" spans="1:18" x14ac:dyDescent="0.35">
      <c r="A24" s="13" t="s">
        <v>253</v>
      </c>
      <c r="B24" s="8" t="s">
        <v>252</v>
      </c>
      <c r="C24" s="1" t="s">
        <v>17</v>
      </c>
      <c r="D24" s="1" t="s">
        <v>254</v>
      </c>
      <c r="E24" s="4"/>
      <c r="F24" s="4"/>
      <c r="G24" s="4"/>
      <c r="H24" s="4"/>
      <c r="I24" s="4"/>
      <c r="J24" s="4">
        <f>SUM(Table3[[#This Row],[Albacore]:[Yellowfin tuna]])</f>
        <v>0</v>
      </c>
      <c r="K24" s="1"/>
      <c r="L24" s="1">
        <v>0</v>
      </c>
      <c r="M24" s="2" t="s">
        <v>178</v>
      </c>
      <c r="N24" s="1" t="s">
        <v>244</v>
      </c>
      <c r="O24" s="1" t="s">
        <v>22</v>
      </c>
      <c r="P24" s="1">
        <v>4.6795999999999998</v>
      </c>
      <c r="Q24" s="1">
        <v>55.491999999999997</v>
      </c>
      <c r="R24" s="1"/>
    </row>
    <row r="25" spans="1:18" x14ac:dyDescent="0.35">
      <c r="A25" s="12" t="s">
        <v>120</v>
      </c>
      <c r="B25" s="3" t="s">
        <v>36</v>
      </c>
      <c r="C25" s="1" t="s">
        <v>9</v>
      </c>
      <c r="D25" s="1" t="s">
        <v>18</v>
      </c>
      <c r="E25" s="4"/>
      <c r="F25" s="4"/>
      <c r="G25" s="4"/>
      <c r="H25" s="4">
        <v>103743.1</v>
      </c>
      <c r="I25" s="4">
        <v>2490</v>
      </c>
      <c r="J25" s="4">
        <f>SUM(Table3[[#This Row],[Albacore]:[Yellowfin tuna]])</f>
        <v>106233.1</v>
      </c>
      <c r="K25" s="1" t="s">
        <v>278</v>
      </c>
      <c r="L25" s="1" t="s">
        <v>279</v>
      </c>
      <c r="M25" s="2">
        <v>46574</v>
      </c>
      <c r="N25" s="1" t="s">
        <v>37</v>
      </c>
      <c r="O25" s="1" t="s">
        <v>21</v>
      </c>
      <c r="P25" s="1">
        <v>-0.43944899999999998</v>
      </c>
      <c r="Q25" s="1">
        <v>-83.392999000000003</v>
      </c>
      <c r="R25" s="1"/>
    </row>
    <row r="26" spans="1:18" x14ac:dyDescent="0.35">
      <c r="A26" s="12" t="s">
        <v>121</v>
      </c>
      <c r="B26" s="3" t="s">
        <v>221</v>
      </c>
      <c r="C26" s="1" t="s">
        <v>9</v>
      </c>
      <c r="D26" s="1" t="s">
        <v>18</v>
      </c>
      <c r="E26" s="4"/>
      <c r="F26" s="4"/>
      <c r="G26" s="4"/>
      <c r="H26" s="4">
        <v>16298</v>
      </c>
      <c r="I26" s="4">
        <v>3655</v>
      </c>
      <c r="J26" s="4">
        <f>SUM(Table3[[#This Row],[Albacore]:[Yellowfin tuna]])</f>
        <v>19953</v>
      </c>
      <c r="K26" s="1">
        <v>2018</v>
      </c>
      <c r="L26" s="1" t="s">
        <v>286</v>
      </c>
      <c r="M26" s="2" t="s">
        <v>178</v>
      </c>
      <c r="N26" s="1" t="s">
        <v>38</v>
      </c>
      <c r="O26" s="1" t="s">
        <v>39</v>
      </c>
      <c r="P26" s="1">
        <v>-5.5</v>
      </c>
      <c r="Q26" s="1">
        <v>-89</v>
      </c>
      <c r="R26" s="1"/>
    </row>
    <row r="27" spans="1:18" x14ac:dyDescent="0.35">
      <c r="A27" s="12" t="s">
        <v>122</v>
      </c>
      <c r="B27" s="3" t="s">
        <v>40</v>
      </c>
      <c r="C27" s="1" t="s">
        <v>9</v>
      </c>
      <c r="D27" s="1" t="s">
        <v>18</v>
      </c>
      <c r="E27" s="4"/>
      <c r="F27" s="4"/>
      <c r="G27" s="4"/>
      <c r="H27" s="4">
        <v>38270</v>
      </c>
      <c r="I27" s="4"/>
      <c r="J27" s="4">
        <f>SUM(Table3[[#This Row],[Albacore]:[Yellowfin tuna]])</f>
        <v>38270</v>
      </c>
      <c r="K27" s="1">
        <v>2021</v>
      </c>
      <c r="L27" s="1" t="s">
        <v>262</v>
      </c>
      <c r="M27" s="2">
        <v>45420</v>
      </c>
      <c r="N27" s="1" t="s">
        <v>19</v>
      </c>
      <c r="O27" s="1" t="s">
        <v>22</v>
      </c>
      <c r="P27" s="1">
        <v>-19.476949999999999</v>
      </c>
      <c r="Q27" s="1">
        <v>87.1875</v>
      </c>
      <c r="R27" s="1"/>
    </row>
    <row r="28" spans="1:18" x14ac:dyDescent="0.35">
      <c r="A28" s="12" t="s">
        <v>123</v>
      </c>
      <c r="B28" s="3" t="s">
        <v>41</v>
      </c>
      <c r="C28" s="1" t="s">
        <v>9</v>
      </c>
      <c r="D28" s="1" t="s">
        <v>24</v>
      </c>
      <c r="E28" s="4">
        <v>4567</v>
      </c>
      <c r="F28" s="4"/>
      <c r="G28" s="4">
        <v>224</v>
      </c>
      <c r="H28" s="4"/>
      <c r="I28" s="4">
        <v>1591</v>
      </c>
      <c r="J28" s="4">
        <f>SUM(Table3[[#This Row],[Albacore]:[Yellowfin tuna]])</f>
        <v>6382</v>
      </c>
      <c r="K28" s="1">
        <v>2021</v>
      </c>
      <c r="L28" s="1" t="s">
        <v>266</v>
      </c>
      <c r="M28" s="2">
        <v>46955</v>
      </c>
      <c r="N28" s="1" t="s">
        <v>42</v>
      </c>
      <c r="O28" s="1" t="s">
        <v>43</v>
      </c>
      <c r="P28" s="1">
        <v>-19.070425289999999</v>
      </c>
      <c r="Q28" s="1">
        <v>178.59375</v>
      </c>
      <c r="R28" s="1"/>
    </row>
    <row r="29" spans="1:18" x14ac:dyDescent="0.35">
      <c r="A29" s="12" t="s">
        <v>124</v>
      </c>
      <c r="B29" s="3" t="s">
        <v>268</v>
      </c>
      <c r="C29" s="1" t="s">
        <v>9</v>
      </c>
      <c r="D29" s="1" t="s">
        <v>24</v>
      </c>
      <c r="E29" s="4">
        <v>4130</v>
      </c>
      <c r="F29" s="4"/>
      <c r="G29" s="4"/>
      <c r="H29" s="4"/>
      <c r="I29" s="4">
        <v>1309</v>
      </c>
      <c r="J29" s="4">
        <f>SUM(Table3[[#This Row],[Albacore]:[Yellowfin tuna]])</f>
        <v>5439</v>
      </c>
      <c r="K29" s="1">
        <v>2022</v>
      </c>
      <c r="L29" s="1" t="s">
        <v>265</v>
      </c>
      <c r="M29" s="2">
        <v>45278.731620370374</v>
      </c>
      <c r="N29" s="1" t="s">
        <v>44</v>
      </c>
      <c r="O29" s="1" t="s">
        <v>43</v>
      </c>
      <c r="P29" s="1">
        <v>-17.573181999999999</v>
      </c>
      <c r="Q29" s="1">
        <v>-149.11924500000001</v>
      </c>
      <c r="R29" s="1"/>
    </row>
    <row r="30" spans="1:18" x14ac:dyDescent="0.35">
      <c r="A30" s="13" t="s">
        <v>203</v>
      </c>
      <c r="B30" s="8" t="s">
        <v>202</v>
      </c>
      <c r="C30" s="1" t="s">
        <v>17</v>
      </c>
      <c r="D30" s="1" t="s">
        <v>24</v>
      </c>
      <c r="E30" s="4"/>
      <c r="F30" s="4"/>
      <c r="G30" s="4"/>
      <c r="H30" s="4"/>
      <c r="I30" s="4"/>
      <c r="J30" s="4">
        <f>SUM(Table3[[#This Row],[Albacore]:[Yellowfin tuna]])</f>
        <v>0</v>
      </c>
      <c r="K30" s="1"/>
      <c r="L30" s="1">
        <v>0</v>
      </c>
      <c r="M30" s="2" t="s">
        <v>178</v>
      </c>
      <c r="N30" s="1" t="s">
        <v>205</v>
      </c>
      <c r="O30" s="1" t="s">
        <v>204</v>
      </c>
      <c r="P30" s="1">
        <v>-2</v>
      </c>
      <c r="Q30" s="1">
        <v>170</v>
      </c>
      <c r="R30" s="1"/>
    </row>
    <row r="31" spans="1:18" x14ac:dyDescent="0.35">
      <c r="A31" s="13" t="s">
        <v>179</v>
      </c>
      <c r="B31" s="8" t="s">
        <v>180</v>
      </c>
      <c r="C31" s="1" t="s">
        <v>17</v>
      </c>
      <c r="D31" s="1" t="s">
        <v>24</v>
      </c>
      <c r="E31" s="4">
        <v>0</v>
      </c>
      <c r="F31" s="4"/>
      <c r="G31" s="4">
        <v>0</v>
      </c>
      <c r="H31" s="4"/>
      <c r="I31" s="4">
        <v>0</v>
      </c>
      <c r="J31" s="4">
        <f>SUM(Table3[[#This Row],[Albacore]:[Yellowfin tuna]])</f>
        <v>0</v>
      </c>
      <c r="K31" s="1">
        <v>2020</v>
      </c>
      <c r="L31" s="1" t="s">
        <v>163</v>
      </c>
      <c r="M31" s="2" t="s">
        <v>178</v>
      </c>
      <c r="N31" s="1" t="s">
        <v>53</v>
      </c>
      <c r="O31" s="1" t="s">
        <v>20</v>
      </c>
      <c r="P31" s="1">
        <v>7.6556879999999996</v>
      </c>
      <c r="Q31" s="1">
        <v>155.83011099999999</v>
      </c>
      <c r="R31" s="1"/>
    </row>
    <row r="32" spans="1:18" x14ac:dyDescent="0.35">
      <c r="A32" s="13" t="s">
        <v>152</v>
      </c>
      <c r="B32" s="8" t="s">
        <v>46</v>
      </c>
      <c r="C32" s="1" t="s">
        <v>9</v>
      </c>
      <c r="D32" s="1" t="s">
        <v>47</v>
      </c>
      <c r="E32" s="4"/>
      <c r="F32" s="4"/>
      <c r="G32" s="4">
        <v>7516.3</v>
      </c>
      <c r="H32" s="4"/>
      <c r="I32" s="4">
        <v>1766.4</v>
      </c>
      <c r="J32" s="4">
        <f>SUM(Table3[[#This Row],[Albacore]:[Yellowfin tuna]])</f>
        <v>9282.7000000000007</v>
      </c>
      <c r="K32" s="1">
        <v>2020</v>
      </c>
      <c r="L32" s="1" t="s">
        <v>274</v>
      </c>
      <c r="M32" s="2">
        <v>46634</v>
      </c>
      <c r="N32" s="1" t="s">
        <v>11</v>
      </c>
      <c r="O32" s="1" t="s">
        <v>48</v>
      </c>
      <c r="P32" s="1">
        <v>19.425727164544998</v>
      </c>
      <c r="Q32" s="1">
        <v>-156.61205846576999</v>
      </c>
      <c r="R32" s="1"/>
    </row>
    <row r="33" spans="1:18" x14ac:dyDescent="0.35">
      <c r="A33" s="12" t="s">
        <v>126</v>
      </c>
      <c r="B33" s="3" t="s">
        <v>49</v>
      </c>
      <c r="C33" s="1" t="s">
        <v>9</v>
      </c>
      <c r="D33" s="1" t="s">
        <v>15</v>
      </c>
      <c r="E33" s="4"/>
      <c r="F33" s="4"/>
      <c r="G33" s="4"/>
      <c r="H33" s="4">
        <v>7998</v>
      </c>
      <c r="I33" s="4">
        <v>5818.1</v>
      </c>
      <c r="J33" s="4">
        <f>SUM(Table3[[#This Row],[Albacore]:[Yellowfin tuna]])</f>
        <v>13816.1</v>
      </c>
      <c r="K33" s="1">
        <v>2022</v>
      </c>
      <c r="L33" s="1" t="s">
        <v>258</v>
      </c>
      <c r="M33" s="2">
        <v>46047</v>
      </c>
      <c r="N33" s="1" t="s">
        <v>50</v>
      </c>
      <c r="O33" s="1" t="s">
        <v>20</v>
      </c>
      <c r="P33" s="1">
        <v>-2.85</v>
      </c>
      <c r="Q33" s="1">
        <v>125</v>
      </c>
      <c r="R33" s="1"/>
    </row>
    <row r="34" spans="1:18" x14ac:dyDescent="0.35">
      <c r="A34" s="14" t="s">
        <v>127</v>
      </c>
      <c r="B34" s="9" t="s">
        <v>51</v>
      </c>
      <c r="C34" s="1" t="s">
        <v>195</v>
      </c>
      <c r="D34" s="1" t="s">
        <v>52</v>
      </c>
      <c r="E34" s="4">
        <v>1271.3</v>
      </c>
      <c r="F34" s="4"/>
      <c r="G34" s="4"/>
      <c r="H34" s="4">
        <v>4003.9</v>
      </c>
      <c r="I34" s="4"/>
      <c r="J34" s="4">
        <f>SUM(Table3[[#This Row],[Albacore]:[Yellowfin tuna]])</f>
        <v>5275.2</v>
      </c>
      <c r="K34" s="1">
        <v>2021</v>
      </c>
      <c r="L34" s="1" t="s">
        <v>262</v>
      </c>
      <c r="M34" s="2">
        <v>45546.518622685187</v>
      </c>
      <c r="N34" s="1" t="s">
        <v>53</v>
      </c>
      <c r="O34" s="1" t="s">
        <v>54</v>
      </c>
      <c r="P34" s="1">
        <v>25.752403000000001</v>
      </c>
      <c r="Q34" s="1">
        <v>130.05961400000001</v>
      </c>
      <c r="R34" s="1"/>
    </row>
    <row r="35" spans="1:18" x14ac:dyDescent="0.35">
      <c r="A35" s="14" t="s">
        <v>128</v>
      </c>
      <c r="B35" s="9" t="s">
        <v>55</v>
      </c>
      <c r="C35" s="1" t="s">
        <v>9</v>
      </c>
      <c r="D35" s="1" t="s">
        <v>15</v>
      </c>
      <c r="E35" s="4">
        <v>122</v>
      </c>
      <c r="F35" s="4"/>
      <c r="G35" s="4"/>
      <c r="H35" s="4">
        <v>3163</v>
      </c>
      <c r="I35" s="4"/>
      <c r="J35" s="4">
        <f>SUM(Table3[[#This Row],[Albacore]:[Yellowfin tuna]])</f>
        <v>3285</v>
      </c>
      <c r="K35" s="1">
        <v>2022</v>
      </c>
      <c r="L35" s="1" t="s">
        <v>259</v>
      </c>
      <c r="M35" s="2">
        <v>46492</v>
      </c>
      <c r="N35" s="1" t="s">
        <v>53</v>
      </c>
      <c r="O35" s="1" t="s">
        <v>20</v>
      </c>
      <c r="P35" s="1">
        <v>30.513767029</v>
      </c>
      <c r="Q35" s="1">
        <v>132.42920570999999</v>
      </c>
      <c r="R35" s="1"/>
    </row>
    <row r="36" spans="1:18" x14ac:dyDescent="0.35">
      <c r="A36" s="15" t="s">
        <v>153</v>
      </c>
      <c r="B36" s="10" t="s">
        <v>56</v>
      </c>
      <c r="C36" s="1" t="s">
        <v>9</v>
      </c>
      <c r="D36" s="1" t="s">
        <v>57</v>
      </c>
      <c r="E36" s="4"/>
      <c r="F36" s="4">
        <v>55.9</v>
      </c>
      <c r="G36" s="4"/>
      <c r="H36" s="4"/>
      <c r="I36" s="4"/>
      <c r="J36" s="4">
        <f>SUM(Table3[[#This Row],[Albacore]:[Yellowfin tuna]])</f>
        <v>55.9</v>
      </c>
      <c r="K36" s="1">
        <v>2020</v>
      </c>
      <c r="L36" s="1" t="s">
        <v>274</v>
      </c>
      <c r="M36" s="2">
        <v>46637</v>
      </c>
      <c r="N36" s="1" t="s">
        <v>19</v>
      </c>
      <c r="O36" s="1" t="s">
        <v>58</v>
      </c>
      <c r="P36" s="1">
        <v>36</v>
      </c>
      <c r="Q36" s="1">
        <v>-6</v>
      </c>
      <c r="R36" s="1" t="s">
        <v>176</v>
      </c>
    </row>
    <row r="37" spans="1:18" x14ac:dyDescent="0.35">
      <c r="A37" s="13" t="s">
        <v>189</v>
      </c>
      <c r="B37" s="8" t="s">
        <v>188</v>
      </c>
      <c r="C37" s="1" t="s">
        <v>9</v>
      </c>
      <c r="D37" s="1" t="s">
        <v>15</v>
      </c>
      <c r="E37" s="4">
        <v>2871.3</v>
      </c>
      <c r="F37" s="4"/>
      <c r="G37" s="4"/>
      <c r="H37" s="4">
        <v>4820.8</v>
      </c>
      <c r="I37" s="4"/>
      <c r="J37" s="4">
        <f>SUM(Table3[[#This Row],[Albacore]:[Yellowfin tuna]])</f>
        <v>7692.1</v>
      </c>
      <c r="K37" s="1">
        <v>2020</v>
      </c>
      <c r="L37" s="1" t="s">
        <v>163</v>
      </c>
      <c r="M37" s="2" t="s">
        <v>178</v>
      </c>
      <c r="N37" s="1" t="s">
        <v>53</v>
      </c>
      <c r="O37" s="1" t="s">
        <v>190</v>
      </c>
      <c r="P37" s="1">
        <v>32.081409000000001</v>
      </c>
      <c r="Q37" s="1">
        <v>145.966261</v>
      </c>
      <c r="R37" s="1"/>
    </row>
    <row r="38" spans="1:18" x14ac:dyDescent="0.35">
      <c r="A38" s="12" t="s">
        <v>129</v>
      </c>
      <c r="B38" s="3" t="s">
        <v>272</v>
      </c>
      <c r="C38" s="1" t="s">
        <v>195</v>
      </c>
      <c r="D38" s="1" t="s">
        <v>24</v>
      </c>
      <c r="E38" s="4">
        <v>0.59199999999999997</v>
      </c>
      <c r="F38" s="4"/>
      <c r="G38" s="4">
        <v>128.31</v>
      </c>
      <c r="H38" s="4"/>
      <c r="I38" s="4">
        <v>72.569999999999993</v>
      </c>
      <c r="J38" s="4">
        <f>SUM(Table3[[#This Row],[Albacore]:[Yellowfin tuna]])</f>
        <v>201.47200000000001</v>
      </c>
      <c r="K38" s="1">
        <v>2022</v>
      </c>
      <c r="L38" s="1" t="s">
        <v>260</v>
      </c>
      <c r="M38" s="2">
        <v>46040</v>
      </c>
      <c r="N38" s="1" t="s">
        <v>59</v>
      </c>
      <c r="O38" s="1" t="s">
        <v>43</v>
      </c>
      <c r="P38" s="1">
        <v>-3.3</v>
      </c>
      <c r="Q38" s="1">
        <v>-168</v>
      </c>
      <c r="R38" s="1"/>
    </row>
    <row r="39" spans="1:18" x14ac:dyDescent="0.35">
      <c r="A39" s="12" t="s">
        <v>130</v>
      </c>
      <c r="B39" s="3" t="s">
        <v>60</v>
      </c>
      <c r="C39" s="1" t="s">
        <v>9</v>
      </c>
      <c r="D39" s="1" t="s">
        <v>15</v>
      </c>
      <c r="E39" s="4">
        <v>1393</v>
      </c>
      <c r="F39" s="4"/>
      <c r="G39" s="4"/>
      <c r="H39" s="4">
        <v>7803</v>
      </c>
      <c r="I39" s="4"/>
      <c r="J39" s="4">
        <f>SUM(Table3[[#This Row],[Albacore]:[Yellowfin tuna]])</f>
        <v>9196</v>
      </c>
      <c r="K39" s="1">
        <v>2022</v>
      </c>
      <c r="L39" s="1" t="s">
        <v>274</v>
      </c>
      <c r="M39" s="2">
        <v>46193</v>
      </c>
      <c r="N39" s="1" t="s">
        <v>53</v>
      </c>
      <c r="O39" s="1" t="s">
        <v>20</v>
      </c>
      <c r="P39" s="1">
        <v>32.081409000000001</v>
      </c>
      <c r="Q39" s="1">
        <v>145.966261</v>
      </c>
      <c r="R39" s="1"/>
    </row>
    <row r="40" spans="1:18" x14ac:dyDescent="0.35">
      <c r="A40" s="13" t="s">
        <v>207</v>
      </c>
      <c r="B40" s="8" t="s">
        <v>206</v>
      </c>
      <c r="C40" s="1" t="s">
        <v>9</v>
      </c>
      <c r="D40" s="1" t="s">
        <v>18</v>
      </c>
      <c r="E40" s="4"/>
      <c r="F40" s="4"/>
      <c r="G40" s="4"/>
      <c r="H40" s="4">
        <v>15392</v>
      </c>
      <c r="I40" s="4">
        <v>4093</v>
      </c>
      <c r="J40" s="4">
        <f>SUM(Table3[[#This Row],[Albacore]:[Yellowfin tuna]])</f>
        <v>19485</v>
      </c>
      <c r="K40" s="1">
        <v>2021</v>
      </c>
      <c r="L40" s="1" t="s">
        <v>258</v>
      </c>
      <c r="M40" s="2">
        <v>47164</v>
      </c>
      <c r="N40" s="1" t="s">
        <v>53</v>
      </c>
      <c r="O40" s="1" t="s">
        <v>20</v>
      </c>
      <c r="P40" s="1">
        <v>8</v>
      </c>
      <c r="Q40" s="1">
        <v>156</v>
      </c>
      <c r="R40" s="1" t="s">
        <v>216</v>
      </c>
    </row>
    <row r="41" spans="1:18" x14ac:dyDescent="0.35">
      <c r="A41" s="12" t="s">
        <v>131</v>
      </c>
      <c r="B41" s="3" t="s">
        <v>61</v>
      </c>
      <c r="C41" s="1" t="s">
        <v>9</v>
      </c>
      <c r="D41" s="1" t="s">
        <v>270</v>
      </c>
      <c r="E41" s="4"/>
      <c r="F41" s="4"/>
      <c r="G41" s="4"/>
      <c r="H41" s="4">
        <v>103195</v>
      </c>
      <c r="I41" s="4"/>
      <c r="J41" s="4">
        <f>SUM(Table3[[#This Row],[Albacore]:[Yellowfin tuna]])</f>
        <v>103195</v>
      </c>
      <c r="K41" s="1">
        <v>2020</v>
      </c>
      <c r="L41" s="1" t="s">
        <v>266</v>
      </c>
      <c r="M41" s="2">
        <v>46901</v>
      </c>
      <c r="N41" s="1" t="s">
        <v>108</v>
      </c>
      <c r="O41" s="1" t="s">
        <v>63</v>
      </c>
      <c r="P41" s="1">
        <v>7.6172000000000004E-2</v>
      </c>
      <c r="Q41" s="1">
        <v>72.861328</v>
      </c>
      <c r="R41" s="1"/>
    </row>
    <row r="42" spans="1:18" x14ac:dyDescent="0.35">
      <c r="A42" s="12" t="s">
        <v>132</v>
      </c>
      <c r="B42" s="3" t="s">
        <v>64</v>
      </c>
      <c r="C42" s="1" t="s">
        <v>9</v>
      </c>
      <c r="D42" s="1" t="s">
        <v>18</v>
      </c>
      <c r="E42" s="4"/>
      <c r="F42" s="4"/>
      <c r="G42" s="4">
        <v>364</v>
      </c>
      <c r="H42" s="4">
        <v>16182</v>
      </c>
      <c r="I42" s="4">
        <v>3534</v>
      </c>
      <c r="J42" s="4">
        <f>SUM(Table3[[#This Row],[Albacore]:[Yellowfin tuna]])</f>
        <v>20080</v>
      </c>
      <c r="K42" s="1">
        <v>2019</v>
      </c>
      <c r="L42" s="1" t="s">
        <v>274</v>
      </c>
      <c r="M42" s="2">
        <v>46238</v>
      </c>
      <c r="N42" s="1" t="s">
        <v>65</v>
      </c>
      <c r="O42" s="1" t="s">
        <v>20</v>
      </c>
      <c r="P42" s="1">
        <v>7.4</v>
      </c>
      <c r="Q42" s="1">
        <v>150.4</v>
      </c>
      <c r="R42" s="1" t="s">
        <v>223</v>
      </c>
    </row>
    <row r="43" spans="1:18" x14ac:dyDescent="0.35">
      <c r="A43" s="12" t="s">
        <v>132</v>
      </c>
      <c r="B43" s="3" t="s">
        <v>64</v>
      </c>
      <c r="C43" s="1" t="s">
        <v>17</v>
      </c>
      <c r="D43" s="1" t="s">
        <v>196</v>
      </c>
      <c r="E43" s="4"/>
      <c r="F43" s="4"/>
      <c r="G43" s="4">
        <v>937.8</v>
      </c>
      <c r="H43" s="4">
        <v>35034.31</v>
      </c>
      <c r="I43" s="4">
        <v>6211.06</v>
      </c>
      <c r="J43" s="4">
        <f>SUM(Table3[[#This Row],[Albacore]:[Yellowfin tuna]])</f>
        <v>42183.17</v>
      </c>
      <c r="K43" s="1">
        <v>2021</v>
      </c>
      <c r="L43" s="1" t="s">
        <v>163</v>
      </c>
      <c r="M43" s="2">
        <v>46238</v>
      </c>
      <c r="N43" s="1" t="s">
        <v>65</v>
      </c>
      <c r="O43" s="1" t="s">
        <v>43</v>
      </c>
      <c r="P43" s="1">
        <v>7.4</v>
      </c>
      <c r="Q43" s="1">
        <v>150.4</v>
      </c>
      <c r="R43" s="1" t="s">
        <v>224</v>
      </c>
    </row>
    <row r="44" spans="1:18" x14ac:dyDescent="0.35">
      <c r="A44" s="12" t="s">
        <v>144</v>
      </c>
      <c r="B44" s="3" t="s">
        <v>91</v>
      </c>
      <c r="C44" s="1" t="s">
        <v>9</v>
      </c>
      <c r="D44" s="1" t="s">
        <v>24</v>
      </c>
      <c r="E44" s="4"/>
      <c r="F44" s="4"/>
      <c r="G44" s="4">
        <v>1539</v>
      </c>
      <c r="H44" s="4"/>
      <c r="I44" s="4">
        <v>1259</v>
      </c>
      <c r="J44" s="4">
        <f>SUM(Table3[[#This Row],[Albacore]:[Yellowfin tuna]])</f>
        <v>2798</v>
      </c>
      <c r="K44" s="1">
        <v>2022</v>
      </c>
      <c r="L44" s="1" t="s">
        <v>262</v>
      </c>
      <c r="M44" s="2">
        <v>45753</v>
      </c>
      <c r="N44" s="1" t="s">
        <v>84</v>
      </c>
      <c r="O44" s="1" t="s">
        <v>20</v>
      </c>
      <c r="P44" s="1">
        <v>6.7</v>
      </c>
      <c r="Q44" s="1">
        <v>171</v>
      </c>
      <c r="R44" s="1"/>
    </row>
    <row r="45" spans="1:18" x14ac:dyDescent="0.35">
      <c r="A45" s="12" t="s">
        <v>144</v>
      </c>
      <c r="B45" s="3" t="s">
        <v>91</v>
      </c>
      <c r="C45" s="1" t="s">
        <v>17</v>
      </c>
      <c r="D45" s="1" t="s">
        <v>24</v>
      </c>
      <c r="E45" s="4">
        <v>89.16</v>
      </c>
      <c r="F45" s="4"/>
      <c r="G45" s="4"/>
      <c r="H45" s="4"/>
      <c r="I45" s="4"/>
      <c r="J45" s="4">
        <f>SUM(Table3[[#This Row],[Albacore]:[Yellowfin tuna]])</f>
        <v>89.16</v>
      </c>
      <c r="K45" s="1">
        <v>2021</v>
      </c>
      <c r="L45" s="1" t="s">
        <v>275</v>
      </c>
      <c r="M45" s="2">
        <v>45753</v>
      </c>
      <c r="N45" s="1" t="s">
        <v>84</v>
      </c>
      <c r="O45" s="1" t="s">
        <v>20</v>
      </c>
      <c r="P45" s="1">
        <v>6.7</v>
      </c>
      <c r="Q45" s="1">
        <v>171</v>
      </c>
      <c r="R45" s="1"/>
    </row>
    <row r="46" spans="1:18" x14ac:dyDescent="0.35">
      <c r="A46" s="13" t="s">
        <v>154</v>
      </c>
      <c r="B46" s="8" t="s">
        <v>66</v>
      </c>
      <c r="C46" s="1" t="s">
        <v>9</v>
      </c>
      <c r="D46" s="1" t="s">
        <v>18</v>
      </c>
      <c r="E46" s="4"/>
      <c r="F46" s="4"/>
      <c r="G46" s="4">
        <v>1733</v>
      </c>
      <c r="H46" s="4">
        <v>74033</v>
      </c>
      <c r="I46" s="4">
        <v>11940</v>
      </c>
      <c r="J46" s="4">
        <f>SUM(Table3[[#This Row],[Albacore]:[Yellowfin tuna]])</f>
        <v>87706</v>
      </c>
      <c r="K46" s="1">
        <v>2020</v>
      </c>
      <c r="L46" s="1" t="s">
        <v>274</v>
      </c>
      <c r="M46" s="2">
        <v>46574</v>
      </c>
      <c r="N46" s="1" t="s">
        <v>67</v>
      </c>
      <c r="O46" s="1" t="s">
        <v>43</v>
      </c>
      <c r="P46" s="1">
        <v>8.9307400000000001</v>
      </c>
      <c r="Q46" s="1">
        <v>150.67766</v>
      </c>
      <c r="R46" s="1"/>
    </row>
    <row r="47" spans="1:18" x14ac:dyDescent="0.35">
      <c r="A47" s="12" t="s">
        <v>133</v>
      </c>
      <c r="B47" s="3" t="s">
        <v>68</v>
      </c>
      <c r="C47" s="1" t="s">
        <v>9</v>
      </c>
      <c r="D47" s="1" t="s">
        <v>10</v>
      </c>
      <c r="E47" s="4">
        <v>823</v>
      </c>
      <c r="F47" s="4"/>
      <c r="G47" s="4"/>
      <c r="H47" s="4"/>
      <c r="I47" s="4"/>
      <c r="J47" s="4">
        <f>SUM(Table3[[#This Row],[Albacore]:[Yellowfin tuna]])</f>
        <v>823</v>
      </c>
      <c r="K47" s="1">
        <v>2023</v>
      </c>
      <c r="L47" s="1" t="s">
        <v>259</v>
      </c>
      <c r="M47" s="2">
        <v>46611</v>
      </c>
      <c r="N47" s="1" t="s">
        <v>69</v>
      </c>
      <c r="O47" s="1" t="s">
        <v>26</v>
      </c>
      <c r="P47" s="1">
        <v>-45.906319000000003</v>
      </c>
      <c r="Q47" s="1">
        <v>164.882813</v>
      </c>
      <c r="R47" s="1"/>
    </row>
    <row r="48" spans="1:18" x14ac:dyDescent="0.35">
      <c r="A48" s="18" t="s">
        <v>135</v>
      </c>
      <c r="B48" s="3" t="s">
        <v>73</v>
      </c>
      <c r="C48" s="1" t="s">
        <v>9</v>
      </c>
      <c r="D48" s="1" t="s">
        <v>74</v>
      </c>
      <c r="E48" s="4">
        <v>19154.93</v>
      </c>
      <c r="F48" s="4"/>
      <c r="G48" s="4"/>
      <c r="H48" s="4"/>
      <c r="I48" s="4"/>
      <c r="J48" s="4">
        <f>SUM(Table3[[#This Row],[Albacore]:[Yellowfin tuna]])</f>
        <v>19154.93</v>
      </c>
      <c r="K48" s="1">
        <v>2023</v>
      </c>
      <c r="L48" s="1" t="s">
        <v>287</v>
      </c>
      <c r="M48" s="2">
        <v>46362</v>
      </c>
      <c r="N48" s="1" t="s">
        <v>19</v>
      </c>
      <c r="O48" s="1" t="s">
        <v>75</v>
      </c>
      <c r="P48" s="1">
        <v>44.804250000000003</v>
      </c>
      <c r="Q48" s="1">
        <v>-12.128906000000001</v>
      </c>
      <c r="R48" s="19"/>
    </row>
    <row r="49" spans="1:18" x14ac:dyDescent="0.35">
      <c r="A49" s="13" t="s">
        <v>198</v>
      </c>
      <c r="B49" s="8" t="s">
        <v>199</v>
      </c>
      <c r="C49" s="1" t="s">
        <v>9</v>
      </c>
      <c r="D49" s="1" t="s">
        <v>200</v>
      </c>
      <c r="E49" s="4">
        <v>0</v>
      </c>
      <c r="F49" s="4"/>
      <c r="G49" s="4"/>
      <c r="H49" s="4"/>
      <c r="I49" s="4">
        <v>0</v>
      </c>
      <c r="J49" s="4">
        <f>SUM(Table3[[#This Row],[Albacore]:[Yellowfin tuna]])</f>
        <v>0</v>
      </c>
      <c r="K49" s="1"/>
      <c r="L49" s="1">
        <v>0</v>
      </c>
      <c r="M49" s="2" t="s">
        <v>178</v>
      </c>
      <c r="N49" s="1" t="s">
        <v>32</v>
      </c>
      <c r="O49" s="1" t="s">
        <v>201</v>
      </c>
      <c r="P49" s="1">
        <v>43</v>
      </c>
      <c r="Q49" s="1">
        <v>-63.5</v>
      </c>
      <c r="R49" s="1"/>
    </row>
    <row r="50" spans="1:18" x14ac:dyDescent="0.35">
      <c r="A50" s="12" t="s">
        <v>136</v>
      </c>
      <c r="B50" s="3" t="s">
        <v>76</v>
      </c>
      <c r="C50" s="1" t="s">
        <v>9</v>
      </c>
      <c r="D50" s="1" t="s">
        <v>24</v>
      </c>
      <c r="E50" s="4">
        <v>169.3</v>
      </c>
      <c r="F50" s="4"/>
      <c r="G50" s="4">
        <v>11.6</v>
      </c>
      <c r="H50" s="4"/>
      <c r="I50" s="4">
        <v>16.899999999999999</v>
      </c>
      <c r="J50" s="4">
        <f>SUM(Table3[[#This Row],[Albacore]:[Yellowfin tuna]])</f>
        <v>197.8</v>
      </c>
      <c r="K50" s="1">
        <v>2021</v>
      </c>
      <c r="L50" s="1" t="s">
        <v>258</v>
      </c>
      <c r="M50" s="2">
        <v>46057</v>
      </c>
      <c r="N50" s="1" t="s">
        <v>53</v>
      </c>
      <c r="O50" s="1" t="s">
        <v>77</v>
      </c>
      <c r="P50" s="1">
        <v>44.143101999999999</v>
      </c>
      <c r="Q50" s="1">
        <v>160</v>
      </c>
      <c r="R50" s="1"/>
    </row>
    <row r="51" spans="1:18" x14ac:dyDescent="0.35">
      <c r="A51" s="13" t="s">
        <v>159</v>
      </c>
      <c r="B51" s="8" t="s">
        <v>158</v>
      </c>
      <c r="C51" s="1" t="s">
        <v>17</v>
      </c>
      <c r="D51" s="1" t="s">
        <v>47</v>
      </c>
      <c r="E51" s="4">
        <v>6817</v>
      </c>
      <c r="F51" s="4"/>
      <c r="G51" s="4">
        <v>3467</v>
      </c>
      <c r="H51" s="4"/>
      <c r="I51" s="4">
        <v>3093</v>
      </c>
      <c r="J51" s="4">
        <f>SUM(Table3[[#This Row],[Albacore]:[Yellowfin tuna]])</f>
        <v>13377</v>
      </c>
      <c r="K51" s="1">
        <v>2020</v>
      </c>
      <c r="L51" s="1" t="s">
        <v>163</v>
      </c>
      <c r="M51" s="2" t="s">
        <v>178</v>
      </c>
      <c r="N51" s="1" t="s">
        <v>96</v>
      </c>
      <c r="O51" s="1" t="s">
        <v>160</v>
      </c>
      <c r="P51" s="1">
        <v>29.97</v>
      </c>
      <c r="Q51" s="1">
        <v>122.16</v>
      </c>
      <c r="R51" s="1"/>
    </row>
    <row r="52" spans="1:18" x14ac:dyDescent="0.35">
      <c r="A52" s="13" t="s">
        <v>227</v>
      </c>
      <c r="B52" s="6" t="s">
        <v>228</v>
      </c>
      <c r="C52" s="1" t="s">
        <v>229</v>
      </c>
      <c r="D52" s="1" t="s">
        <v>24</v>
      </c>
      <c r="E52" s="4">
        <v>916</v>
      </c>
      <c r="F52" s="4"/>
      <c r="G52" s="11">
        <v>5592.6177696314871</v>
      </c>
      <c r="H52" s="11">
        <v>12745.002230368513</v>
      </c>
      <c r="I52" s="4">
        <v>746.38</v>
      </c>
      <c r="J52" s="4">
        <f>SUM(Table3[[#This Row],[Albacore]:[Yellowfin tuna]])</f>
        <v>20000</v>
      </c>
      <c r="K52" s="1"/>
      <c r="L52" s="1">
        <v>0</v>
      </c>
      <c r="M52" s="2" t="s">
        <v>178</v>
      </c>
      <c r="N52" s="1" t="s">
        <v>111</v>
      </c>
      <c r="O52" s="1" t="s">
        <v>43</v>
      </c>
      <c r="P52" s="1">
        <v>0.32256899999999999</v>
      </c>
      <c r="Q52" s="1">
        <v>159.05278000000001</v>
      </c>
      <c r="R52" s="1" t="s">
        <v>230</v>
      </c>
    </row>
    <row r="53" spans="1:18" x14ac:dyDescent="0.35">
      <c r="A53" s="12" t="s">
        <v>137</v>
      </c>
      <c r="B53" s="3" t="s">
        <v>78</v>
      </c>
      <c r="C53" s="1" t="s">
        <v>9</v>
      </c>
      <c r="D53" s="1" t="s">
        <v>24</v>
      </c>
      <c r="E53" s="4">
        <v>165.8</v>
      </c>
      <c r="F53" s="4"/>
      <c r="G53" s="4">
        <v>2110.8000000000002</v>
      </c>
      <c r="H53" s="4"/>
      <c r="I53" s="4">
        <v>1423.6</v>
      </c>
      <c r="J53" s="4">
        <f>SUM(Table3[[#This Row],[Albacore]:[Yellowfin tuna]])</f>
        <v>3700.2000000000003</v>
      </c>
      <c r="K53" s="1">
        <v>2022</v>
      </c>
      <c r="L53" s="1" t="s">
        <v>260</v>
      </c>
      <c r="M53" s="2">
        <v>46016</v>
      </c>
      <c r="N53" s="1" t="s">
        <v>237</v>
      </c>
      <c r="O53" s="1" t="s">
        <v>80</v>
      </c>
      <c r="P53" s="1">
        <v>-7.34</v>
      </c>
      <c r="Q53" s="1">
        <v>177.7</v>
      </c>
      <c r="R53" s="1"/>
    </row>
    <row r="54" spans="1:18" x14ac:dyDescent="0.35">
      <c r="A54" s="13" t="s">
        <v>239</v>
      </c>
      <c r="B54" s="8" t="s">
        <v>238</v>
      </c>
      <c r="C54" s="1" t="s">
        <v>17</v>
      </c>
      <c r="D54" s="1" t="s">
        <v>240</v>
      </c>
      <c r="E54" s="4"/>
      <c r="F54" s="4"/>
      <c r="G54" s="4"/>
      <c r="H54" s="4"/>
      <c r="I54" s="4"/>
      <c r="J54" s="4">
        <f>SUM(Table3[[#This Row],[Albacore]:[Yellowfin tuna]])</f>
        <v>0</v>
      </c>
      <c r="K54" s="1"/>
      <c r="L54" s="1">
        <v>0</v>
      </c>
      <c r="M54" s="2" t="s">
        <v>178</v>
      </c>
      <c r="N54" s="1" t="s">
        <v>96</v>
      </c>
      <c r="O54" s="1" t="s">
        <v>43</v>
      </c>
      <c r="P54" s="1">
        <v>10</v>
      </c>
      <c r="Q54" s="1">
        <v>180</v>
      </c>
      <c r="R54" s="1"/>
    </row>
    <row r="55" spans="1:18" x14ac:dyDescent="0.35">
      <c r="A55" s="13" t="s">
        <v>138</v>
      </c>
      <c r="B55" s="8" t="s">
        <v>82</v>
      </c>
      <c r="C55" s="1" t="s">
        <v>9</v>
      </c>
      <c r="D55" s="1" t="s">
        <v>15</v>
      </c>
      <c r="E55" s="4"/>
      <c r="F55" s="4"/>
      <c r="G55" s="4"/>
      <c r="H55" s="4"/>
      <c r="I55" s="4">
        <v>2356</v>
      </c>
      <c r="J55" s="4">
        <f>SUM(Table3[[#This Row],[Albacore]:[Yellowfin tuna]])</f>
        <v>2356</v>
      </c>
      <c r="K55" s="1">
        <v>2019</v>
      </c>
      <c r="L55" s="1" t="s">
        <v>274</v>
      </c>
      <c r="M55" s="2">
        <v>46313</v>
      </c>
      <c r="N55" s="1" t="s">
        <v>83</v>
      </c>
      <c r="O55" s="1" t="s">
        <v>20</v>
      </c>
      <c r="P55" s="1">
        <v>13.4</v>
      </c>
      <c r="Q55" s="1">
        <v>124</v>
      </c>
      <c r="R55" s="1"/>
    </row>
    <row r="56" spans="1:18" x14ac:dyDescent="0.35">
      <c r="A56" s="12" t="s">
        <v>139</v>
      </c>
      <c r="B56" s="3" t="s">
        <v>234</v>
      </c>
      <c r="C56" s="1" t="s">
        <v>9</v>
      </c>
      <c r="D56" s="1" t="s">
        <v>18</v>
      </c>
      <c r="E56" s="4"/>
      <c r="F56" s="4"/>
      <c r="G56" s="4"/>
      <c r="H56" s="4">
        <v>510348</v>
      </c>
      <c r="I56" s="4">
        <v>140575</v>
      </c>
      <c r="J56" s="4">
        <f>SUM(Table3[[#This Row],[Albacore]:[Yellowfin tuna]])</f>
        <v>650923</v>
      </c>
      <c r="K56" s="1">
        <v>2020</v>
      </c>
      <c r="L56" s="1" t="s">
        <v>282</v>
      </c>
      <c r="M56" s="2">
        <v>45281</v>
      </c>
      <c r="N56" s="1" t="s">
        <v>84</v>
      </c>
      <c r="O56" s="1" t="s">
        <v>43</v>
      </c>
      <c r="P56" s="1">
        <v>7.4958289999999996</v>
      </c>
      <c r="Q56" s="1">
        <v>168.75618</v>
      </c>
      <c r="R56" s="1" t="s">
        <v>277</v>
      </c>
    </row>
    <row r="57" spans="1:18" x14ac:dyDescent="0.35">
      <c r="A57" s="12" t="s">
        <v>139</v>
      </c>
      <c r="B57" s="3" t="s">
        <v>234</v>
      </c>
      <c r="C57" s="1" t="s">
        <v>17</v>
      </c>
      <c r="D57" s="1" t="s">
        <v>18</v>
      </c>
      <c r="E57" s="4"/>
      <c r="F57" s="4"/>
      <c r="G57" s="4">
        <f>52301</f>
        <v>52301</v>
      </c>
      <c r="H57" s="4">
        <f>1035584-H56</f>
        <v>525236</v>
      </c>
      <c r="I57" s="4">
        <f>317424-I56</f>
        <v>176849</v>
      </c>
      <c r="J57" s="4">
        <f>SUM(Table3[[#This Row],[Albacore]:[Yellowfin tuna]])</f>
        <v>754386</v>
      </c>
      <c r="K57" s="1">
        <v>2020</v>
      </c>
      <c r="L57" s="1" t="s">
        <v>275</v>
      </c>
      <c r="M57" s="2">
        <v>45281</v>
      </c>
      <c r="N57" s="1" t="s">
        <v>84</v>
      </c>
      <c r="O57" s="1" t="s">
        <v>43</v>
      </c>
      <c r="P57" s="1">
        <v>7.4958289999999996</v>
      </c>
      <c r="Q57" s="1">
        <v>168.75618</v>
      </c>
      <c r="R57" s="1" t="s">
        <v>277</v>
      </c>
    </row>
    <row r="58" spans="1:18" x14ac:dyDescent="0.35">
      <c r="A58" s="12" t="s">
        <v>140</v>
      </c>
      <c r="B58" s="3" t="s">
        <v>85</v>
      </c>
      <c r="C58" s="1" t="s">
        <v>9</v>
      </c>
      <c r="D58" s="1" t="s">
        <v>18</v>
      </c>
      <c r="E58" s="4"/>
      <c r="F58" s="4"/>
      <c r="G58" s="4">
        <v>334</v>
      </c>
      <c r="H58" s="4">
        <v>84775</v>
      </c>
      <c r="I58" s="4">
        <v>46355</v>
      </c>
      <c r="J58" s="4">
        <f>SUM(Table3[[#This Row],[Albacore]:[Yellowfin tuna]])</f>
        <v>131464</v>
      </c>
      <c r="K58" s="1">
        <v>2022</v>
      </c>
      <c r="L58" s="1" t="s">
        <v>260</v>
      </c>
      <c r="M58" s="2">
        <v>45971</v>
      </c>
      <c r="N58" s="1" t="s">
        <v>86</v>
      </c>
      <c r="O58" s="1" t="s">
        <v>20</v>
      </c>
      <c r="P58" s="1">
        <v>7.4891666700000004</v>
      </c>
      <c r="Q58" s="1">
        <v>152.86305555999999</v>
      </c>
      <c r="R58" s="1"/>
    </row>
    <row r="59" spans="1:18" x14ac:dyDescent="0.35">
      <c r="A59" s="12" t="s">
        <v>141</v>
      </c>
      <c r="B59" s="3" t="s">
        <v>87</v>
      </c>
      <c r="C59" s="1" t="s">
        <v>195</v>
      </c>
      <c r="D59" s="1" t="s">
        <v>270</v>
      </c>
      <c r="E59" s="4"/>
      <c r="F59" s="4"/>
      <c r="G59" s="4"/>
      <c r="H59" s="4">
        <v>858</v>
      </c>
      <c r="I59" s="4">
        <v>123</v>
      </c>
      <c r="J59" s="4">
        <f>SUM(Table3[[#This Row],[Albacore]:[Yellowfin tuna]])</f>
        <v>981</v>
      </c>
      <c r="K59" s="1">
        <v>2020</v>
      </c>
      <c r="L59" s="1" t="s">
        <v>260</v>
      </c>
      <c r="M59" s="2">
        <v>45434</v>
      </c>
      <c r="N59" s="1" t="s">
        <v>50</v>
      </c>
      <c r="O59" s="1" t="s">
        <v>20</v>
      </c>
      <c r="P59" s="1">
        <v>-3.1790369699999999</v>
      </c>
      <c r="Q59" s="1">
        <v>117.84929013999999</v>
      </c>
      <c r="R59" s="1"/>
    </row>
    <row r="60" spans="1:18" x14ac:dyDescent="0.35">
      <c r="A60" s="13" t="s">
        <v>250</v>
      </c>
      <c r="B60" s="8" t="s">
        <v>249</v>
      </c>
      <c r="C60" s="1" t="s">
        <v>17</v>
      </c>
      <c r="D60" s="1" t="s">
        <v>24</v>
      </c>
      <c r="E60" s="4"/>
      <c r="F60" s="4"/>
      <c r="G60" s="4"/>
      <c r="H60" s="4"/>
      <c r="I60" s="4"/>
      <c r="J60" s="4">
        <f>SUM(Table3[[#This Row],[Albacore]:[Yellowfin tuna]])</f>
        <v>0</v>
      </c>
      <c r="K60" s="1"/>
      <c r="L60" s="1">
        <v>0</v>
      </c>
      <c r="M60" s="2" t="s">
        <v>178</v>
      </c>
      <c r="N60" s="1" t="s">
        <v>251</v>
      </c>
      <c r="O60" s="1" t="s">
        <v>20</v>
      </c>
      <c r="P60" s="1">
        <v>10</v>
      </c>
      <c r="Q60" s="1">
        <v>180</v>
      </c>
      <c r="R60" s="1"/>
    </row>
    <row r="61" spans="1:18" x14ac:dyDescent="0.35">
      <c r="A61" s="13" t="s">
        <v>142</v>
      </c>
      <c r="B61" s="8" t="s">
        <v>88</v>
      </c>
      <c r="C61" s="1" t="s">
        <v>9</v>
      </c>
      <c r="D61" s="1" t="s">
        <v>89</v>
      </c>
      <c r="E61" s="4"/>
      <c r="F61" s="4">
        <v>337</v>
      </c>
      <c r="G61" s="4"/>
      <c r="H61" s="4"/>
      <c r="I61" s="4"/>
      <c r="J61" s="4">
        <f>SUM(Table3[[#This Row],[Albacore]:[Yellowfin tuna]])</f>
        <v>337</v>
      </c>
      <c r="K61" s="1">
        <v>2020</v>
      </c>
      <c r="L61" s="1" t="s">
        <v>258</v>
      </c>
      <c r="M61" s="2">
        <v>45952</v>
      </c>
      <c r="N61" s="1" t="s">
        <v>35</v>
      </c>
      <c r="O61" s="1" t="s">
        <v>90</v>
      </c>
      <c r="P61" s="1">
        <v>41.2</v>
      </c>
      <c r="Q61" s="1">
        <v>8</v>
      </c>
      <c r="R61" s="1"/>
    </row>
    <row r="62" spans="1:18" x14ac:dyDescent="0.35">
      <c r="A62" s="13" t="s">
        <v>157</v>
      </c>
      <c r="B62" s="8" t="s">
        <v>109</v>
      </c>
      <c r="C62" s="1" t="s">
        <v>9</v>
      </c>
      <c r="D62" s="1" t="s">
        <v>18</v>
      </c>
      <c r="E62" s="4"/>
      <c r="F62" s="4"/>
      <c r="G62" s="4"/>
      <c r="H62" s="4">
        <v>45909</v>
      </c>
      <c r="I62" s="4">
        <v>8487</v>
      </c>
      <c r="J62" s="4">
        <f>SUM(Table3[[#This Row],[Albacore]:[Yellowfin tuna]])</f>
        <v>54396</v>
      </c>
      <c r="K62" s="1">
        <v>2022</v>
      </c>
      <c r="L62" s="1" t="s">
        <v>258</v>
      </c>
      <c r="M62" s="2">
        <v>46574</v>
      </c>
      <c r="N62" s="1" t="s">
        <v>53</v>
      </c>
      <c r="O62" s="1" t="s">
        <v>20</v>
      </c>
      <c r="P62" s="1">
        <v>7.9480560000000002</v>
      </c>
      <c r="Q62" s="1">
        <v>158.565</v>
      </c>
      <c r="R62" s="1"/>
    </row>
    <row r="63" spans="1:18" x14ac:dyDescent="0.35">
      <c r="A63" s="13" t="s">
        <v>209</v>
      </c>
      <c r="B63" s="8" t="s">
        <v>211</v>
      </c>
      <c r="C63" s="1" t="s">
        <v>17</v>
      </c>
      <c r="D63" s="1" t="s">
        <v>24</v>
      </c>
      <c r="E63" s="4">
        <v>103</v>
      </c>
      <c r="F63" s="4"/>
      <c r="G63" s="4">
        <v>1131</v>
      </c>
      <c r="H63" s="4"/>
      <c r="I63" s="4">
        <v>1807</v>
      </c>
      <c r="J63" s="4">
        <f>SUM(Table3[[#This Row],[Albacore]:[Yellowfin tuna]])</f>
        <v>3041</v>
      </c>
      <c r="K63" s="1">
        <v>2021</v>
      </c>
      <c r="L63" s="1" t="s">
        <v>163</v>
      </c>
      <c r="M63" s="2" t="s">
        <v>178</v>
      </c>
      <c r="N63" s="1" t="s">
        <v>79</v>
      </c>
      <c r="O63" s="1" t="s">
        <v>43</v>
      </c>
      <c r="P63" s="1">
        <v>19</v>
      </c>
      <c r="Q63" s="1">
        <v>178</v>
      </c>
      <c r="R63" s="1"/>
    </row>
    <row r="64" spans="1:18" x14ac:dyDescent="0.35">
      <c r="A64" s="13" t="s">
        <v>212</v>
      </c>
      <c r="B64" s="8" t="s">
        <v>208</v>
      </c>
      <c r="C64" s="1" t="s">
        <v>17</v>
      </c>
      <c r="D64" s="1" t="s">
        <v>210</v>
      </c>
      <c r="E64" s="4"/>
      <c r="F64" s="4"/>
      <c r="G64" s="4"/>
      <c r="H64" s="4"/>
      <c r="I64" s="4"/>
      <c r="J64" s="4">
        <f>SUM(Table3[[#This Row],[Albacore]:[Yellowfin tuna]])</f>
        <v>0</v>
      </c>
      <c r="K64" s="1"/>
      <c r="L64" s="1">
        <v>0</v>
      </c>
      <c r="M64" s="2" t="s">
        <v>178</v>
      </c>
      <c r="N64" s="1" t="s">
        <v>79</v>
      </c>
      <c r="O64" s="1" t="s">
        <v>20</v>
      </c>
      <c r="P64" s="1">
        <v>19</v>
      </c>
      <c r="Q64" s="1">
        <v>178</v>
      </c>
      <c r="R64" s="1"/>
    </row>
    <row r="65" spans="1:18" x14ac:dyDescent="0.35">
      <c r="A65" s="12" t="s">
        <v>143</v>
      </c>
      <c r="B65" s="3" t="s">
        <v>197</v>
      </c>
      <c r="C65" s="1" t="s">
        <v>9</v>
      </c>
      <c r="D65" s="1" t="s">
        <v>103</v>
      </c>
      <c r="E65" s="4">
        <v>332</v>
      </c>
      <c r="F65" s="4"/>
      <c r="G65" s="4">
        <v>68</v>
      </c>
      <c r="H65" s="4"/>
      <c r="I65" s="4">
        <v>317</v>
      </c>
      <c r="J65" s="4">
        <f>SUM(Table3[[#This Row],[Albacore]:[Yellowfin tuna]])</f>
        <v>717</v>
      </c>
      <c r="K65" s="1">
        <v>2022</v>
      </c>
      <c r="L65" s="1" t="s">
        <v>262</v>
      </c>
      <c r="M65" s="2">
        <v>45805</v>
      </c>
      <c r="N65" s="1" t="s">
        <v>72</v>
      </c>
      <c r="O65" s="1" t="s">
        <v>20</v>
      </c>
      <c r="P65" s="1">
        <v>-10.5</v>
      </c>
      <c r="Q65" s="1">
        <v>160</v>
      </c>
      <c r="R65" s="1"/>
    </row>
    <row r="66" spans="1:18" x14ac:dyDescent="0.35">
      <c r="A66" s="12" t="s">
        <v>134</v>
      </c>
      <c r="B66" s="3" t="s">
        <v>70</v>
      </c>
      <c r="C66" s="1" t="s">
        <v>9</v>
      </c>
      <c r="D66" s="1" t="s">
        <v>71</v>
      </c>
      <c r="E66" s="4"/>
      <c r="F66" s="4"/>
      <c r="G66" s="4"/>
      <c r="H66" s="4">
        <v>16740</v>
      </c>
      <c r="I66" s="4">
        <v>6948</v>
      </c>
      <c r="J66" s="4">
        <f>SUM(Table3[[#This Row],[Albacore]:[Yellowfin tuna]])</f>
        <v>23688</v>
      </c>
      <c r="K66" s="1">
        <v>2022</v>
      </c>
      <c r="L66" s="1" t="s">
        <v>260</v>
      </c>
      <c r="M66" s="2">
        <v>46181</v>
      </c>
      <c r="N66" s="1" t="s">
        <v>72</v>
      </c>
      <c r="O66" s="1" t="s">
        <v>20</v>
      </c>
      <c r="P66" s="1">
        <v>-8.1897407619999996</v>
      </c>
      <c r="Q66" s="1">
        <v>158.42286088</v>
      </c>
      <c r="R66" s="1" t="s">
        <v>220</v>
      </c>
    </row>
    <row r="67" spans="1:18" x14ac:dyDescent="0.35">
      <c r="A67" s="13" t="s">
        <v>232</v>
      </c>
      <c r="B67" s="8" t="s">
        <v>231</v>
      </c>
      <c r="C67" s="1" t="s">
        <v>17</v>
      </c>
      <c r="D67" s="1" t="s">
        <v>15</v>
      </c>
      <c r="E67" s="4">
        <v>2485</v>
      </c>
      <c r="F67" s="4"/>
      <c r="G67" s="4"/>
      <c r="H67" s="4"/>
      <c r="I67" s="4"/>
      <c r="J67" s="4">
        <f>SUM(Table3[[#This Row],[Albacore]:[Yellowfin tuna]])</f>
        <v>2485</v>
      </c>
      <c r="K67" s="1">
        <v>2022</v>
      </c>
      <c r="L67" s="1" t="s">
        <v>163</v>
      </c>
      <c r="M67" s="2" t="s">
        <v>178</v>
      </c>
      <c r="N67" s="1" t="s">
        <v>62</v>
      </c>
      <c r="O67" s="1" t="s">
        <v>110</v>
      </c>
      <c r="P67" s="1">
        <v>-33.908931883664003</v>
      </c>
      <c r="Q67" s="1">
        <v>18.447633807338001</v>
      </c>
      <c r="R67" s="1" t="s">
        <v>233</v>
      </c>
    </row>
    <row r="68" spans="1:18" x14ac:dyDescent="0.35">
      <c r="A68" s="13" t="s">
        <v>284</v>
      </c>
      <c r="B68" s="8" t="s">
        <v>283</v>
      </c>
      <c r="C68" s="1" t="s">
        <v>17</v>
      </c>
      <c r="D68" s="1" t="s">
        <v>15</v>
      </c>
      <c r="E68" s="4">
        <v>2922</v>
      </c>
      <c r="F68" s="4"/>
      <c r="G68" s="4"/>
      <c r="H68" s="4"/>
      <c r="I68" s="4"/>
      <c r="J68" s="4">
        <f>SUM(Table3[[#This Row],[Albacore]:[Yellowfin tuna]])</f>
        <v>2922</v>
      </c>
      <c r="K68" s="1">
        <v>2022</v>
      </c>
      <c r="L68" s="1" t="s">
        <v>163</v>
      </c>
      <c r="M68" s="2" t="s">
        <v>178</v>
      </c>
      <c r="N68" s="1" t="s">
        <v>62</v>
      </c>
      <c r="O68" s="1" t="s">
        <v>110</v>
      </c>
      <c r="P68" s="1" t="s">
        <v>276</v>
      </c>
      <c r="Q68" s="1" t="s">
        <v>276</v>
      </c>
      <c r="R68" s="1"/>
    </row>
    <row r="69" spans="1:18" x14ac:dyDescent="0.35">
      <c r="A69" s="12" t="s">
        <v>125</v>
      </c>
      <c r="B69" s="3" t="s">
        <v>45</v>
      </c>
      <c r="C69" s="1" t="s">
        <v>17</v>
      </c>
      <c r="D69" s="1" t="s">
        <v>24</v>
      </c>
      <c r="E69" s="4">
        <v>156.44</v>
      </c>
      <c r="F69" s="4"/>
      <c r="G69" s="4">
        <v>837.12</v>
      </c>
      <c r="H69" s="4"/>
      <c r="I69" s="4">
        <v>1038.8499999999999</v>
      </c>
      <c r="J69" s="4">
        <f>SUM(Table3[[#This Row],[Albacore]:[Yellowfin tuna]])</f>
        <v>2032.4099999999999</v>
      </c>
      <c r="K69" s="1">
        <v>2022</v>
      </c>
      <c r="L69" s="1" t="s">
        <v>265</v>
      </c>
      <c r="M69" s="2">
        <v>45541</v>
      </c>
      <c r="N69" s="1" t="s">
        <v>96</v>
      </c>
      <c r="O69" s="1" t="s">
        <v>20</v>
      </c>
      <c r="P69" s="1">
        <v>7.5</v>
      </c>
      <c r="Q69" s="1">
        <v>150.80000000000001</v>
      </c>
      <c r="R69" s="1"/>
    </row>
    <row r="70" spans="1:18" x14ac:dyDescent="0.35">
      <c r="A70" s="12" t="s">
        <v>145</v>
      </c>
      <c r="B70" s="3" t="s">
        <v>92</v>
      </c>
      <c r="C70" s="1" t="s">
        <v>9</v>
      </c>
      <c r="D70" s="1" t="s">
        <v>24</v>
      </c>
      <c r="E70" s="4">
        <v>2577.9989999999998</v>
      </c>
      <c r="F70" s="4"/>
      <c r="G70" s="4">
        <v>171</v>
      </c>
      <c r="H70" s="4"/>
      <c r="I70" s="4">
        <v>480</v>
      </c>
      <c r="J70" s="4">
        <f>SUM(Table3[[#This Row],[Albacore]:[Yellowfin tuna]])</f>
        <v>3228.9989999999998</v>
      </c>
      <c r="K70" s="1">
        <v>2022</v>
      </c>
      <c r="L70" s="1" t="s">
        <v>260</v>
      </c>
      <c r="M70" s="2">
        <v>46064</v>
      </c>
      <c r="N70" s="1" t="s">
        <v>93</v>
      </c>
      <c r="O70" s="1" t="s">
        <v>14</v>
      </c>
      <c r="P70" s="1">
        <v>-24.206890000000001</v>
      </c>
      <c r="Q70" s="1">
        <v>-159.609375</v>
      </c>
      <c r="R70" s="1"/>
    </row>
    <row r="71" spans="1:18" x14ac:dyDescent="0.35">
      <c r="A71" s="13" t="s">
        <v>246</v>
      </c>
      <c r="B71" s="8" t="s">
        <v>245</v>
      </c>
      <c r="C71" s="1" t="s">
        <v>9</v>
      </c>
      <c r="D71" s="1" t="s">
        <v>18</v>
      </c>
      <c r="E71" s="4"/>
      <c r="F71" s="4"/>
      <c r="G71" s="4"/>
      <c r="H71" s="4"/>
      <c r="I71" s="4"/>
      <c r="J71" s="4">
        <f>SUM(Table3[[#This Row],[Albacore]:[Yellowfin tuna]])</f>
        <v>0</v>
      </c>
      <c r="K71" s="1"/>
      <c r="L71" s="1">
        <v>0</v>
      </c>
      <c r="M71" s="2" t="s">
        <v>178</v>
      </c>
      <c r="N71" s="1" t="s">
        <v>53</v>
      </c>
      <c r="O71" s="1" t="s">
        <v>20</v>
      </c>
      <c r="P71" s="1">
        <v>-1.5192000000000001</v>
      </c>
      <c r="Q71" s="1">
        <v>155.04040000000001</v>
      </c>
      <c r="R71" s="1"/>
    </row>
    <row r="72" spans="1:18" x14ac:dyDescent="0.35">
      <c r="A72" s="13" t="s">
        <v>155</v>
      </c>
      <c r="B72" s="8" t="s">
        <v>94</v>
      </c>
      <c r="C72" s="1" t="s">
        <v>9</v>
      </c>
      <c r="D72" s="1" t="s">
        <v>95</v>
      </c>
      <c r="E72" s="4">
        <v>10512.7</v>
      </c>
      <c r="F72" s="4"/>
      <c r="G72" s="4"/>
      <c r="H72" s="4"/>
      <c r="I72" s="4"/>
      <c r="J72" s="4">
        <f>SUM(Table3[[#This Row],[Albacore]:[Yellowfin tuna]])</f>
        <v>10512.7</v>
      </c>
      <c r="K72" s="1">
        <v>2022</v>
      </c>
      <c r="L72" s="1" t="s">
        <v>258</v>
      </c>
      <c r="M72" s="2">
        <v>46568</v>
      </c>
      <c r="N72" s="1" t="s">
        <v>96</v>
      </c>
      <c r="O72" s="1" t="s">
        <v>23</v>
      </c>
      <c r="P72" s="1">
        <v>-36</v>
      </c>
      <c r="Q72" s="1">
        <v>18</v>
      </c>
      <c r="R72" s="1"/>
    </row>
    <row r="73" spans="1:18" x14ac:dyDescent="0.35">
      <c r="A73" s="13" t="s">
        <v>164</v>
      </c>
      <c r="B73" s="8" t="s">
        <v>165</v>
      </c>
      <c r="C73" s="1" t="s">
        <v>17</v>
      </c>
      <c r="D73" s="1" t="s">
        <v>24</v>
      </c>
      <c r="E73" s="4">
        <v>11078</v>
      </c>
      <c r="F73" s="4"/>
      <c r="G73" s="4">
        <v>1197</v>
      </c>
      <c r="H73" s="4">
        <v>132</v>
      </c>
      <c r="I73" s="4">
        <v>3631</v>
      </c>
      <c r="J73" s="4">
        <f>SUM(Table3[[#This Row],[Albacore]:[Yellowfin tuna]])</f>
        <v>16038</v>
      </c>
      <c r="K73" s="1">
        <v>2020</v>
      </c>
      <c r="L73" s="1" t="s">
        <v>163</v>
      </c>
      <c r="M73" s="2" t="s">
        <v>178</v>
      </c>
      <c r="N73" s="1" t="s">
        <v>167</v>
      </c>
      <c r="O73" s="1" t="s">
        <v>166</v>
      </c>
      <c r="P73" s="1">
        <v>8.1580504120999997</v>
      </c>
      <c r="Q73" s="1">
        <v>-176.1902657</v>
      </c>
      <c r="R73" s="1"/>
    </row>
    <row r="74" spans="1:18" x14ac:dyDescent="0.35">
      <c r="A74" s="12" t="s">
        <v>146</v>
      </c>
      <c r="B74" s="3" t="s">
        <v>290</v>
      </c>
      <c r="C74" s="1" t="s">
        <v>9</v>
      </c>
      <c r="D74" s="1" t="s">
        <v>18</v>
      </c>
      <c r="E74" s="4"/>
      <c r="F74" s="4"/>
      <c r="G74" s="4">
        <v>14453</v>
      </c>
      <c r="H74" s="4">
        <v>159165</v>
      </c>
      <c r="I74" s="4">
        <v>27452</v>
      </c>
      <c r="J74" s="4">
        <f>SUM(Table3[[#This Row],[Albacore]:[Yellowfin tuna]])</f>
        <v>201070</v>
      </c>
      <c r="K74" s="1">
        <v>2021</v>
      </c>
      <c r="L74" s="1" t="s">
        <v>267</v>
      </c>
      <c r="M74" s="2">
        <v>46265</v>
      </c>
      <c r="N74" s="1" t="s">
        <v>236</v>
      </c>
      <c r="O74" s="1" t="s">
        <v>43</v>
      </c>
      <c r="P74" s="1">
        <v>-11.95334779</v>
      </c>
      <c r="Q74" s="1">
        <v>-168.5742127</v>
      </c>
      <c r="R74" s="1" t="s">
        <v>225</v>
      </c>
    </row>
    <row r="75" spans="1:18" x14ac:dyDescent="0.35">
      <c r="A75" s="12" t="s">
        <v>147</v>
      </c>
      <c r="B75" s="3" t="s">
        <v>97</v>
      </c>
      <c r="C75" s="1" t="s">
        <v>9</v>
      </c>
      <c r="D75" s="1" t="s">
        <v>98</v>
      </c>
      <c r="E75" s="4"/>
      <c r="F75" s="4"/>
      <c r="G75" s="4"/>
      <c r="H75" s="4">
        <v>65082</v>
      </c>
      <c r="I75" s="4">
        <v>14842</v>
      </c>
      <c r="J75" s="4">
        <f>SUM(Table3[[#This Row],[Albacore]:[Yellowfin tuna]])</f>
        <v>79924</v>
      </c>
      <c r="K75" s="1">
        <v>2022</v>
      </c>
      <c r="L75" s="1" t="s">
        <v>262</v>
      </c>
      <c r="M75" s="2">
        <v>45764</v>
      </c>
      <c r="N75" s="1" t="s">
        <v>237</v>
      </c>
      <c r="O75" s="1" t="s">
        <v>43</v>
      </c>
      <c r="P75" s="1">
        <v>-10</v>
      </c>
      <c r="Q75" s="1">
        <v>160</v>
      </c>
      <c r="R75" s="1"/>
    </row>
    <row r="76" spans="1:18" x14ac:dyDescent="0.35">
      <c r="A76" s="12" t="s">
        <v>147</v>
      </c>
      <c r="B76" s="3" t="s">
        <v>97</v>
      </c>
      <c r="C76" s="1" t="s">
        <v>17</v>
      </c>
      <c r="D76" s="1" t="s">
        <v>98</v>
      </c>
      <c r="E76" s="4"/>
      <c r="F76" s="4"/>
      <c r="G76" s="4"/>
      <c r="H76" s="4"/>
      <c r="I76" s="4"/>
      <c r="J76" s="4">
        <f>SUM(Table3[[#This Row],[Albacore]:[Yellowfin tuna]])</f>
        <v>0</v>
      </c>
      <c r="K76" s="1" t="s">
        <v>276</v>
      </c>
      <c r="L76" s="1" t="s">
        <v>275</v>
      </c>
      <c r="M76" s="2">
        <v>45764</v>
      </c>
      <c r="N76" s="1" t="s">
        <v>237</v>
      </c>
      <c r="O76" s="1" t="s">
        <v>43</v>
      </c>
      <c r="P76" s="1">
        <v>-10</v>
      </c>
      <c r="Q76" s="1">
        <v>160</v>
      </c>
      <c r="R76" s="1"/>
    </row>
    <row r="77" spans="1:18" x14ac:dyDescent="0.35">
      <c r="A77" s="13" t="s">
        <v>181</v>
      </c>
      <c r="B77" s="8" t="s">
        <v>182</v>
      </c>
      <c r="C77" s="1" t="s">
        <v>9</v>
      </c>
      <c r="D77" s="1" t="s">
        <v>18</v>
      </c>
      <c r="E77" s="4"/>
      <c r="F77" s="4"/>
      <c r="G77" s="4"/>
      <c r="H77" s="4">
        <v>0</v>
      </c>
      <c r="I77" s="4">
        <v>0</v>
      </c>
      <c r="J77" s="4">
        <f>SUM(Table3[[#This Row],[Albacore]:[Yellowfin tuna]])</f>
        <v>0</v>
      </c>
      <c r="K77" s="1">
        <v>2019</v>
      </c>
      <c r="L77" s="1" t="s">
        <v>163</v>
      </c>
      <c r="M77" s="2" t="s">
        <v>178</v>
      </c>
      <c r="N77" s="1" t="s">
        <v>53</v>
      </c>
      <c r="O77" s="1" t="s">
        <v>54</v>
      </c>
      <c r="P77" s="1">
        <v>21.102149000000001</v>
      </c>
      <c r="Q77" s="1">
        <v>154.29423600000001</v>
      </c>
      <c r="R77" s="1"/>
    </row>
    <row r="78" spans="1:18" x14ac:dyDescent="0.35">
      <c r="A78" s="13" t="s">
        <v>187</v>
      </c>
      <c r="B78" s="8" t="s">
        <v>273</v>
      </c>
      <c r="C78" s="1" t="s">
        <v>9</v>
      </c>
      <c r="D78" s="1" t="s">
        <v>103</v>
      </c>
      <c r="E78" s="4">
        <v>8067</v>
      </c>
      <c r="F78" s="4"/>
      <c r="G78" s="4"/>
      <c r="H78" s="4"/>
      <c r="I78" s="4"/>
      <c r="J78" s="4">
        <f>SUM(Table3[[#This Row],[Albacore]:[Yellowfin tuna]])</f>
        <v>8067</v>
      </c>
      <c r="K78" s="1">
        <v>2021</v>
      </c>
      <c r="L78" s="1" t="s">
        <v>163</v>
      </c>
      <c r="M78" s="2" t="s">
        <v>178</v>
      </c>
      <c r="N78" s="1" t="s">
        <v>67</v>
      </c>
      <c r="O78" s="1" t="s">
        <v>23</v>
      </c>
      <c r="P78" s="1">
        <v>16.982778</v>
      </c>
      <c r="Q78" s="1">
        <v>-36.930833</v>
      </c>
      <c r="R78" s="1"/>
    </row>
    <row r="79" spans="1:18" x14ac:dyDescent="0.35">
      <c r="A79" s="12" t="s">
        <v>148</v>
      </c>
      <c r="B79" s="3" t="s">
        <v>99</v>
      </c>
      <c r="C79" s="1" t="s">
        <v>9</v>
      </c>
      <c r="D79" s="1" t="s">
        <v>269</v>
      </c>
      <c r="E79" s="4">
        <v>279</v>
      </c>
      <c r="F79" s="4"/>
      <c r="G79" s="4"/>
      <c r="H79" s="4"/>
      <c r="I79" s="4">
        <v>768</v>
      </c>
      <c r="J79" s="4">
        <f>SUM(Table3[[#This Row],[Albacore]:[Yellowfin tuna]])</f>
        <v>1047</v>
      </c>
      <c r="K79" s="1">
        <v>2020</v>
      </c>
      <c r="L79" s="1" t="s">
        <v>263</v>
      </c>
      <c r="M79" s="2">
        <v>45265</v>
      </c>
      <c r="N79" s="1" t="s">
        <v>236</v>
      </c>
      <c r="O79" s="1" t="s">
        <v>100</v>
      </c>
      <c r="P79" s="1">
        <v>34.9</v>
      </c>
      <c r="Q79" s="1">
        <v>-71.8</v>
      </c>
      <c r="R79" s="1"/>
    </row>
    <row r="80" spans="1:18" x14ac:dyDescent="0.35">
      <c r="A80" s="13" t="s">
        <v>156</v>
      </c>
      <c r="B80" s="8" t="s">
        <v>101</v>
      </c>
      <c r="C80" s="1" t="s">
        <v>9</v>
      </c>
      <c r="D80" s="1" t="s">
        <v>18</v>
      </c>
      <c r="E80" s="4"/>
      <c r="F80" s="4"/>
      <c r="G80" s="4">
        <v>3488.8</v>
      </c>
      <c r="H80" s="4">
        <f>18443+3207</f>
        <v>21650</v>
      </c>
      <c r="I80" s="4">
        <f>2076.3+487.5</f>
        <v>2563.8000000000002</v>
      </c>
      <c r="J80" s="4">
        <f>SUM(Table3[[#This Row],[Albacore]:[Yellowfin tuna]])</f>
        <v>27702.6</v>
      </c>
      <c r="K80" s="1">
        <v>2022</v>
      </c>
      <c r="L80" s="1" t="s">
        <v>285</v>
      </c>
      <c r="M80" s="2">
        <v>46575</v>
      </c>
      <c r="N80" s="1" t="s">
        <v>11</v>
      </c>
      <c r="O80" s="1" t="s">
        <v>43</v>
      </c>
      <c r="P80" s="1">
        <v>-40.4</v>
      </c>
      <c r="Q80" s="1">
        <v>-155.5</v>
      </c>
      <c r="R80" s="1" t="s">
        <v>219</v>
      </c>
    </row>
    <row r="81" spans="1:18" x14ac:dyDescent="0.35">
      <c r="A81" s="15" t="s">
        <v>149</v>
      </c>
      <c r="B81" s="10" t="s">
        <v>102</v>
      </c>
      <c r="C81" s="1" t="s">
        <v>9</v>
      </c>
      <c r="D81" s="1" t="s">
        <v>103</v>
      </c>
      <c r="E81" s="4"/>
      <c r="F81" s="4">
        <v>57.911000000000001</v>
      </c>
      <c r="G81" s="4"/>
      <c r="H81" s="4"/>
      <c r="I81" s="4"/>
      <c r="J81" s="4">
        <f>SUM(Table3[[#This Row],[Albacore]:[Yellowfin tuna]])</f>
        <v>57.911000000000001</v>
      </c>
      <c r="K81" s="1">
        <v>2022</v>
      </c>
      <c r="L81" s="1" t="s">
        <v>260</v>
      </c>
      <c r="M81" s="2">
        <v>46062</v>
      </c>
      <c r="N81" s="1" t="s">
        <v>53</v>
      </c>
      <c r="O81" s="1" t="s">
        <v>75</v>
      </c>
      <c r="P81" s="1">
        <v>57</v>
      </c>
      <c r="Q81" s="1">
        <v>-25</v>
      </c>
      <c r="R81" s="1"/>
    </row>
    <row r="82" spans="1:18" x14ac:dyDescent="0.35">
      <c r="A82" s="12" t="s">
        <v>150</v>
      </c>
      <c r="B82" s="3" t="s">
        <v>104</v>
      </c>
      <c r="C82" s="1" t="s">
        <v>9</v>
      </c>
      <c r="D82" s="1" t="s">
        <v>18</v>
      </c>
      <c r="E82" s="4"/>
      <c r="F82" s="4"/>
      <c r="G82" s="4">
        <v>0</v>
      </c>
      <c r="H82" s="4">
        <v>59285</v>
      </c>
      <c r="I82" s="4">
        <v>15828</v>
      </c>
      <c r="J82" s="4">
        <f>SUM(Table3[[#This Row],[Albacore]:[Yellowfin tuna]])</f>
        <v>75113</v>
      </c>
      <c r="K82" s="1">
        <v>2019</v>
      </c>
      <c r="L82" s="1" t="s">
        <v>261</v>
      </c>
      <c r="M82" s="2">
        <v>45280</v>
      </c>
      <c r="N82" s="1" t="s">
        <v>96</v>
      </c>
      <c r="O82" s="1" t="s">
        <v>43</v>
      </c>
      <c r="P82" s="1">
        <v>0</v>
      </c>
      <c r="Q82" s="1">
        <v>162.68899999999999</v>
      </c>
      <c r="R82" s="1" t="s">
        <v>226</v>
      </c>
    </row>
  </sheetData>
  <hyperlinks>
    <hyperlink ref="B2" r:id="rId1" display="AAFA &amp; WFOA North Pacific Albacore troll" xr:uid="{C10A67D3-401B-4506-A69E-58CB23A24E64}"/>
    <hyperlink ref="B3" r:id="rId2" display="AAFA &amp; WFOA South Pacific Albacore troll" xr:uid="{2A7A1C34-2E1F-4CE7-B91D-A514F0FFB64E}"/>
    <hyperlink ref="B17" r:id="rId3" xr:uid="{6CE90901-FB83-47B6-9ED1-C66D88E7A4C5}"/>
    <hyperlink ref="B47" r:id="rId4" xr:uid="{C337094D-5E0A-43B8-B68F-A8D1096D94B9}"/>
    <hyperlink ref="B70" r:id="rId5" xr:uid="{93B7DF3B-CE19-4D81-BF9A-7C8004DE9815}"/>
    <hyperlink ref="B35" r:id="rId6" display="Japanese Pole and Line Skipjack and Albacore Tuna Fishery" xr:uid="{9E0747CC-738C-41E4-9C7E-3F035759D278}"/>
    <hyperlink ref="B11" r:id="rId7" display="American Samoa EEZ Albacore and Yellowfin Longline Fishery" xr:uid="{38D7973A-7A79-4E12-80A4-0E5EF04B6D1B}"/>
    <hyperlink ref="B29" r:id="rId8" display="French Polynesia albacore and yellowfin longline fishery" xr:uid="{3383011D-43B5-4FD0-802D-CF967C2BE4EF}"/>
    <hyperlink ref="B34" r:id="rId9" xr:uid="{E27D967C-9EB5-4050-B246-153DE2468C02}"/>
    <hyperlink ref="B53" r:id="rId10" xr:uid="{015EF305-F2AF-4BC6-AEE0-D49914665438}"/>
    <hyperlink ref="B65" r:id="rId11" display="Solomon Islands longline albacore and yellowfin tuna fishery" xr:uid="{69B294E1-1AD1-4FE7-9F24-529190798053}"/>
    <hyperlink ref="B38" r:id="rId12" xr:uid="{E77D3C98-08E3-4EF9-BDC1-6954AE2252D9}"/>
    <hyperlink ref="B16" r:id="rId13" display="Australian Eastern Tuna and Billfish Fishery" xr:uid="{772E970D-5903-470A-B5B5-F2DA4F26C8DD}"/>
    <hyperlink ref="B50" r:id="rId14" display="Owasebussan North Pacific albacore, bigeye and yellowfin longline" xr:uid="{1D1CF4D2-5C31-4A6D-B116-2D1E40060EC0}"/>
    <hyperlink ref="B39" r:id="rId15" xr:uid="{8117653B-9722-44A4-9E2B-804837327842}"/>
    <hyperlink ref="B4" r:id="rId16" xr:uid="{2E39991A-C254-401B-82B3-880A88E90EF4}"/>
    <hyperlink ref="B41" r:id="rId17" xr:uid="{0B492AF8-B9E8-43FC-A601-340DD4FD7810}"/>
    <hyperlink ref="B56" r:id="rId18" display="PNA Western and Central Pacific skipjack tuna" xr:uid="{23301323-DBC0-4BF2-AB9E-5EE3888898C0}"/>
    <hyperlink ref="B27" r:id="rId19" display="Echebastar Indian Ocean purse seine FAD and free school skipjack tuna" xr:uid="{FB25FB06-DF68-4AB0-BEC1-E244657E8CB0}"/>
    <hyperlink ref="B74" r:id="rId20" display="Tri Marine WCPO purse seine skipjack and yellowfin tuna" xr:uid="{52F0DFD9-A5AF-4320-B3FD-938545D68EF3}"/>
    <hyperlink ref="B82" r:id="rId21" display="WPSTA Western and Central Pacific Skipjack and Yellowfin  Purse Seine Fishery" xr:uid="{9CA400B1-F7B7-4BFE-BAFF-3CF427E196D2}"/>
    <hyperlink ref="B59" r:id="rId22" display="PTCA Sorong Indo WCPO pole &amp; line skipjack and yellowfin tuna" xr:uid="{BAC8FB36-853C-4B4E-9021-0C5C9592C9A6}"/>
    <hyperlink ref="B75" r:id="rId23" xr:uid="{29F8B557-694D-4997-BD80-B4F41571F470}"/>
    <hyperlink ref="B58" r:id="rId24" xr:uid="{83C65CF2-322E-4803-A4E6-797C4E577C38}"/>
    <hyperlink ref="B20" r:id="rId25" xr:uid="{D7C7B24F-1016-481E-856C-D8B9D8E3C420}"/>
    <hyperlink ref="B33" r:id="rId26" display="Indonesia pole-and-line and handline, skipjack and yellowfin tuna" xr:uid="{675475A1-9CF1-45C9-B203-F486ED0C26D6}"/>
    <hyperlink ref="B42" r:id="rId27" xr:uid="{B19C4D61-C566-4926-A1F4-FC8BE16C31E1}"/>
    <hyperlink ref="B25" r:id="rId28" xr:uid="{DCDB2C97-EE0C-4AC6-8251-801279FFAA4E}"/>
    <hyperlink ref="B26" r:id="rId29" display="Eastern Pacific Purse Seine Skipjack and Yellowfin tuna fishery" xr:uid="{A4BCA8C9-54D3-4634-A527-A20B6AA36B3F}"/>
    <hyperlink ref="B28" r:id="rId30" display="Fiji albacore, yellowfin and bigey tuna longline" xr:uid="{19AEF476-9030-46C2-817B-3D988B702962}"/>
    <hyperlink ref="B12" r:id="rId31" display="ANABAC Atlantic Unassociated Purse Seine Yellowfin Tuna Fishery" xr:uid="{68C480EA-686F-4DD0-91A6-60AB4B2C8296}"/>
    <hyperlink ref="B55" r:id="rId32" display="Philippine Small-Scale Yellowfin Tuna Handline Fishery" xr:uid="{CC313995-7607-4738-A481-9C1ADD4D9832}"/>
    <hyperlink ref="B32" r:id="rId33" display="https://fisheries.msc.org/en/fisheries/hawaii-longline-swordfish-bigeye-and-yellowfin-tuna-fishery/" xr:uid="{E6087149-F548-496E-B080-15CA551E2589}"/>
    <hyperlink ref="B79" r:id="rId34" tooltip="US North Atlantic swordfish, yellowfin, and albacore tuna fishery" display="https://fisheries.msc.org/en/fisheries/us-north-atlantic-swordfish-yellowfin-and-albacore-tuna-fishery/@@view" xr:uid="{3A196DF6-03A6-42F0-BC2E-2293067DC7CA}"/>
    <hyperlink ref="B5" r:id="rId35" xr:uid="{D43FEB8C-ACB1-41C9-AC7C-C683797EA6FA}"/>
    <hyperlink ref="B7" r:id="rId36" xr:uid="{F279E255-5B61-4DE9-B168-69229055B573}"/>
    <hyperlink ref="B80" r:id="rId37" display="https://fisheries.msc.org/en/fisheries/us-pacific-tuna-group-purse-seine-fsc-and-fad-set-fishery/" xr:uid="{95A15F6E-5F8A-45A1-A034-BD45408A2D51}"/>
    <hyperlink ref="B46" r:id="rId38" display="https://fisheries.msc.org/en/fisheries/nauru-skipjack-yellowfin-and-bigeye-tuna-purse-seine-fishery/" xr:uid="{996E57FE-94CF-4DD2-8BC2-1AC85F063D5C}"/>
    <hyperlink ref="B72" r:id="rId39" display="https://fisheries.msc.org/en/fisheries/tri-marine-atlantic-albacore-longline-fishery/" xr:uid="{8138066C-6E7B-439F-9CDA-ECA89306BA73}"/>
    <hyperlink ref="B81" r:id="rId40" display="https://fisheries.msc.org/en/fisheries/usufuku-honten-northeast-atlantic-longline-bluefin-tuna-fishery/@@view" xr:uid="{996CBB93-478A-4DA9-B852-D0A755692E76}"/>
    <hyperlink ref="B61" r:id="rId41" display="https://fisheries.msc.org/en/fisheries/sathoan-french-mediterranean-bluefin-tuna-artisanal-longline-and-handline-fishery/" xr:uid="{AD475294-E9E8-4678-9C3F-0B7502E163E3}"/>
    <hyperlink ref="B36" r:id="rId42" display="https://fisheries.msc.org/en/fisheries/jc-mackintoshs-greenstick-handline-and-fishing-rod-bluefin-tuna-fishery/@@view" xr:uid="{A9E08DC1-9CD7-4483-A52F-7DF757789291}"/>
    <hyperlink ref="B73" r:id="rId43" xr:uid="{5A8D8D2B-4EED-4338-B045-139FBE572EC1}"/>
    <hyperlink ref="B44" r:id="rId44" display="SZLC CSFC FZLC &amp; MIFV RMI EEZ Longline Yellowfin and Bigeye Tuna" xr:uid="{43E9AAA6-40B3-4409-A376-07520E35188F}"/>
    <hyperlink ref="B51" r:id="rId45" xr:uid="{2A42D6C6-FD43-4810-BF8E-DFC110D38334}"/>
    <hyperlink ref="B62" r:id="rId46" display="https://fisheries.msc.org/en/fisheries/si-wcpo-skipjack-and-yellowfin-tuna-purse-seine-fishery/" xr:uid="{F95FFF1E-132E-49E0-A564-C5B03224FBA4}"/>
    <hyperlink ref="B31" r:id="rId47" xr:uid="{DE19916B-501E-488B-A297-F04C82AB4AAB}"/>
    <hyperlink ref="B77" r:id="rId48" xr:uid="{49EDD3D1-4A6A-4AD6-A5B0-9AAE26A8967B}"/>
    <hyperlink ref="B23" r:id="rId49" xr:uid="{9983723C-9123-4092-8815-0E6D85BD57A8}"/>
    <hyperlink ref="B78" r:id="rId50" xr:uid="{D975A5C3-61BA-4B7F-A784-3D4DEF4E743A}"/>
    <hyperlink ref="B37" r:id="rId51" xr:uid="{FF4493E4-B517-4648-809D-40C8429EA20F}"/>
    <hyperlink ref="B66" r:id="rId52" display="NFD Solomon Islands free school and FAD purse seine skipjack tuna" xr:uid="{95748CD3-B3AF-4176-A598-C128D9161BFC}"/>
    <hyperlink ref="B43" r:id="rId53" xr:uid="{1A257C00-B8EE-4D5A-84DB-03C3A21D2454}"/>
    <hyperlink ref="B8" r:id="rId54" xr:uid="{1C6E9520-50A5-46A9-970D-CDEF747917C6}"/>
    <hyperlink ref="B9" r:id="rId55" xr:uid="{59A08014-538F-4F7C-AF81-DB10F3F4C1CD}"/>
    <hyperlink ref="B49" r:id="rId56" xr:uid="{9AF204A8-B95C-4E44-9232-E1AE0E86AAB4}"/>
    <hyperlink ref="B30" r:id="rId57" xr:uid="{014C677A-CC4F-4D45-A83F-F781E57AD7CC}"/>
    <hyperlink ref="B40" r:id="rId58" xr:uid="{B5A2A99F-F1CC-4B29-BFF0-40BE59FE7F64}"/>
    <hyperlink ref="B64" r:id="rId59" xr:uid="{69CFD61D-5F28-4DBE-AFA6-4E0B4159CF66}"/>
    <hyperlink ref="B63" r:id="rId60" xr:uid="{F83266D9-5E58-4BB9-A408-3320D9A3919F}"/>
    <hyperlink ref="B14" r:id="rId61" xr:uid="{ED4C5BD5-301F-476B-8B88-0A5EA9C2B4CE}"/>
    <hyperlink ref="B13" r:id="rId62" xr:uid="{56FB49B9-FC20-4B91-B273-9E4D5B5F3B9F}"/>
    <hyperlink ref="B15" r:id="rId63" display="Atún Sostenible Tropical Pacific Yellowfin and Skipjack Purse Seine Tuna Fishery" xr:uid="{2FF3B2F3-94CE-4FD0-84F9-CA225CD76759}"/>
    <hyperlink ref="B54" r:id="rId64" xr:uid="{E04713CF-4D02-43A6-B3DB-AF40BB0140AF}"/>
    <hyperlink ref="B22" r:id="rId65" xr:uid="{D1822666-48D3-4F37-A71B-8BC41381E2F1}"/>
    <hyperlink ref="B71" r:id="rId66" xr:uid="{B454915E-52B6-4D7E-890D-619B3BEE464A}"/>
    <hyperlink ref="B19" r:id="rId67" xr:uid="{14B3CD99-8640-4697-B304-DFDE5DCD7286}"/>
    <hyperlink ref="B60" r:id="rId68" xr:uid="{3DF343C9-7B89-4CB6-A421-D4468E514153}"/>
    <hyperlink ref="B24" r:id="rId69" xr:uid="{FA97DD84-7FF5-414C-BF89-74B98295D824}"/>
    <hyperlink ref="B18" r:id="rId70" xr:uid="{5597F67E-EB80-4601-AD79-00F0E7BF82A9}"/>
    <hyperlink ref="B21" r:id="rId71" xr:uid="{B2EE066C-1676-4458-A9C2-103819663466}"/>
    <hyperlink ref="B45" r:id="rId72" display="SZLC CSFC FZLC &amp; MIFV RMI EEZ Longline Yellowfin and Bigeye Tuna" xr:uid="{65E7C064-E441-4214-A274-09CE2EC74E95}"/>
    <hyperlink ref="B76" r:id="rId73" xr:uid="{4E46B203-5B2E-4111-AF85-59B5449BDDCA}"/>
    <hyperlink ref="B57" r:id="rId74" display="PNA Western and Central Pacific skipjack tuna" xr:uid="{D58778C6-A47F-4963-863E-930619352907}"/>
    <hyperlink ref="B69" r:id="rId75" display="FSM EEZ yellowfin and bigeye tuna longline" xr:uid="{5005DF53-F73B-4F78-9A3D-DD1B99B04C5C}"/>
    <hyperlink ref="B10" r:id="rId76" xr:uid="{87D85128-DD42-439B-85D3-607A12B040E7}"/>
    <hyperlink ref="B68" r:id="rId77" xr:uid="{A480CC4D-2F48-447D-B763-0B9E0B331FE2}"/>
    <hyperlink ref="B67" r:id="rId78" xr:uid="{055F7EA5-F6A4-41F6-B97C-25646B3A901F}"/>
    <hyperlink ref="B48" r:id="rId79" xr:uid="{D0716C0A-7889-4010-B3A0-70256181EC34}"/>
    <hyperlink ref="B6" r:id="rId80" xr:uid="{93897C20-8199-40DD-BB04-B6FD1AA38152}"/>
  </hyperlinks>
  <pageMargins left="0.7" right="0.7" top="0.75" bottom="0.75" header="0.3" footer="0.3"/>
  <legacyDrawing r:id="rId81"/>
  <tableParts count="1">
    <tablePart r:id="rId8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46B03-07BA-4E69-AB14-12D35E3FE59F}">
  <dimension ref="A1:R82"/>
  <sheetViews>
    <sheetView tabSelected="1" workbookViewId="0">
      <pane ySplit="1" topLeftCell="A73" activePane="bottomLeft" state="frozen"/>
      <selection activeCell="C1" sqref="C1"/>
      <selection pane="bottomLeft" activeCell="F151" sqref="F151"/>
    </sheetView>
  </sheetViews>
  <sheetFormatPr baseColWidth="10" defaultColWidth="8.7265625" defaultRowHeight="14.5" x14ac:dyDescent="0.35"/>
  <cols>
    <col min="1" max="1" width="13" customWidth="1"/>
    <col min="2" max="2" width="56.7265625" customWidth="1"/>
    <col min="3" max="3" width="19.7265625" customWidth="1"/>
    <col min="4" max="4" width="14.26953125" customWidth="1"/>
    <col min="5" max="5" width="11" customWidth="1"/>
    <col min="6" max="6" width="17.54296875" customWidth="1"/>
    <col min="7" max="7" width="13.54296875" customWidth="1"/>
    <col min="8" max="8" width="14.7265625" customWidth="1"/>
    <col min="9" max="9" width="16.26953125" customWidth="1"/>
    <col min="10" max="10" width="14.7265625" customWidth="1"/>
    <col min="11" max="11" width="12.26953125" customWidth="1"/>
    <col min="13" max="13" width="22.7265625" customWidth="1"/>
    <col min="14" max="14" width="10.26953125" customWidth="1"/>
    <col min="15" max="15" width="21.26953125" customWidth="1"/>
    <col min="16" max="16" width="10.453125" customWidth="1"/>
    <col min="17" max="17" width="12" customWidth="1"/>
  </cols>
  <sheetData>
    <row r="1" spans="1:18" x14ac:dyDescent="0.35">
      <c r="A1" s="16" t="s">
        <v>151</v>
      </c>
      <c r="B1" s="17" t="s">
        <v>0</v>
      </c>
      <c r="C1" s="16" t="s">
        <v>1</v>
      </c>
      <c r="D1" s="16" t="s">
        <v>2</v>
      </c>
      <c r="E1" s="16" t="s">
        <v>168</v>
      </c>
      <c r="F1" s="16" t="s">
        <v>172</v>
      </c>
      <c r="G1" s="16" t="s">
        <v>169</v>
      </c>
      <c r="H1" s="16" t="s">
        <v>170</v>
      </c>
      <c r="I1" s="16" t="s">
        <v>171</v>
      </c>
      <c r="J1" s="16" t="s">
        <v>3</v>
      </c>
      <c r="K1" s="16" t="s">
        <v>161</v>
      </c>
      <c r="L1" s="16" t="s">
        <v>162</v>
      </c>
      <c r="M1" s="16" t="s">
        <v>177</v>
      </c>
      <c r="N1" s="16" t="s">
        <v>4</v>
      </c>
      <c r="O1" s="16" t="s">
        <v>5</v>
      </c>
      <c r="P1" s="16" t="s">
        <v>6</v>
      </c>
      <c r="Q1" s="16" t="s">
        <v>7</v>
      </c>
      <c r="R1" s="16" t="s">
        <v>174</v>
      </c>
    </row>
    <row r="2" spans="1:18" x14ac:dyDescent="0.35">
      <c r="A2" s="12" t="s">
        <v>112</v>
      </c>
      <c r="B2" s="3" t="s">
        <v>8</v>
      </c>
      <c r="C2" s="1" t="s">
        <v>9</v>
      </c>
      <c r="D2" s="1" t="s">
        <v>10</v>
      </c>
      <c r="E2" s="4">
        <v>7317</v>
      </c>
      <c r="F2" s="4"/>
      <c r="G2" s="4"/>
      <c r="H2" s="4"/>
      <c r="I2" s="4"/>
      <c r="J2" s="4">
        <f>SUM(Table32[[#This Row],[Albacore]:[Yellowfin tuna]])</f>
        <v>7317</v>
      </c>
      <c r="K2" s="1">
        <v>2020</v>
      </c>
      <c r="L2" s="1" t="s">
        <v>264</v>
      </c>
      <c r="M2" s="2">
        <v>45426</v>
      </c>
      <c r="N2" s="1" t="s">
        <v>236</v>
      </c>
      <c r="O2" s="1" t="s">
        <v>12</v>
      </c>
      <c r="P2" s="1">
        <v>43.897892390000003</v>
      </c>
      <c r="Q2" s="1">
        <v>-141.50390630000001</v>
      </c>
      <c r="R2" s="1"/>
    </row>
    <row r="3" spans="1:18" x14ac:dyDescent="0.35">
      <c r="A3" s="12" t="s">
        <v>113</v>
      </c>
      <c r="B3" s="3" t="s">
        <v>13</v>
      </c>
      <c r="C3" s="1" t="s">
        <v>9</v>
      </c>
      <c r="D3" s="1" t="s">
        <v>10</v>
      </c>
      <c r="E3" s="4">
        <v>1913</v>
      </c>
      <c r="F3" s="4"/>
      <c r="G3" s="4"/>
      <c r="H3" s="4"/>
      <c r="I3" s="4"/>
      <c r="J3" s="4">
        <f>SUM(Table32[[#This Row],[Albacore]:[Yellowfin tuna]])</f>
        <v>1913</v>
      </c>
      <c r="K3" s="1">
        <v>2020</v>
      </c>
      <c r="L3" s="1" t="s">
        <v>264</v>
      </c>
      <c r="M3" s="2">
        <v>45426</v>
      </c>
      <c r="N3" s="1" t="s">
        <v>236</v>
      </c>
      <c r="O3" s="1" t="s">
        <v>14</v>
      </c>
      <c r="P3" s="1">
        <v>-38.410558250000001</v>
      </c>
      <c r="Q3" s="1">
        <v>-129.90234380000001</v>
      </c>
      <c r="R3" s="1"/>
    </row>
    <row r="4" spans="1:18" x14ac:dyDescent="0.35">
      <c r="A4" s="12" t="s">
        <v>114</v>
      </c>
      <c r="B4" s="3" t="s">
        <v>16</v>
      </c>
      <c r="C4" s="1" t="s">
        <v>9</v>
      </c>
      <c r="D4" s="1" t="s">
        <v>18</v>
      </c>
      <c r="E4" s="4"/>
      <c r="F4" s="4"/>
      <c r="G4" s="4">
        <v>8068</v>
      </c>
      <c r="H4" s="4">
        <v>17176</v>
      </c>
      <c r="I4" s="4">
        <v>2577</v>
      </c>
      <c r="J4" s="4">
        <f>SUM(Table32[[#This Row],[Albacore]:[Yellowfin tuna]])</f>
        <v>27821</v>
      </c>
      <c r="K4" s="1">
        <v>2022</v>
      </c>
      <c r="L4" s="1" t="s">
        <v>258</v>
      </c>
      <c r="M4" s="2">
        <v>46462</v>
      </c>
      <c r="N4" s="1" t="s">
        <v>19</v>
      </c>
      <c r="O4" s="1" t="s">
        <v>20</v>
      </c>
      <c r="P4" s="5">
        <v>-0.4</v>
      </c>
      <c r="Q4" s="5">
        <v>132.6</v>
      </c>
      <c r="R4" s="1"/>
    </row>
    <row r="5" spans="1:18" x14ac:dyDescent="0.35">
      <c r="A5" s="12" t="s">
        <v>114</v>
      </c>
      <c r="B5" s="3" t="s">
        <v>16</v>
      </c>
      <c r="C5" s="1" t="s">
        <v>9</v>
      </c>
      <c r="D5" s="1" t="s">
        <v>18</v>
      </c>
      <c r="E5" s="4"/>
      <c r="F5" s="4"/>
      <c r="G5" s="4"/>
      <c r="H5" s="4">
        <v>58847</v>
      </c>
      <c r="I5" s="4">
        <v>19696</v>
      </c>
      <c r="J5" s="4">
        <f>SUM(Table32[[#This Row],[Albacore]:[Yellowfin tuna]])</f>
        <v>78543</v>
      </c>
      <c r="K5" s="1">
        <v>2022</v>
      </c>
      <c r="L5" s="1" t="s">
        <v>258</v>
      </c>
      <c r="M5" s="2">
        <v>46462</v>
      </c>
      <c r="N5" s="1" t="s">
        <v>19</v>
      </c>
      <c r="O5" s="1" t="s">
        <v>21</v>
      </c>
      <c r="P5" s="5">
        <v>-0.4</v>
      </c>
      <c r="Q5" s="5">
        <v>-147.5</v>
      </c>
      <c r="R5" s="1"/>
    </row>
    <row r="6" spans="1:18" x14ac:dyDescent="0.35">
      <c r="A6" s="12" t="s">
        <v>114</v>
      </c>
      <c r="B6" s="3" t="s">
        <v>16</v>
      </c>
      <c r="C6" s="1" t="s">
        <v>17</v>
      </c>
      <c r="D6" s="1" t="s">
        <v>18</v>
      </c>
      <c r="E6" s="4"/>
      <c r="F6" s="4"/>
      <c r="G6" s="4">
        <v>12068</v>
      </c>
      <c r="H6" s="4"/>
      <c r="I6" s="4"/>
      <c r="J6" s="4">
        <f>SUM(Table32[[#This Row],[Albacore]:[Yellowfin tuna]])</f>
        <v>12068</v>
      </c>
      <c r="K6" s="1">
        <v>2022</v>
      </c>
      <c r="L6" s="1" t="s">
        <v>275</v>
      </c>
      <c r="M6" s="2">
        <v>46462</v>
      </c>
      <c r="N6" s="1" t="s">
        <v>19</v>
      </c>
      <c r="O6" s="1" t="s">
        <v>21</v>
      </c>
      <c r="P6" s="5">
        <v>-0.4</v>
      </c>
      <c r="Q6" s="5">
        <v>-147.5</v>
      </c>
      <c r="R6" s="1"/>
    </row>
    <row r="7" spans="1:18" x14ac:dyDescent="0.35">
      <c r="A7" s="12" t="s">
        <v>114</v>
      </c>
      <c r="B7" s="3" t="s">
        <v>16</v>
      </c>
      <c r="C7" s="1" t="s">
        <v>9</v>
      </c>
      <c r="D7" s="1" t="s">
        <v>18</v>
      </c>
      <c r="E7" s="4"/>
      <c r="F7" s="4"/>
      <c r="G7" s="4"/>
      <c r="H7" s="4">
        <v>100562</v>
      </c>
      <c r="I7" s="4"/>
      <c r="J7" s="4">
        <f>SUM(Table32[[#This Row],[Albacore]:[Yellowfin tuna]])</f>
        <v>100562</v>
      </c>
      <c r="K7" s="1">
        <v>2022</v>
      </c>
      <c r="L7" s="1" t="s">
        <v>258</v>
      </c>
      <c r="M7" s="2">
        <v>46462</v>
      </c>
      <c r="N7" s="1" t="s">
        <v>19</v>
      </c>
      <c r="O7" s="1" t="s">
        <v>22</v>
      </c>
      <c r="P7" s="1">
        <v>-7.0920597269999996</v>
      </c>
      <c r="Q7" s="1">
        <v>66.650621775000005</v>
      </c>
      <c r="R7" s="1"/>
    </row>
    <row r="8" spans="1:18" x14ac:dyDescent="0.35">
      <c r="A8" s="12" t="s">
        <v>114</v>
      </c>
      <c r="B8" s="3" t="s">
        <v>16</v>
      </c>
      <c r="C8" s="1" t="s">
        <v>9</v>
      </c>
      <c r="D8" s="1" t="s">
        <v>18</v>
      </c>
      <c r="E8" s="4"/>
      <c r="F8" s="4"/>
      <c r="G8" s="4"/>
      <c r="H8" s="4"/>
      <c r="I8" s="4">
        <v>28701</v>
      </c>
      <c r="J8" s="4">
        <f>SUM(Table32[[#This Row],[Albacore]:[Yellowfin tuna]])</f>
        <v>28701</v>
      </c>
      <c r="K8" s="1">
        <v>2022</v>
      </c>
      <c r="L8" s="1" t="s">
        <v>258</v>
      </c>
      <c r="M8" s="2">
        <v>46462</v>
      </c>
      <c r="N8" s="1" t="s">
        <v>19</v>
      </c>
      <c r="O8" s="1" t="s">
        <v>23</v>
      </c>
      <c r="P8" s="5">
        <v>-7.5</v>
      </c>
      <c r="Q8" s="5">
        <v>-12.2</v>
      </c>
      <c r="R8" s="1"/>
    </row>
    <row r="9" spans="1:18" x14ac:dyDescent="0.35">
      <c r="A9" s="12" t="s">
        <v>114</v>
      </c>
      <c r="B9" s="3" t="s">
        <v>16</v>
      </c>
      <c r="C9" s="1" t="s">
        <v>229</v>
      </c>
      <c r="D9" s="1" t="s">
        <v>18</v>
      </c>
      <c r="E9" s="4"/>
      <c r="F9" s="4"/>
      <c r="G9" s="4">
        <v>9146</v>
      </c>
      <c r="H9" s="4"/>
      <c r="I9" s="4"/>
      <c r="J9" s="4">
        <f>SUM(Table32[[#This Row],[Albacore]:[Yellowfin tuna]])</f>
        <v>9146</v>
      </c>
      <c r="K9" s="1">
        <v>2018</v>
      </c>
      <c r="L9" s="1" t="s">
        <v>173</v>
      </c>
      <c r="M9" s="2">
        <v>46363</v>
      </c>
      <c r="N9" s="1" t="s">
        <v>19</v>
      </c>
      <c r="O9" s="1" t="s">
        <v>23</v>
      </c>
      <c r="P9" s="5">
        <v>-7.5</v>
      </c>
      <c r="Q9" s="5">
        <v>-12.2</v>
      </c>
      <c r="R9" s="1"/>
    </row>
    <row r="10" spans="1:18" x14ac:dyDescent="0.35">
      <c r="A10" s="12" t="s">
        <v>114</v>
      </c>
      <c r="B10" s="3" t="s">
        <v>16</v>
      </c>
      <c r="C10" s="1" t="s">
        <v>17</v>
      </c>
      <c r="D10" s="1" t="s">
        <v>18</v>
      </c>
      <c r="E10" s="4"/>
      <c r="F10" s="4"/>
      <c r="G10" s="4"/>
      <c r="H10" s="4">
        <v>35985</v>
      </c>
      <c r="I10" s="4"/>
      <c r="J10" s="4">
        <f>SUM(Table32[[#This Row],[Albacore]:[Yellowfin tuna]])</f>
        <v>35985</v>
      </c>
      <c r="K10" s="1">
        <v>2022</v>
      </c>
      <c r="L10" s="1" t="s">
        <v>280</v>
      </c>
      <c r="M10" s="2">
        <v>46363</v>
      </c>
      <c r="N10" s="1" t="s">
        <v>19</v>
      </c>
      <c r="O10" s="1" t="s">
        <v>23</v>
      </c>
      <c r="P10" s="5">
        <v>-7.5</v>
      </c>
      <c r="Q10" s="5">
        <v>-12.2</v>
      </c>
      <c r="R10" s="1"/>
    </row>
    <row r="11" spans="1:18" x14ac:dyDescent="0.35">
      <c r="A11" s="12" t="s">
        <v>115</v>
      </c>
      <c r="B11" s="3" t="s">
        <v>235</v>
      </c>
      <c r="C11" s="1" t="s">
        <v>9</v>
      </c>
      <c r="D11" s="1" t="s">
        <v>24</v>
      </c>
      <c r="E11" s="4">
        <v>685</v>
      </c>
      <c r="F11" s="4"/>
      <c r="G11" s="4">
        <v>24</v>
      </c>
      <c r="H11" s="4">
        <v>40</v>
      </c>
      <c r="I11" s="4">
        <v>246</v>
      </c>
      <c r="J11" s="4">
        <f>SUM(Table32[[#This Row],[Albacore]:[Yellowfin tuna]])</f>
        <v>995</v>
      </c>
      <c r="K11" s="1">
        <v>2021</v>
      </c>
      <c r="L11" s="1" t="s">
        <v>291</v>
      </c>
      <c r="M11" s="2">
        <v>46954</v>
      </c>
      <c r="N11" s="1" t="s">
        <v>25</v>
      </c>
      <c r="O11" s="1" t="s">
        <v>26</v>
      </c>
      <c r="P11" s="1">
        <v>-14.31854</v>
      </c>
      <c r="Q11" s="1">
        <v>-170.65761800000001</v>
      </c>
      <c r="R11" s="1" t="s">
        <v>222</v>
      </c>
    </row>
    <row r="12" spans="1:18" x14ac:dyDescent="0.35">
      <c r="A12" s="12" t="s">
        <v>116</v>
      </c>
      <c r="B12" s="3" t="s">
        <v>27</v>
      </c>
      <c r="C12" s="1" t="s">
        <v>9</v>
      </c>
      <c r="D12" s="1" t="s">
        <v>18</v>
      </c>
      <c r="E12" s="4"/>
      <c r="F12" s="4"/>
      <c r="G12" s="4"/>
      <c r="H12" s="4">
        <v>22069</v>
      </c>
      <c r="I12" s="4">
        <v>4068</v>
      </c>
      <c r="J12" s="4">
        <f>SUM(Table32[[#This Row],[Albacore]:[Yellowfin tuna]])</f>
        <v>26137</v>
      </c>
      <c r="K12" s="1">
        <v>2021</v>
      </c>
      <c r="L12" s="1" t="s">
        <v>288</v>
      </c>
      <c r="M12" s="2">
        <v>46197</v>
      </c>
      <c r="N12" s="1" t="s">
        <v>19</v>
      </c>
      <c r="O12" s="1" t="s">
        <v>28</v>
      </c>
      <c r="P12" s="1">
        <v>25.144960999999999</v>
      </c>
      <c r="Q12" s="1">
        <v>-25.760007000000002</v>
      </c>
      <c r="R12" s="1" t="s">
        <v>289</v>
      </c>
    </row>
    <row r="13" spans="1:18" x14ac:dyDescent="0.35">
      <c r="A13" s="13" t="s">
        <v>191</v>
      </c>
      <c r="B13" s="7" t="s">
        <v>192</v>
      </c>
      <c r="C13" s="1" t="s">
        <v>9</v>
      </c>
      <c r="D13" s="1" t="s">
        <v>193</v>
      </c>
      <c r="E13" s="4"/>
      <c r="F13" s="4"/>
      <c r="G13" s="4"/>
      <c r="H13" s="4">
        <v>31538</v>
      </c>
      <c r="I13" s="4"/>
      <c r="J13" s="4">
        <f>SUM(Table32[[#This Row],[Albacore]:[Yellowfin tuna]])</f>
        <v>31538</v>
      </c>
      <c r="K13" s="1">
        <v>2022</v>
      </c>
      <c r="L13" s="1" t="s">
        <v>274</v>
      </c>
      <c r="M13" s="2" t="s">
        <v>178</v>
      </c>
      <c r="N13" s="1" t="s">
        <v>19</v>
      </c>
      <c r="O13" s="1" t="s">
        <v>22</v>
      </c>
      <c r="P13" s="1">
        <v>-4.7548899999999996</v>
      </c>
      <c r="Q13" s="1">
        <v>55.080829999999999</v>
      </c>
      <c r="R13" s="1" t="s">
        <v>194</v>
      </c>
    </row>
    <row r="14" spans="1:18" x14ac:dyDescent="0.35">
      <c r="A14" s="13" t="s">
        <v>213</v>
      </c>
      <c r="B14" s="8" t="s">
        <v>214</v>
      </c>
      <c r="C14" s="1" t="s">
        <v>17</v>
      </c>
      <c r="D14" s="1" t="s">
        <v>215</v>
      </c>
      <c r="E14" s="4"/>
      <c r="F14" s="4"/>
      <c r="G14" s="4"/>
      <c r="H14" s="4"/>
      <c r="I14" s="4"/>
      <c r="J14" s="4">
        <f>SUM(Table32[[#This Row],[Albacore]:[Yellowfin tuna]])</f>
        <v>0</v>
      </c>
      <c r="K14" s="1"/>
      <c r="L14" s="1">
        <v>0</v>
      </c>
      <c r="M14" s="2" t="s">
        <v>178</v>
      </c>
      <c r="N14" s="1" t="s">
        <v>35</v>
      </c>
      <c r="O14" s="1" t="s">
        <v>28</v>
      </c>
      <c r="P14" s="1">
        <v>2.9466999999999999</v>
      </c>
      <c r="Q14" s="1">
        <v>2.7364809999999999</v>
      </c>
      <c r="R14" s="1"/>
    </row>
    <row r="15" spans="1:18" x14ac:dyDescent="0.35">
      <c r="A15" s="13" t="s">
        <v>217</v>
      </c>
      <c r="B15" s="8" t="s">
        <v>271</v>
      </c>
      <c r="C15" s="1" t="s">
        <v>17</v>
      </c>
      <c r="D15" s="1" t="s">
        <v>218</v>
      </c>
      <c r="E15" s="4"/>
      <c r="F15" s="4"/>
      <c r="G15" s="4"/>
      <c r="H15" s="4">
        <v>3003.9959999999996</v>
      </c>
      <c r="I15" s="4">
        <v>4497</v>
      </c>
      <c r="J15" s="4">
        <f>SUM(Table32[[#This Row],[Albacore]:[Yellowfin tuna]])</f>
        <v>7500.9959999999992</v>
      </c>
      <c r="K15" s="1">
        <v>2021</v>
      </c>
      <c r="L15" s="1" t="s">
        <v>163</v>
      </c>
      <c r="M15" s="2" t="s">
        <v>178</v>
      </c>
      <c r="N15" s="1" t="s">
        <v>81</v>
      </c>
      <c r="O15" s="1" t="s">
        <v>21</v>
      </c>
      <c r="P15" s="1">
        <v>-0.84464086000000005</v>
      </c>
      <c r="Q15" s="1">
        <v>-86.189325999999994</v>
      </c>
      <c r="R15" s="1"/>
    </row>
    <row r="16" spans="1:18" x14ac:dyDescent="0.35">
      <c r="A16" s="12" t="s">
        <v>117</v>
      </c>
      <c r="B16" s="3" t="s">
        <v>29</v>
      </c>
      <c r="C16" s="1" t="s">
        <v>9</v>
      </c>
      <c r="D16" s="1" t="s">
        <v>24</v>
      </c>
      <c r="E16" s="4">
        <v>1134</v>
      </c>
      <c r="F16" s="4"/>
      <c r="G16" s="4">
        <v>348</v>
      </c>
      <c r="H16" s="4"/>
      <c r="I16" s="4">
        <v>1368</v>
      </c>
      <c r="J16" s="4">
        <f>SUM(Table32[[#This Row],[Albacore]:[Yellowfin tuna]])</f>
        <v>2850</v>
      </c>
      <c r="K16" s="1">
        <v>2022</v>
      </c>
      <c r="L16" s="1" t="s">
        <v>260</v>
      </c>
      <c r="M16" s="2">
        <v>46079</v>
      </c>
      <c r="N16" s="1" t="s">
        <v>30</v>
      </c>
      <c r="O16" s="1" t="s">
        <v>26</v>
      </c>
      <c r="P16" s="1">
        <v>-26.294070999999999</v>
      </c>
      <c r="Q16" s="1">
        <v>154.90173300000001</v>
      </c>
      <c r="R16" s="1"/>
    </row>
    <row r="17" spans="1:18" x14ac:dyDescent="0.35">
      <c r="A17" s="12" t="s">
        <v>118</v>
      </c>
      <c r="B17" s="3" t="s">
        <v>31</v>
      </c>
      <c r="C17" s="1" t="s">
        <v>9</v>
      </c>
      <c r="D17" s="1" t="s">
        <v>10</v>
      </c>
      <c r="E17" s="4">
        <v>2356</v>
      </c>
      <c r="F17" s="4"/>
      <c r="G17" s="4"/>
      <c r="H17" s="4"/>
      <c r="I17" s="4"/>
      <c r="J17" s="4">
        <f>SUM(Table32[[#This Row],[Albacore]:[Yellowfin tuna]])</f>
        <v>2356</v>
      </c>
      <c r="K17" s="1">
        <v>2020</v>
      </c>
      <c r="L17" s="1" t="s">
        <v>259</v>
      </c>
      <c r="M17" s="2">
        <v>45998</v>
      </c>
      <c r="N17" s="1" t="s">
        <v>32</v>
      </c>
      <c r="O17" s="1" t="s">
        <v>33</v>
      </c>
      <c r="P17" s="5">
        <v>50</v>
      </c>
      <c r="Q17" s="1">
        <v>-141.50390630000001</v>
      </c>
      <c r="R17" s="1" t="s">
        <v>175</v>
      </c>
    </row>
    <row r="18" spans="1:18" x14ac:dyDescent="0.35">
      <c r="A18" s="13" t="s">
        <v>256</v>
      </c>
      <c r="B18" s="8" t="s">
        <v>255</v>
      </c>
      <c r="C18" s="1" t="s">
        <v>17</v>
      </c>
      <c r="D18" s="1" t="s">
        <v>257</v>
      </c>
      <c r="E18" s="4"/>
      <c r="F18" s="4"/>
      <c r="G18" s="4"/>
      <c r="H18" s="4"/>
      <c r="I18" s="4"/>
      <c r="J18" s="4">
        <f>SUM(Table32[[#This Row],[Albacore]:[Yellowfin tuna]])</f>
        <v>0</v>
      </c>
      <c r="K18" s="1"/>
      <c r="L18" s="1">
        <v>0</v>
      </c>
      <c r="M18" s="2" t="s">
        <v>178</v>
      </c>
      <c r="N18" s="1" t="s">
        <v>106</v>
      </c>
      <c r="O18" s="1" t="s">
        <v>107</v>
      </c>
      <c r="P18" s="1">
        <v>-18.918167</v>
      </c>
      <c r="Q18" s="1">
        <v>14.439069</v>
      </c>
      <c r="R18" s="1"/>
    </row>
    <row r="19" spans="1:18" x14ac:dyDescent="0.35">
      <c r="A19" s="13" t="s">
        <v>248</v>
      </c>
      <c r="B19" s="8" t="s">
        <v>247</v>
      </c>
      <c r="C19" s="1" t="s">
        <v>17</v>
      </c>
      <c r="D19" s="1" t="s">
        <v>103</v>
      </c>
      <c r="E19" s="4"/>
      <c r="F19" s="4"/>
      <c r="G19" s="4"/>
      <c r="H19" s="4"/>
      <c r="I19" s="4"/>
      <c r="J19" s="4">
        <f>SUM(Table32[[#This Row],[Albacore]:[Yellowfin tuna]])</f>
        <v>0</v>
      </c>
      <c r="K19" s="1"/>
      <c r="L19" s="1">
        <v>0</v>
      </c>
      <c r="M19" s="2" t="s">
        <v>178</v>
      </c>
      <c r="N19" s="1" t="s">
        <v>67</v>
      </c>
      <c r="O19" s="1" t="s">
        <v>105</v>
      </c>
      <c r="P19" s="1">
        <v>42.636254958000002</v>
      </c>
      <c r="Q19" s="1">
        <v>-27.82184531</v>
      </c>
      <c r="R19" s="1"/>
    </row>
    <row r="20" spans="1:18" x14ac:dyDescent="0.35">
      <c r="A20" s="12" t="s">
        <v>119</v>
      </c>
      <c r="B20" s="3" t="s">
        <v>34</v>
      </c>
      <c r="C20" s="1" t="s">
        <v>9</v>
      </c>
      <c r="D20" s="1" t="s">
        <v>18</v>
      </c>
      <c r="E20" s="4"/>
      <c r="F20" s="4"/>
      <c r="G20" s="4"/>
      <c r="H20" s="4">
        <v>23931</v>
      </c>
      <c r="I20" s="4"/>
      <c r="J20" s="4">
        <f>SUM(Table32[[#This Row],[Albacore]:[Yellowfin tuna]])</f>
        <v>23931</v>
      </c>
      <c r="K20" s="1">
        <v>2022</v>
      </c>
      <c r="L20" s="1" t="s">
        <v>260</v>
      </c>
      <c r="M20" s="2">
        <v>46174</v>
      </c>
      <c r="N20" s="1" t="s">
        <v>35</v>
      </c>
      <c r="O20" s="1" t="s">
        <v>22</v>
      </c>
      <c r="P20" s="1">
        <v>-10</v>
      </c>
      <c r="Q20" s="1">
        <v>70</v>
      </c>
      <c r="R20" s="1"/>
    </row>
    <row r="21" spans="1:18" x14ac:dyDescent="0.35">
      <c r="A21" s="12" t="s">
        <v>119</v>
      </c>
      <c r="B21" s="3" t="s">
        <v>34</v>
      </c>
      <c r="C21" s="1" t="s">
        <v>17</v>
      </c>
      <c r="D21" s="1" t="s">
        <v>18</v>
      </c>
      <c r="E21" s="4"/>
      <c r="F21" s="4"/>
      <c r="G21" s="4"/>
      <c r="H21" s="4"/>
      <c r="I21" s="4"/>
      <c r="J21" s="4">
        <f>SUM(Table32[[#This Row],[Albacore]:[Yellowfin tuna]])</f>
        <v>0</v>
      </c>
      <c r="K21" s="1"/>
      <c r="L21" s="1"/>
      <c r="M21" s="2">
        <v>46174</v>
      </c>
      <c r="N21" s="1" t="s">
        <v>35</v>
      </c>
      <c r="O21" s="1" t="s">
        <v>22</v>
      </c>
      <c r="P21" s="1">
        <v>-10</v>
      </c>
      <c r="Q21" s="1">
        <v>70</v>
      </c>
      <c r="R21" s="1"/>
    </row>
    <row r="22" spans="1:18" x14ac:dyDescent="0.35">
      <c r="A22" s="13" t="s">
        <v>242</v>
      </c>
      <c r="B22" s="8" t="s">
        <v>241</v>
      </c>
      <c r="C22" s="1" t="s">
        <v>17</v>
      </c>
      <c r="D22" s="1" t="s">
        <v>243</v>
      </c>
      <c r="E22" s="4"/>
      <c r="F22" s="4"/>
      <c r="G22" s="4"/>
      <c r="H22" s="4"/>
      <c r="I22" s="4"/>
      <c r="J22" s="4">
        <f>SUM(Table32[[#This Row],[Albacore]:[Yellowfin tuna]])</f>
        <v>0</v>
      </c>
      <c r="K22" s="1"/>
      <c r="L22" s="1">
        <v>0</v>
      </c>
      <c r="M22" s="2" t="s">
        <v>178</v>
      </c>
      <c r="N22" s="1" t="s">
        <v>244</v>
      </c>
      <c r="O22" s="1" t="s">
        <v>21</v>
      </c>
      <c r="P22" s="1">
        <v>5</v>
      </c>
      <c r="Q22" s="1">
        <v>-120</v>
      </c>
      <c r="R22" s="19" t="s">
        <v>281</v>
      </c>
    </row>
    <row r="23" spans="1:18" x14ac:dyDescent="0.35">
      <c r="A23" s="13" t="s">
        <v>183</v>
      </c>
      <c r="B23" s="8" t="s">
        <v>184</v>
      </c>
      <c r="C23" s="1" t="s">
        <v>9</v>
      </c>
      <c r="D23" s="1" t="s">
        <v>24</v>
      </c>
      <c r="E23" s="4">
        <v>178</v>
      </c>
      <c r="F23" s="4"/>
      <c r="G23" s="4">
        <v>1998</v>
      </c>
      <c r="H23" s="4"/>
      <c r="I23" s="4">
        <v>1864</v>
      </c>
      <c r="J23" s="4">
        <f>SUM(Table32[[#This Row],[Albacore]:[Yellowfin tuna]])</f>
        <v>4040</v>
      </c>
      <c r="K23" s="1">
        <v>2020</v>
      </c>
      <c r="L23" s="1" t="s">
        <v>274</v>
      </c>
      <c r="M23" s="2" t="s">
        <v>178</v>
      </c>
      <c r="N23" s="1" t="s">
        <v>185</v>
      </c>
      <c r="O23" s="1" t="s">
        <v>186</v>
      </c>
      <c r="P23" s="1">
        <v>19</v>
      </c>
      <c r="Q23" s="1">
        <v>178</v>
      </c>
      <c r="R23" s="1"/>
    </row>
    <row r="24" spans="1:18" x14ac:dyDescent="0.35">
      <c r="A24" s="13" t="s">
        <v>253</v>
      </c>
      <c r="B24" s="8" t="s">
        <v>252</v>
      </c>
      <c r="C24" s="1" t="s">
        <v>17</v>
      </c>
      <c r="D24" s="1" t="s">
        <v>254</v>
      </c>
      <c r="E24" s="4"/>
      <c r="F24" s="4"/>
      <c r="G24" s="4"/>
      <c r="H24" s="4"/>
      <c r="I24" s="4"/>
      <c r="J24" s="4">
        <f>SUM(Table32[[#This Row],[Albacore]:[Yellowfin tuna]])</f>
        <v>0</v>
      </c>
      <c r="K24" s="1"/>
      <c r="L24" s="1">
        <v>0</v>
      </c>
      <c r="M24" s="2" t="s">
        <v>178</v>
      </c>
      <c r="N24" s="1" t="s">
        <v>244</v>
      </c>
      <c r="O24" s="1" t="s">
        <v>22</v>
      </c>
      <c r="P24" s="1">
        <v>4.6795999999999998</v>
      </c>
      <c r="Q24" s="1">
        <v>55.491999999999997</v>
      </c>
      <c r="R24" s="1"/>
    </row>
    <row r="25" spans="1:18" x14ac:dyDescent="0.35">
      <c r="A25" s="12" t="s">
        <v>120</v>
      </c>
      <c r="B25" s="3" t="s">
        <v>36</v>
      </c>
      <c r="C25" s="1" t="s">
        <v>9</v>
      </c>
      <c r="D25" s="1" t="s">
        <v>18</v>
      </c>
      <c r="E25" s="4"/>
      <c r="F25" s="4"/>
      <c r="G25" s="4"/>
      <c r="H25" s="4">
        <v>103743.1</v>
      </c>
      <c r="I25" s="4">
        <v>2490</v>
      </c>
      <c r="J25" s="4">
        <f>SUM(Table32[[#This Row],[Albacore]:[Yellowfin tuna]])</f>
        <v>106233.1</v>
      </c>
      <c r="K25" s="1" t="s">
        <v>278</v>
      </c>
      <c r="L25" s="1" t="s">
        <v>279</v>
      </c>
      <c r="M25" s="2">
        <v>46574</v>
      </c>
      <c r="N25" s="1" t="s">
        <v>37</v>
      </c>
      <c r="O25" s="1" t="s">
        <v>21</v>
      </c>
      <c r="P25" s="1">
        <v>-0.43944899999999998</v>
      </c>
      <c r="Q25" s="1">
        <v>-83.392999000000003</v>
      </c>
      <c r="R25" s="1"/>
    </row>
    <row r="26" spans="1:18" x14ac:dyDescent="0.35">
      <c r="A26" s="12" t="s">
        <v>121</v>
      </c>
      <c r="B26" s="3" t="s">
        <v>221</v>
      </c>
      <c r="C26" s="1" t="s">
        <v>9</v>
      </c>
      <c r="D26" s="1" t="s">
        <v>18</v>
      </c>
      <c r="E26" s="4"/>
      <c r="F26" s="4"/>
      <c r="G26" s="4"/>
      <c r="H26" s="4">
        <v>16298</v>
      </c>
      <c r="I26" s="4">
        <v>3655</v>
      </c>
      <c r="J26" s="4">
        <f>SUM(Table32[[#This Row],[Albacore]:[Yellowfin tuna]])</f>
        <v>19953</v>
      </c>
      <c r="K26" s="1">
        <v>2018</v>
      </c>
      <c r="L26" s="1" t="s">
        <v>286</v>
      </c>
      <c r="M26" s="2" t="s">
        <v>178</v>
      </c>
      <c r="N26" s="1" t="s">
        <v>38</v>
      </c>
      <c r="O26" s="1" t="s">
        <v>39</v>
      </c>
      <c r="P26" s="1">
        <v>-5.5</v>
      </c>
      <c r="Q26" s="1">
        <v>-89</v>
      </c>
      <c r="R26" s="1"/>
    </row>
    <row r="27" spans="1:18" x14ac:dyDescent="0.35">
      <c r="A27" s="12" t="s">
        <v>122</v>
      </c>
      <c r="B27" s="3" t="s">
        <v>40</v>
      </c>
      <c r="C27" s="1" t="s">
        <v>9</v>
      </c>
      <c r="D27" s="1" t="s">
        <v>18</v>
      </c>
      <c r="E27" s="4"/>
      <c r="F27" s="4"/>
      <c r="G27" s="4"/>
      <c r="H27" s="4">
        <v>38270</v>
      </c>
      <c r="I27" s="4"/>
      <c r="J27" s="4">
        <f>SUM(Table32[[#This Row],[Albacore]:[Yellowfin tuna]])</f>
        <v>38270</v>
      </c>
      <c r="K27" s="1">
        <v>2021</v>
      </c>
      <c r="L27" s="1" t="s">
        <v>262</v>
      </c>
      <c r="M27" s="2">
        <v>45420</v>
      </c>
      <c r="N27" s="1" t="s">
        <v>19</v>
      </c>
      <c r="O27" s="1" t="s">
        <v>22</v>
      </c>
      <c r="P27" s="1">
        <v>-19.476949999999999</v>
      </c>
      <c r="Q27" s="1">
        <v>87.1875</v>
      </c>
      <c r="R27" s="1"/>
    </row>
    <row r="28" spans="1:18" x14ac:dyDescent="0.35">
      <c r="A28" s="12" t="s">
        <v>123</v>
      </c>
      <c r="B28" s="3" t="s">
        <v>41</v>
      </c>
      <c r="C28" s="1" t="s">
        <v>9</v>
      </c>
      <c r="D28" s="1" t="s">
        <v>24</v>
      </c>
      <c r="E28" s="4">
        <v>4567</v>
      </c>
      <c r="F28" s="4"/>
      <c r="G28" s="4">
        <v>224</v>
      </c>
      <c r="H28" s="4"/>
      <c r="I28" s="4">
        <v>1591</v>
      </c>
      <c r="J28" s="4">
        <f>SUM(Table32[[#This Row],[Albacore]:[Yellowfin tuna]])</f>
        <v>6382</v>
      </c>
      <c r="K28" s="1">
        <v>2021</v>
      </c>
      <c r="L28" s="1" t="s">
        <v>266</v>
      </c>
      <c r="M28" s="2">
        <v>46955</v>
      </c>
      <c r="N28" s="1" t="s">
        <v>42</v>
      </c>
      <c r="O28" s="1" t="s">
        <v>43</v>
      </c>
      <c r="P28" s="1">
        <v>-19.070425289999999</v>
      </c>
      <c r="Q28" s="1">
        <v>178.59375</v>
      </c>
      <c r="R28" s="1"/>
    </row>
    <row r="29" spans="1:18" x14ac:dyDescent="0.35">
      <c r="A29" s="12" t="s">
        <v>124</v>
      </c>
      <c r="B29" s="3" t="s">
        <v>268</v>
      </c>
      <c r="C29" s="1" t="s">
        <v>9</v>
      </c>
      <c r="D29" s="1" t="s">
        <v>24</v>
      </c>
      <c r="E29" s="4">
        <v>4130</v>
      </c>
      <c r="F29" s="4"/>
      <c r="G29" s="4"/>
      <c r="H29" s="4"/>
      <c r="I29" s="4">
        <v>1309</v>
      </c>
      <c r="J29" s="4">
        <f>SUM(Table32[[#This Row],[Albacore]:[Yellowfin tuna]])</f>
        <v>5439</v>
      </c>
      <c r="K29" s="1">
        <v>2022</v>
      </c>
      <c r="L29" s="1" t="s">
        <v>265</v>
      </c>
      <c r="M29" s="2">
        <v>45278.731620370374</v>
      </c>
      <c r="N29" s="1" t="s">
        <v>44</v>
      </c>
      <c r="O29" s="1" t="s">
        <v>43</v>
      </c>
      <c r="P29" s="1">
        <v>-17.573181999999999</v>
      </c>
      <c r="Q29" s="1">
        <v>-149.11924500000001</v>
      </c>
      <c r="R29" s="1"/>
    </row>
    <row r="30" spans="1:18" x14ac:dyDescent="0.35">
      <c r="A30" s="13" t="s">
        <v>203</v>
      </c>
      <c r="B30" s="8" t="s">
        <v>202</v>
      </c>
      <c r="C30" s="1" t="s">
        <v>17</v>
      </c>
      <c r="D30" s="1" t="s">
        <v>24</v>
      </c>
      <c r="E30" s="4"/>
      <c r="F30" s="4"/>
      <c r="G30" s="4"/>
      <c r="H30" s="4"/>
      <c r="I30" s="4"/>
      <c r="J30" s="4">
        <f>SUM(Table32[[#This Row],[Albacore]:[Yellowfin tuna]])</f>
        <v>0</v>
      </c>
      <c r="K30" s="1"/>
      <c r="L30" s="1">
        <v>0</v>
      </c>
      <c r="M30" s="2" t="s">
        <v>178</v>
      </c>
      <c r="N30" s="1" t="s">
        <v>205</v>
      </c>
      <c r="O30" s="1" t="s">
        <v>204</v>
      </c>
      <c r="P30" s="1">
        <v>-2</v>
      </c>
      <c r="Q30" s="1">
        <v>170</v>
      </c>
      <c r="R30" s="1"/>
    </row>
    <row r="31" spans="1:18" x14ac:dyDescent="0.35">
      <c r="A31" s="13" t="s">
        <v>179</v>
      </c>
      <c r="B31" s="8" t="s">
        <v>180</v>
      </c>
      <c r="C31" s="1" t="s">
        <v>17</v>
      </c>
      <c r="D31" s="1" t="s">
        <v>24</v>
      </c>
      <c r="E31" s="4">
        <v>0</v>
      </c>
      <c r="F31" s="4"/>
      <c r="G31" s="4">
        <v>0</v>
      </c>
      <c r="H31" s="4"/>
      <c r="I31" s="4">
        <v>0</v>
      </c>
      <c r="J31" s="4">
        <f>SUM(Table32[[#This Row],[Albacore]:[Yellowfin tuna]])</f>
        <v>0</v>
      </c>
      <c r="K31" s="1">
        <v>2020</v>
      </c>
      <c r="L31" s="1" t="s">
        <v>163</v>
      </c>
      <c r="M31" s="2" t="s">
        <v>178</v>
      </c>
      <c r="N31" s="1" t="s">
        <v>53</v>
      </c>
      <c r="O31" s="1" t="s">
        <v>20</v>
      </c>
      <c r="P31" s="1">
        <v>7.6556879999999996</v>
      </c>
      <c r="Q31" s="1">
        <v>155.83011099999999</v>
      </c>
      <c r="R31" s="1"/>
    </row>
    <row r="32" spans="1:18" x14ac:dyDescent="0.35">
      <c r="A32" s="13" t="s">
        <v>152</v>
      </c>
      <c r="B32" s="8" t="s">
        <v>46</v>
      </c>
      <c r="C32" s="1" t="s">
        <v>9</v>
      </c>
      <c r="D32" s="1" t="s">
        <v>47</v>
      </c>
      <c r="E32" s="4"/>
      <c r="F32" s="4"/>
      <c r="G32" s="4">
        <v>7516.3</v>
      </c>
      <c r="H32" s="4"/>
      <c r="I32" s="4">
        <v>1766.4</v>
      </c>
      <c r="J32" s="4">
        <f>SUM(Table32[[#This Row],[Albacore]:[Yellowfin tuna]])</f>
        <v>9282.7000000000007</v>
      </c>
      <c r="K32" s="1">
        <v>2020</v>
      </c>
      <c r="L32" s="1" t="s">
        <v>274</v>
      </c>
      <c r="M32" s="2">
        <v>46634</v>
      </c>
      <c r="N32" s="1" t="s">
        <v>11</v>
      </c>
      <c r="O32" s="1" t="s">
        <v>48</v>
      </c>
      <c r="P32" s="1">
        <v>19.425727164544998</v>
      </c>
      <c r="Q32" s="1">
        <v>-156.61205846576999</v>
      </c>
      <c r="R32" s="1"/>
    </row>
    <row r="33" spans="1:18" x14ac:dyDescent="0.35">
      <c r="A33" s="12" t="s">
        <v>126</v>
      </c>
      <c r="B33" s="3" t="s">
        <v>49</v>
      </c>
      <c r="C33" s="1" t="s">
        <v>9</v>
      </c>
      <c r="D33" s="1" t="s">
        <v>15</v>
      </c>
      <c r="E33" s="4"/>
      <c r="F33" s="4"/>
      <c r="G33" s="4"/>
      <c r="H33" s="4">
        <v>7998</v>
      </c>
      <c r="I33" s="4">
        <v>5818.1</v>
      </c>
      <c r="J33" s="4">
        <f>SUM(Table32[[#This Row],[Albacore]:[Yellowfin tuna]])</f>
        <v>13816.1</v>
      </c>
      <c r="K33" s="1">
        <v>2022</v>
      </c>
      <c r="L33" s="1" t="s">
        <v>258</v>
      </c>
      <c r="M33" s="2">
        <v>46047</v>
      </c>
      <c r="N33" s="1" t="s">
        <v>50</v>
      </c>
      <c r="O33" s="1" t="s">
        <v>20</v>
      </c>
      <c r="P33" s="1">
        <v>-2.85</v>
      </c>
      <c r="Q33" s="1">
        <v>125</v>
      </c>
      <c r="R33" s="1"/>
    </row>
    <row r="34" spans="1:18" x14ac:dyDescent="0.35">
      <c r="A34" s="14" t="s">
        <v>127</v>
      </c>
      <c r="B34" s="9" t="s">
        <v>51</v>
      </c>
      <c r="C34" s="1" t="s">
        <v>195</v>
      </c>
      <c r="D34" s="1" t="s">
        <v>52</v>
      </c>
      <c r="E34" s="4">
        <v>1271.3</v>
      </c>
      <c r="F34" s="4"/>
      <c r="G34" s="4"/>
      <c r="H34" s="4">
        <v>4003.9</v>
      </c>
      <c r="I34" s="4"/>
      <c r="J34" s="4">
        <f>SUM(Table32[[#This Row],[Albacore]:[Yellowfin tuna]])</f>
        <v>5275.2</v>
      </c>
      <c r="K34" s="1">
        <v>2021</v>
      </c>
      <c r="L34" s="1" t="s">
        <v>262</v>
      </c>
      <c r="M34" s="2">
        <v>45546.518622685187</v>
      </c>
      <c r="N34" s="1" t="s">
        <v>53</v>
      </c>
      <c r="O34" s="1" t="s">
        <v>54</v>
      </c>
      <c r="P34" s="1">
        <v>25.752403000000001</v>
      </c>
      <c r="Q34" s="1">
        <v>130.05961400000001</v>
      </c>
      <c r="R34" s="1"/>
    </row>
    <row r="35" spans="1:18" x14ac:dyDescent="0.35">
      <c r="A35" s="14" t="s">
        <v>128</v>
      </c>
      <c r="B35" s="9" t="s">
        <v>55</v>
      </c>
      <c r="C35" s="1" t="s">
        <v>9</v>
      </c>
      <c r="D35" s="1" t="s">
        <v>15</v>
      </c>
      <c r="E35" s="4">
        <v>122</v>
      </c>
      <c r="F35" s="4"/>
      <c r="G35" s="4"/>
      <c r="H35" s="4">
        <v>3163</v>
      </c>
      <c r="I35" s="4"/>
      <c r="J35" s="4">
        <f>SUM(Table32[[#This Row],[Albacore]:[Yellowfin tuna]])</f>
        <v>3285</v>
      </c>
      <c r="K35" s="1">
        <v>2022</v>
      </c>
      <c r="L35" s="1" t="s">
        <v>259</v>
      </c>
      <c r="M35" s="2">
        <v>46492</v>
      </c>
      <c r="N35" s="1" t="s">
        <v>53</v>
      </c>
      <c r="O35" s="1" t="s">
        <v>20</v>
      </c>
      <c r="P35" s="1">
        <v>30.513767029</v>
      </c>
      <c r="Q35" s="1">
        <v>132.42920570999999</v>
      </c>
      <c r="R35" s="1"/>
    </row>
    <row r="36" spans="1:18" x14ac:dyDescent="0.35">
      <c r="A36" s="15" t="s">
        <v>153</v>
      </c>
      <c r="B36" s="10" t="s">
        <v>56</v>
      </c>
      <c r="C36" s="1" t="s">
        <v>9</v>
      </c>
      <c r="D36" s="1" t="s">
        <v>57</v>
      </c>
      <c r="E36" s="4"/>
      <c r="F36" s="4">
        <v>55.9</v>
      </c>
      <c r="G36" s="4"/>
      <c r="H36" s="4"/>
      <c r="I36" s="4"/>
      <c r="J36" s="4">
        <f>SUM(Table32[[#This Row],[Albacore]:[Yellowfin tuna]])</f>
        <v>55.9</v>
      </c>
      <c r="K36" s="1">
        <v>2020</v>
      </c>
      <c r="L36" s="1" t="s">
        <v>274</v>
      </c>
      <c r="M36" s="2">
        <v>46637</v>
      </c>
      <c r="N36" s="1" t="s">
        <v>19</v>
      </c>
      <c r="O36" s="1" t="s">
        <v>58</v>
      </c>
      <c r="P36" s="1">
        <v>36</v>
      </c>
      <c r="Q36" s="1">
        <v>-6</v>
      </c>
      <c r="R36" s="1" t="s">
        <v>176</v>
      </c>
    </row>
    <row r="37" spans="1:18" x14ac:dyDescent="0.35">
      <c r="A37" s="13" t="s">
        <v>189</v>
      </c>
      <c r="B37" s="8" t="s">
        <v>188</v>
      </c>
      <c r="C37" s="1" t="s">
        <v>9</v>
      </c>
      <c r="D37" s="1" t="s">
        <v>15</v>
      </c>
      <c r="E37" s="4">
        <v>2871.3</v>
      </c>
      <c r="F37" s="4"/>
      <c r="G37" s="4"/>
      <c r="H37" s="4">
        <v>4820.8</v>
      </c>
      <c r="I37" s="4"/>
      <c r="J37" s="4">
        <f>SUM(Table32[[#This Row],[Albacore]:[Yellowfin tuna]])</f>
        <v>7692.1</v>
      </c>
      <c r="K37" s="1">
        <v>2020</v>
      </c>
      <c r="L37" s="1" t="s">
        <v>163</v>
      </c>
      <c r="M37" s="2" t="s">
        <v>178</v>
      </c>
      <c r="N37" s="1" t="s">
        <v>53</v>
      </c>
      <c r="O37" s="1" t="s">
        <v>190</v>
      </c>
      <c r="P37" s="1">
        <v>32.081409000000001</v>
      </c>
      <c r="Q37" s="1">
        <v>145.966261</v>
      </c>
      <c r="R37" s="1"/>
    </row>
    <row r="38" spans="1:18" x14ac:dyDescent="0.35">
      <c r="A38" s="12" t="s">
        <v>129</v>
      </c>
      <c r="B38" s="3" t="s">
        <v>272</v>
      </c>
      <c r="C38" s="1" t="s">
        <v>195</v>
      </c>
      <c r="D38" s="1" t="s">
        <v>24</v>
      </c>
      <c r="E38" s="4">
        <v>0.59199999999999997</v>
      </c>
      <c r="F38" s="4"/>
      <c r="G38" s="4">
        <v>128.31</v>
      </c>
      <c r="H38" s="4"/>
      <c r="I38" s="4">
        <v>72.569999999999993</v>
      </c>
      <c r="J38" s="4">
        <f>SUM(Table32[[#This Row],[Albacore]:[Yellowfin tuna]])</f>
        <v>201.47200000000001</v>
      </c>
      <c r="K38" s="1">
        <v>2022</v>
      </c>
      <c r="L38" s="1" t="s">
        <v>260</v>
      </c>
      <c r="M38" s="2">
        <v>46040</v>
      </c>
      <c r="N38" s="1" t="s">
        <v>59</v>
      </c>
      <c r="O38" s="1" t="s">
        <v>43</v>
      </c>
      <c r="P38" s="1">
        <v>-3.3</v>
      </c>
      <c r="Q38" s="1">
        <v>-168</v>
      </c>
      <c r="R38" s="1"/>
    </row>
    <row r="39" spans="1:18" x14ac:dyDescent="0.35">
      <c r="A39" s="12" t="s">
        <v>130</v>
      </c>
      <c r="B39" s="3" t="s">
        <v>60</v>
      </c>
      <c r="C39" s="1" t="s">
        <v>9</v>
      </c>
      <c r="D39" s="1" t="s">
        <v>15</v>
      </c>
      <c r="E39" s="4">
        <v>1393</v>
      </c>
      <c r="F39" s="4"/>
      <c r="G39" s="4"/>
      <c r="H39" s="4">
        <v>7803</v>
      </c>
      <c r="I39" s="4"/>
      <c r="J39" s="4">
        <f>SUM(Table32[[#This Row],[Albacore]:[Yellowfin tuna]])</f>
        <v>9196</v>
      </c>
      <c r="K39" s="1">
        <v>2022</v>
      </c>
      <c r="L39" s="1" t="s">
        <v>274</v>
      </c>
      <c r="M39" s="2">
        <v>46193</v>
      </c>
      <c r="N39" s="1" t="s">
        <v>53</v>
      </c>
      <c r="O39" s="1" t="s">
        <v>20</v>
      </c>
      <c r="P39" s="1">
        <v>32.081409000000001</v>
      </c>
      <c r="Q39" s="1">
        <v>145.966261</v>
      </c>
      <c r="R39" s="1"/>
    </row>
    <row r="40" spans="1:18" x14ac:dyDescent="0.35">
      <c r="A40" s="13" t="s">
        <v>207</v>
      </c>
      <c r="B40" s="8" t="s">
        <v>206</v>
      </c>
      <c r="C40" s="1" t="s">
        <v>9</v>
      </c>
      <c r="D40" s="1" t="s">
        <v>18</v>
      </c>
      <c r="E40" s="4"/>
      <c r="F40" s="4"/>
      <c r="G40" s="4"/>
      <c r="H40" s="4">
        <v>15392</v>
      </c>
      <c r="I40" s="4">
        <v>4093</v>
      </c>
      <c r="J40" s="4">
        <f>SUM(Table32[[#This Row],[Albacore]:[Yellowfin tuna]])</f>
        <v>19485</v>
      </c>
      <c r="K40" s="1">
        <v>2021</v>
      </c>
      <c r="L40" s="1" t="s">
        <v>258</v>
      </c>
      <c r="M40" s="2">
        <v>47164</v>
      </c>
      <c r="N40" s="1" t="s">
        <v>53</v>
      </c>
      <c r="O40" s="1" t="s">
        <v>20</v>
      </c>
      <c r="P40" s="1">
        <v>8</v>
      </c>
      <c r="Q40" s="1">
        <v>156</v>
      </c>
      <c r="R40" s="1" t="s">
        <v>216</v>
      </c>
    </row>
    <row r="41" spans="1:18" x14ac:dyDescent="0.35">
      <c r="A41" s="12" t="s">
        <v>131</v>
      </c>
      <c r="B41" s="3" t="s">
        <v>61</v>
      </c>
      <c r="C41" s="1" t="s">
        <v>9</v>
      </c>
      <c r="D41" s="1" t="s">
        <v>270</v>
      </c>
      <c r="E41" s="4"/>
      <c r="F41" s="4"/>
      <c r="G41" s="4"/>
      <c r="H41" s="4">
        <v>103195</v>
      </c>
      <c r="I41" s="4"/>
      <c r="J41" s="4">
        <f>SUM(Table32[[#This Row],[Albacore]:[Yellowfin tuna]])</f>
        <v>103195</v>
      </c>
      <c r="K41" s="1">
        <v>2020</v>
      </c>
      <c r="L41" s="1" t="s">
        <v>266</v>
      </c>
      <c r="M41" s="2">
        <v>46901</v>
      </c>
      <c r="N41" s="1" t="s">
        <v>108</v>
      </c>
      <c r="O41" s="1" t="s">
        <v>63</v>
      </c>
      <c r="P41" s="1">
        <v>7.6172000000000004E-2</v>
      </c>
      <c r="Q41" s="1">
        <v>72.861328</v>
      </c>
      <c r="R41" s="1"/>
    </row>
    <row r="42" spans="1:18" x14ac:dyDescent="0.35">
      <c r="A42" s="12" t="s">
        <v>132</v>
      </c>
      <c r="B42" s="3" t="s">
        <v>64</v>
      </c>
      <c r="C42" s="1" t="s">
        <v>9</v>
      </c>
      <c r="D42" s="1" t="s">
        <v>18</v>
      </c>
      <c r="E42" s="4"/>
      <c r="F42" s="4"/>
      <c r="G42" s="4">
        <f>Table3[[#This Row],[Bigeye tuna]]*0.5</f>
        <v>182</v>
      </c>
      <c r="H42" s="4">
        <f>Table3[[#This Row],[Skipjack tuna]]*0.5</f>
        <v>8091</v>
      </c>
      <c r="I42" s="4">
        <f>Table3[[#This Row],[Yellowfin tuna]]*0.5</f>
        <v>1767</v>
      </c>
      <c r="J42" s="4">
        <f>SUM(Table32[[#This Row],[Albacore]:[Yellowfin tuna]])</f>
        <v>10040</v>
      </c>
      <c r="K42" s="1">
        <v>2019</v>
      </c>
      <c r="L42" s="1" t="s">
        <v>274</v>
      </c>
      <c r="M42" s="2">
        <v>46238</v>
      </c>
      <c r="N42" s="1" t="s">
        <v>65</v>
      </c>
      <c r="O42" s="1" t="s">
        <v>20</v>
      </c>
      <c r="P42" s="1">
        <v>7.4</v>
      </c>
      <c r="Q42" s="1">
        <v>150.4</v>
      </c>
      <c r="R42" s="1" t="s">
        <v>223</v>
      </c>
    </row>
    <row r="43" spans="1:18" x14ac:dyDescent="0.35">
      <c r="A43" s="12" t="s">
        <v>132</v>
      </c>
      <c r="B43" s="3" t="s">
        <v>64</v>
      </c>
      <c r="C43" s="1" t="s">
        <v>17</v>
      </c>
      <c r="D43" s="1" t="s">
        <v>196</v>
      </c>
      <c r="E43" s="4"/>
      <c r="F43" s="4"/>
      <c r="G43" s="4">
        <f>Table3[[#This Row],[Bigeye tuna]]*0.5</f>
        <v>468.9</v>
      </c>
      <c r="H43" s="4">
        <f>Table3[[#This Row],[Skipjack tuna]]*0.5</f>
        <v>17517.154999999999</v>
      </c>
      <c r="I43" s="4">
        <f>Table3[[#This Row],[Yellowfin tuna]]*0.5</f>
        <v>3105.53</v>
      </c>
      <c r="J43" s="4">
        <f>SUM(Table32[[#This Row],[Albacore]:[Yellowfin tuna]])</f>
        <v>21091.584999999999</v>
      </c>
      <c r="K43" s="1">
        <v>2021</v>
      </c>
      <c r="L43" s="1" t="s">
        <v>163</v>
      </c>
      <c r="M43" s="2">
        <v>46238</v>
      </c>
      <c r="N43" s="1" t="s">
        <v>65</v>
      </c>
      <c r="O43" s="1" t="s">
        <v>43</v>
      </c>
      <c r="P43" s="1">
        <v>7.4</v>
      </c>
      <c r="Q43" s="1">
        <v>150.4</v>
      </c>
      <c r="R43" s="1" t="s">
        <v>224</v>
      </c>
    </row>
    <row r="44" spans="1:18" x14ac:dyDescent="0.35">
      <c r="A44" s="12" t="s">
        <v>144</v>
      </c>
      <c r="B44" s="3" t="s">
        <v>91</v>
      </c>
      <c r="C44" s="1" t="s">
        <v>9</v>
      </c>
      <c r="D44" s="1" t="s">
        <v>24</v>
      </c>
      <c r="E44" s="4"/>
      <c r="F44" s="4"/>
      <c r="G44" s="4">
        <v>1539</v>
      </c>
      <c r="H44" s="4"/>
      <c r="I44" s="4">
        <v>1259</v>
      </c>
      <c r="J44" s="4">
        <f>SUM(Table32[[#This Row],[Albacore]:[Yellowfin tuna]])</f>
        <v>2798</v>
      </c>
      <c r="K44" s="1">
        <v>2022</v>
      </c>
      <c r="L44" s="1" t="s">
        <v>262</v>
      </c>
      <c r="M44" s="2">
        <v>45753</v>
      </c>
      <c r="N44" s="1" t="s">
        <v>84</v>
      </c>
      <c r="O44" s="1" t="s">
        <v>20</v>
      </c>
      <c r="P44" s="1">
        <v>6.7</v>
      </c>
      <c r="Q44" s="1">
        <v>171</v>
      </c>
      <c r="R44" s="1"/>
    </row>
    <row r="45" spans="1:18" x14ac:dyDescent="0.35">
      <c r="A45" s="12" t="s">
        <v>144</v>
      </c>
      <c r="B45" s="3" t="s">
        <v>91</v>
      </c>
      <c r="C45" s="1" t="s">
        <v>17</v>
      </c>
      <c r="D45" s="1" t="s">
        <v>24</v>
      </c>
      <c r="E45" s="4">
        <v>89.16</v>
      </c>
      <c r="F45" s="4"/>
      <c r="G45" s="4"/>
      <c r="H45" s="4"/>
      <c r="I45" s="4"/>
      <c r="J45" s="4">
        <f>SUM(Table32[[#This Row],[Albacore]:[Yellowfin tuna]])</f>
        <v>89.16</v>
      </c>
      <c r="K45" s="1">
        <v>2021</v>
      </c>
      <c r="L45" s="1" t="s">
        <v>275</v>
      </c>
      <c r="M45" s="2">
        <v>45753</v>
      </c>
      <c r="N45" s="1" t="s">
        <v>84</v>
      </c>
      <c r="O45" s="1" t="s">
        <v>20</v>
      </c>
      <c r="P45" s="1">
        <v>6.7</v>
      </c>
      <c r="Q45" s="1">
        <v>171</v>
      </c>
      <c r="R45" s="1"/>
    </row>
    <row r="46" spans="1:18" x14ac:dyDescent="0.35">
      <c r="A46" s="13" t="s">
        <v>154</v>
      </c>
      <c r="B46" s="8" t="s">
        <v>66</v>
      </c>
      <c r="C46" s="1" t="s">
        <v>9</v>
      </c>
      <c r="D46" s="1" t="s">
        <v>18</v>
      </c>
      <c r="E46" s="4"/>
      <c r="F46" s="4"/>
      <c r="G46" s="4">
        <f>Table3[[#This Row],[Bigeye tuna]]*0.5</f>
        <v>866.5</v>
      </c>
      <c r="H46" s="4">
        <f>Table3[[#This Row],[Skipjack tuna]]*0.5</f>
        <v>37016.5</v>
      </c>
      <c r="I46" s="4">
        <f>Table3[[#This Row],[Yellowfin tuna]]*0.5</f>
        <v>5970</v>
      </c>
      <c r="J46" s="4">
        <f>SUM(Table32[[#This Row],[Albacore]:[Yellowfin tuna]])</f>
        <v>43853</v>
      </c>
      <c r="K46" s="1">
        <v>2020</v>
      </c>
      <c r="L46" s="1" t="s">
        <v>274</v>
      </c>
      <c r="M46" s="2">
        <v>46574</v>
      </c>
      <c r="N46" s="1" t="s">
        <v>67</v>
      </c>
      <c r="O46" s="1" t="s">
        <v>43</v>
      </c>
      <c r="P46" s="1">
        <v>8.9307400000000001</v>
      </c>
      <c r="Q46" s="1">
        <v>150.67766</v>
      </c>
      <c r="R46" s="1"/>
    </row>
    <row r="47" spans="1:18" x14ac:dyDescent="0.35">
      <c r="A47" s="12" t="s">
        <v>133</v>
      </c>
      <c r="B47" s="3" t="s">
        <v>68</v>
      </c>
      <c r="C47" s="1" t="s">
        <v>9</v>
      </c>
      <c r="D47" s="1" t="s">
        <v>10</v>
      </c>
      <c r="E47" s="4">
        <v>823</v>
      </c>
      <c r="F47" s="4"/>
      <c r="G47" s="4"/>
      <c r="H47" s="4"/>
      <c r="I47" s="4"/>
      <c r="J47" s="4">
        <f>SUM(Table32[[#This Row],[Albacore]:[Yellowfin tuna]])</f>
        <v>823</v>
      </c>
      <c r="K47" s="1">
        <v>2023</v>
      </c>
      <c r="L47" s="1" t="s">
        <v>259</v>
      </c>
      <c r="M47" s="2">
        <v>46611</v>
      </c>
      <c r="N47" s="1" t="s">
        <v>69</v>
      </c>
      <c r="O47" s="1" t="s">
        <v>26</v>
      </c>
      <c r="P47" s="1">
        <v>-45.906319000000003</v>
      </c>
      <c r="Q47" s="1">
        <v>164.882813</v>
      </c>
      <c r="R47" s="1"/>
    </row>
    <row r="48" spans="1:18" x14ac:dyDescent="0.35">
      <c r="A48" s="18" t="s">
        <v>135</v>
      </c>
      <c r="B48" s="3" t="s">
        <v>73</v>
      </c>
      <c r="C48" s="1" t="s">
        <v>9</v>
      </c>
      <c r="D48" s="1" t="s">
        <v>74</v>
      </c>
      <c r="E48" s="4">
        <v>19154.93</v>
      </c>
      <c r="F48" s="4"/>
      <c r="G48" s="4"/>
      <c r="H48" s="4"/>
      <c r="I48" s="4"/>
      <c r="J48" s="4">
        <f>SUM(Table32[[#This Row],[Albacore]:[Yellowfin tuna]])</f>
        <v>19154.93</v>
      </c>
      <c r="K48" s="1">
        <v>2023</v>
      </c>
      <c r="L48" s="1" t="s">
        <v>287</v>
      </c>
      <c r="M48" s="2">
        <v>46362</v>
      </c>
      <c r="N48" s="1" t="s">
        <v>19</v>
      </c>
      <c r="O48" s="1" t="s">
        <v>75</v>
      </c>
      <c r="P48" s="1">
        <v>44.804250000000003</v>
      </c>
      <c r="Q48" s="1">
        <v>-12.128906000000001</v>
      </c>
      <c r="R48" s="19"/>
    </row>
    <row r="49" spans="1:18" x14ac:dyDescent="0.35">
      <c r="A49" s="13" t="s">
        <v>198</v>
      </c>
      <c r="B49" s="8" t="s">
        <v>199</v>
      </c>
      <c r="C49" s="1" t="s">
        <v>9</v>
      </c>
      <c r="D49" s="1" t="s">
        <v>200</v>
      </c>
      <c r="E49" s="4">
        <v>0</v>
      </c>
      <c r="F49" s="4"/>
      <c r="G49" s="4"/>
      <c r="H49" s="4"/>
      <c r="I49" s="4">
        <v>0</v>
      </c>
      <c r="J49" s="4">
        <f>SUM(Table32[[#This Row],[Albacore]:[Yellowfin tuna]])</f>
        <v>0</v>
      </c>
      <c r="K49" s="1"/>
      <c r="L49" s="1">
        <v>0</v>
      </c>
      <c r="M49" s="2" t="s">
        <v>178</v>
      </c>
      <c r="N49" s="1" t="s">
        <v>32</v>
      </c>
      <c r="O49" s="1" t="s">
        <v>201</v>
      </c>
      <c r="P49" s="1">
        <v>43</v>
      </c>
      <c r="Q49" s="1">
        <v>-63.5</v>
      </c>
      <c r="R49" s="1"/>
    </row>
    <row r="50" spans="1:18" x14ac:dyDescent="0.35">
      <c r="A50" s="12" t="s">
        <v>136</v>
      </c>
      <c r="B50" s="3" t="s">
        <v>76</v>
      </c>
      <c r="C50" s="1" t="s">
        <v>9</v>
      </c>
      <c r="D50" s="1" t="s">
        <v>24</v>
      </c>
      <c r="E50" s="4">
        <v>169.3</v>
      </c>
      <c r="F50" s="4"/>
      <c r="G50" s="4">
        <v>11.6</v>
      </c>
      <c r="H50" s="4"/>
      <c r="I50" s="4">
        <v>16.899999999999999</v>
      </c>
      <c r="J50" s="4">
        <f>SUM(Table32[[#This Row],[Albacore]:[Yellowfin tuna]])</f>
        <v>197.8</v>
      </c>
      <c r="K50" s="1">
        <v>2021</v>
      </c>
      <c r="L50" s="1" t="s">
        <v>258</v>
      </c>
      <c r="M50" s="2">
        <v>46057</v>
      </c>
      <c r="N50" s="1" t="s">
        <v>53</v>
      </c>
      <c r="O50" s="1" t="s">
        <v>77</v>
      </c>
      <c r="P50" s="1">
        <v>44.143101999999999</v>
      </c>
      <c r="Q50" s="1">
        <v>160</v>
      </c>
      <c r="R50" s="1"/>
    </row>
    <row r="51" spans="1:18" x14ac:dyDescent="0.35">
      <c r="A51" s="13" t="s">
        <v>159</v>
      </c>
      <c r="B51" s="8" t="s">
        <v>158</v>
      </c>
      <c r="C51" s="1" t="s">
        <v>17</v>
      </c>
      <c r="D51" s="1" t="s">
        <v>47</v>
      </c>
      <c r="E51" s="4">
        <v>6817</v>
      </c>
      <c r="F51" s="4"/>
      <c r="G51" s="4">
        <v>3467</v>
      </c>
      <c r="H51" s="4"/>
      <c r="I51" s="4">
        <v>3093</v>
      </c>
      <c r="J51" s="4">
        <f>SUM(Table32[[#This Row],[Albacore]:[Yellowfin tuna]])</f>
        <v>13377</v>
      </c>
      <c r="K51" s="1">
        <v>2020</v>
      </c>
      <c r="L51" s="1" t="s">
        <v>163</v>
      </c>
      <c r="M51" s="2" t="s">
        <v>178</v>
      </c>
      <c r="N51" s="1" t="s">
        <v>96</v>
      </c>
      <c r="O51" s="1" t="s">
        <v>160</v>
      </c>
      <c r="P51" s="1">
        <v>29.97</v>
      </c>
      <c r="Q51" s="1">
        <v>122.16</v>
      </c>
      <c r="R51" s="1"/>
    </row>
    <row r="52" spans="1:18" x14ac:dyDescent="0.35">
      <c r="A52" s="13" t="s">
        <v>227</v>
      </c>
      <c r="B52" s="6" t="s">
        <v>228</v>
      </c>
      <c r="C52" s="1" t="s">
        <v>229</v>
      </c>
      <c r="D52" s="1" t="s">
        <v>24</v>
      </c>
      <c r="E52" s="4">
        <v>916</v>
      </c>
      <c r="F52" s="4"/>
      <c r="G52" s="11">
        <v>5592.6177696314871</v>
      </c>
      <c r="H52" s="11">
        <v>12745.002230368513</v>
      </c>
      <c r="I52" s="4">
        <v>746.38</v>
      </c>
      <c r="J52" s="4">
        <f>SUM(Table32[[#This Row],[Albacore]:[Yellowfin tuna]])</f>
        <v>20000</v>
      </c>
      <c r="K52" s="1"/>
      <c r="L52" s="1">
        <v>0</v>
      </c>
      <c r="M52" s="2" t="s">
        <v>178</v>
      </c>
      <c r="N52" s="1" t="s">
        <v>111</v>
      </c>
      <c r="O52" s="1" t="s">
        <v>43</v>
      </c>
      <c r="P52" s="1">
        <v>0.32256899999999999</v>
      </c>
      <c r="Q52" s="1">
        <v>159.05278000000001</v>
      </c>
      <c r="R52" s="1" t="s">
        <v>230</v>
      </c>
    </row>
    <row r="53" spans="1:18" x14ac:dyDescent="0.35">
      <c r="A53" s="12" t="s">
        <v>137</v>
      </c>
      <c r="B53" s="3" t="s">
        <v>78</v>
      </c>
      <c r="C53" s="1" t="s">
        <v>9</v>
      </c>
      <c r="D53" s="1" t="s">
        <v>24</v>
      </c>
      <c r="E53" s="4">
        <v>165.8</v>
      </c>
      <c r="F53" s="4"/>
      <c r="G53" s="4">
        <v>2110.8000000000002</v>
      </c>
      <c r="H53" s="4"/>
      <c r="I53" s="4">
        <v>1423.6</v>
      </c>
      <c r="J53" s="4">
        <f>SUM(Table32[[#This Row],[Albacore]:[Yellowfin tuna]])</f>
        <v>3700.2000000000003</v>
      </c>
      <c r="K53" s="1">
        <v>2022</v>
      </c>
      <c r="L53" s="1" t="s">
        <v>260</v>
      </c>
      <c r="M53" s="2">
        <v>46016</v>
      </c>
      <c r="N53" s="1" t="s">
        <v>237</v>
      </c>
      <c r="O53" s="1" t="s">
        <v>80</v>
      </c>
      <c r="P53" s="1">
        <v>-7.34</v>
      </c>
      <c r="Q53" s="1">
        <v>177.7</v>
      </c>
      <c r="R53" s="1"/>
    </row>
    <row r="54" spans="1:18" x14ac:dyDescent="0.35">
      <c r="A54" s="13" t="s">
        <v>239</v>
      </c>
      <c r="B54" s="8" t="s">
        <v>238</v>
      </c>
      <c r="C54" s="1" t="s">
        <v>17</v>
      </c>
      <c r="D54" s="1" t="s">
        <v>240</v>
      </c>
      <c r="E54" s="4"/>
      <c r="F54" s="4"/>
      <c r="G54" s="4"/>
      <c r="H54" s="4"/>
      <c r="I54" s="4"/>
      <c r="J54" s="4">
        <f>SUM(Table32[[#This Row],[Albacore]:[Yellowfin tuna]])</f>
        <v>0</v>
      </c>
      <c r="K54" s="1"/>
      <c r="L54" s="1">
        <v>0</v>
      </c>
      <c r="M54" s="2" t="s">
        <v>178</v>
      </c>
      <c r="N54" s="1" t="s">
        <v>96</v>
      </c>
      <c r="O54" s="1" t="s">
        <v>43</v>
      </c>
      <c r="P54" s="1">
        <v>10</v>
      </c>
      <c r="Q54" s="1">
        <v>180</v>
      </c>
      <c r="R54" s="1"/>
    </row>
    <row r="55" spans="1:18" x14ac:dyDescent="0.35">
      <c r="A55" s="13" t="s">
        <v>138</v>
      </c>
      <c r="B55" s="8" t="s">
        <v>82</v>
      </c>
      <c r="C55" s="1" t="s">
        <v>9</v>
      </c>
      <c r="D55" s="1" t="s">
        <v>15</v>
      </c>
      <c r="E55" s="4"/>
      <c r="F55" s="4"/>
      <c r="G55" s="4"/>
      <c r="H55" s="4"/>
      <c r="I55" s="4">
        <v>2356</v>
      </c>
      <c r="J55" s="4">
        <f>SUM(Table32[[#This Row],[Albacore]:[Yellowfin tuna]])</f>
        <v>2356</v>
      </c>
      <c r="K55" s="1">
        <v>2019</v>
      </c>
      <c r="L55" s="1" t="s">
        <v>274</v>
      </c>
      <c r="M55" s="2">
        <v>46313</v>
      </c>
      <c r="N55" s="1" t="s">
        <v>83</v>
      </c>
      <c r="O55" s="1" t="s">
        <v>20</v>
      </c>
      <c r="P55" s="1">
        <v>13.4</v>
      </c>
      <c r="Q55" s="1">
        <v>124</v>
      </c>
      <c r="R55" s="1"/>
    </row>
    <row r="56" spans="1:18" x14ac:dyDescent="0.35">
      <c r="A56" s="12" t="s">
        <v>139</v>
      </c>
      <c r="B56" s="3" t="s">
        <v>234</v>
      </c>
      <c r="C56" s="1" t="s">
        <v>9</v>
      </c>
      <c r="D56" s="1" t="s">
        <v>18</v>
      </c>
      <c r="E56" s="4"/>
      <c r="F56" s="4"/>
      <c r="G56" s="4"/>
      <c r="H56" s="4">
        <f>Table3[[#This Row],[Skipjack tuna]]*0.67</f>
        <v>341933.16000000003</v>
      </c>
      <c r="I56" s="4">
        <f>Table3[[#This Row],[Yellowfin tuna]]*0.71</f>
        <v>99808.25</v>
      </c>
      <c r="J56" s="4">
        <f>SUM(Table32[[#This Row],[Albacore]:[Yellowfin tuna]])</f>
        <v>441741.41000000003</v>
      </c>
      <c r="K56" s="1">
        <v>2020</v>
      </c>
      <c r="L56" s="1" t="s">
        <v>282</v>
      </c>
      <c r="M56" s="2">
        <v>45281</v>
      </c>
      <c r="N56" s="1" t="s">
        <v>84</v>
      </c>
      <c r="O56" s="1" t="s">
        <v>43</v>
      </c>
      <c r="P56" s="1">
        <v>7.4958289999999996</v>
      </c>
      <c r="Q56" s="1">
        <v>168.75618</v>
      </c>
      <c r="R56" s="1" t="s">
        <v>277</v>
      </c>
    </row>
    <row r="57" spans="1:18" x14ac:dyDescent="0.35">
      <c r="A57" s="12" t="s">
        <v>139</v>
      </c>
      <c r="B57" s="3" t="s">
        <v>234</v>
      </c>
      <c r="C57" s="1" t="s">
        <v>17</v>
      </c>
      <c r="D57" s="1" t="s">
        <v>18</v>
      </c>
      <c r="E57" s="4"/>
      <c r="F57" s="4"/>
      <c r="G57" s="4">
        <f>Table3[[#This Row],[Bigeye tuna]]*0.847306934857842</f>
        <v>44314.999999999993</v>
      </c>
      <c r="H57" s="4">
        <f>Table3[[#This Row],[Skipjack tuna]]*0.67</f>
        <v>351908.12</v>
      </c>
      <c r="I57" s="4">
        <f>Table3[[#This Row],[Yellowfin tuna]]*0.71</f>
        <v>125562.79</v>
      </c>
      <c r="J57" s="4">
        <f>SUM(Table32[[#This Row],[Albacore]:[Yellowfin tuna]])</f>
        <v>521785.91</v>
      </c>
      <c r="K57" s="1">
        <v>2020</v>
      </c>
      <c r="L57" s="1" t="s">
        <v>275</v>
      </c>
      <c r="M57" s="2">
        <v>45281</v>
      </c>
      <c r="N57" s="1" t="s">
        <v>84</v>
      </c>
      <c r="O57" s="1" t="s">
        <v>43</v>
      </c>
      <c r="P57" s="1">
        <v>7.4958289999999996</v>
      </c>
      <c r="Q57" s="1">
        <v>168.75618</v>
      </c>
      <c r="R57" s="1" t="s">
        <v>277</v>
      </c>
    </row>
    <row r="58" spans="1:18" x14ac:dyDescent="0.35">
      <c r="A58" s="12" t="s">
        <v>140</v>
      </c>
      <c r="B58" s="3" t="s">
        <v>85</v>
      </c>
      <c r="C58" s="1" t="s">
        <v>9</v>
      </c>
      <c r="D58" s="1" t="s">
        <v>18</v>
      </c>
      <c r="E58" s="4"/>
      <c r="F58" s="4"/>
      <c r="G58" s="4">
        <f>Table3[[#This Row],[Bigeye tuna]]*0.89</f>
        <v>297.26</v>
      </c>
      <c r="H58" s="4">
        <f>Table3[[#This Row],[Skipjack tuna]]*0.89</f>
        <v>75449.75</v>
      </c>
      <c r="I58" s="4">
        <f>Table3[[#This Row],[Yellowfin tuna]]*0.89</f>
        <v>41255.949999999997</v>
      </c>
      <c r="J58" s="4">
        <f>SUM(Table32[[#This Row],[Albacore]:[Yellowfin tuna]])</f>
        <v>117002.95999999999</v>
      </c>
      <c r="K58" s="1">
        <v>2022</v>
      </c>
      <c r="L58" s="1" t="s">
        <v>260</v>
      </c>
      <c r="M58" s="2">
        <v>45971</v>
      </c>
      <c r="N58" s="1" t="s">
        <v>86</v>
      </c>
      <c r="O58" s="1" t="s">
        <v>20</v>
      </c>
      <c r="P58" s="1">
        <v>7.4891666700000004</v>
      </c>
      <c r="Q58" s="1">
        <v>152.86305555999999</v>
      </c>
      <c r="R58" s="1"/>
    </row>
    <row r="59" spans="1:18" x14ac:dyDescent="0.35">
      <c r="A59" s="12" t="s">
        <v>141</v>
      </c>
      <c r="B59" s="3" t="s">
        <v>87</v>
      </c>
      <c r="C59" s="1" t="s">
        <v>195</v>
      </c>
      <c r="D59" s="1" t="s">
        <v>270</v>
      </c>
      <c r="E59" s="4"/>
      <c r="F59" s="4"/>
      <c r="G59" s="4"/>
      <c r="H59" s="4">
        <v>858</v>
      </c>
      <c r="I59" s="4">
        <v>123</v>
      </c>
      <c r="J59" s="4">
        <f>SUM(Table32[[#This Row],[Albacore]:[Yellowfin tuna]])</f>
        <v>981</v>
      </c>
      <c r="K59" s="1">
        <v>2020</v>
      </c>
      <c r="L59" s="1" t="s">
        <v>260</v>
      </c>
      <c r="M59" s="2">
        <v>45434</v>
      </c>
      <c r="N59" s="1" t="s">
        <v>50</v>
      </c>
      <c r="O59" s="1" t="s">
        <v>20</v>
      </c>
      <c r="P59" s="1">
        <v>-3.1790369699999999</v>
      </c>
      <c r="Q59" s="1">
        <v>117.84929013999999</v>
      </c>
      <c r="R59" s="1"/>
    </row>
    <row r="60" spans="1:18" x14ac:dyDescent="0.35">
      <c r="A60" s="13" t="s">
        <v>250</v>
      </c>
      <c r="B60" s="8" t="s">
        <v>249</v>
      </c>
      <c r="C60" s="1" t="s">
        <v>17</v>
      </c>
      <c r="D60" s="1" t="s">
        <v>24</v>
      </c>
      <c r="E60" s="4"/>
      <c r="F60" s="4"/>
      <c r="G60" s="4"/>
      <c r="H60" s="4"/>
      <c r="I60" s="4"/>
      <c r="J60" s="4">
        <f>SUM(Table32[[#This Row],[Albacore]:[Yellowfin tuna]])</f>
        <v>0</v>
      </c>
      <c r="K60" s="1"/>
      <c r="L60" s="1">
        <v>0</v>
      </c>
      <c r="M60" s="2" t="s">
        <v>178</v>
      </c>
      <c r="N60" s="1" t="s">
        <v>251</v>
      </c>
      <c r="O60" s="1" t="s">
        <v>20</v>
      </c>
      <c r="P60" s="1">
        <v>10</v>
      </c>
      <c r="Q60" s="1">
        <v>180</v>
      </c>
      <c r="R60" s="1"/>
    </row>
    <row r="61" spans="1:18" x14ac:dyDescent="0.35">
      <c r="A61" s="13" t="s">
        <v>142</v>
      </c>
      <c r="B61" s="8" t="s">
        <v>88</v>
      </c>
      <c r="C61" s="1" t="s">
        <v>9</v>
      </c>
      <c r="D61" s="1" t="s">
        <v>89</v>
      </c>
      <c r="E61" s="4"/>
      <c r="F61" s="4">
        <v>337</v>
      </c>
      <c r="G61" s="4"/>
      <c r="H61" s="4"/>
      <c r="I61" s="4"/>
      <c r="J61" s="4">
        <f>SUM(Table32[[#This Row],[Albacore]:[Yellowfin tuna]])</f>
        <v>337</v>
      </c>
      <c r="K61" s="1">
        <v>2020</v>
      </c>
      <c r="L61" s="1" t="s">
        <v>258</v>
      </c>
      <c r="M61" s="2">
        <v>45952</v>
      </c>
      <c r="N61" s="1" t="s">
        <v>35</v>
      </c>
      <c r="O61" s="1" t="s">
        <v>90</v>
      </c>
      <c r="P61" s="1">
        <v>41.2</v>
      </c>
      <c r="Q61" s="1">
        <v>8</v>
      </c>
      <c r="R61" s="1"/>
    </row>
    <row r="62" spans="1:18" x14ac:dyDescent="0.35">
      <c r="A62" s="13" t="s">
        <v>157</v>
      </c>
      <c r="B62" s="8" t="s">
        <v>109</v>
      </c>
      <c r="C62" s="1" t="s">
        <v>9</v>
      </c>
      <c r="D62" s="1" t="s">
        <v>18</v>
      </c>
      <c r="E62" s="4"/>
      <c r="F62" s="4"/>
      <c r="G62" s="4"/>
      <c r="H62" s="4">
        <v>45909</v>
      </c>
      <c r="I62" s="4">
        <v>8487</v>
      </c>
      <c r="J62" s="4">
        <f>SUM(Table32[[#This Row],[Albacore]:[Yellowfin tuna]])</f>
        <v>54396</v>
      </c>
      <c r="K62" s="1">
        <v>2022</v>
      </c>
      <c r="L62" s="1" t="s">
        <v>258</v>
      </c>
      <c r="M62" s="2">
        <v>46574</v>
      </c>
      <c r="N62" s="1" t="s">
        <v>53</v>
      </c>
      <c r="O62" s="1" t="s">
        <v>20</v>
      </c>
      <c r="P62" s="1">
        <v>7.9480560000000002</v>
      </c>
      <c r="Q62" s="1">
        <v>158.565</v>
      </c>
      <c r="R62" s="1"/>
    </row>
    <row r="63" spans="1:18" x14ac:dyDescent="0.35">
      <c r="A63" s="13" t="s">
        <v>209</v>
      </c>
      <c r="B63" s="8" t="s">
        <v>211</v>
      </c>
      <c r="C63" s="1" t="s">
        <v>17</v>
      </c>
      <c r="D63" s="1" t="s">
        <v>24</v>
      </c>
      <c r="E63" s="4">
        <v>103</v>
      </c>
      <c r="F63" s="4"/>
      <c r="G63" s="4">
        <v>1131</v>
      </c>
      <c r="H63" s="4"/>
      <c r="I63" s="4">
        <v>1807</v>
      </c>
      <c r="J63" s="4">
        <f>SUM(Table32[[#This Row],[Albacore]:[Yellowfin tuna]])</f>
        <v>3041</v>
      </c>
      <c r="K63" s="1">
        <v>2021</v>
      </c>
      <c r="L63" s="1" t="s">
        <v>163</v>
      </c>
      <c r="M63" s="2" t="s">
        <v>178</v>
      </c>
      <c r="N63" s="1" t="s">
        <v>79</v>
      </c>
      <c r="O63" s="1" t="s">
        <v>43</v>
      </c>
      <c r="P63" s="1">
        <v>19</v>
      </c>
      <c r="Q63" s="1">
        <v>178</v>
      </c>
      <c r="R63" s="1"/>
    </row>
    <row r="64" spans="1:18" x14ac:dyDescent="0.35">
      <c r="A64" s="13" t="s">
        <v>212</v>
      </c>
      <c r="B64" s="8" t="s">
        <v>208</v>
      </c>
      <c r="C64" s="1" t="s">
        <v>17</v>
      </c>
      <c r="D64" s="1" t="s">
        <v>210</v>
      </c>
      <c r="E64" s="4"/>
      <c r="F64" s="4"/>
      <c r="G64" s="4"/>
      <c r="H64" s="4"/>
      <c r="I64" s="4"/>
      <c r="J64" s="4">
        <f>SUM(Table32[[#This Row],[Albacore]:[Yellowfin tuna]])</f>
        <v>0</v>
      </c>
      <c r="K64" s="1"/>
      <c r="L64" s="1">
        <v>0</v>
      </c>
      <c r="M64" s="2" t="s">
        <v>178</v>
      </c>
      <c r="N64" s="1" t="s">
        <v>79</v>
      </c>
      <c r="O64" s="1" t="s">
        <v>20</v>
      </c>
      <c r="P64" s="1">
        <v>19</v>
      </c>
      <c r="Q64" s="1">
        <v>178</v>
      </c>
      <c r="R64" s="1"/>
    </row>
    <row r="65" spans="1:18" x14ac:dyDescent="0.35">
      <c r="A65" s="12" t="s">
        <v>143</v>
      </c>
      <c r="B65" s="3" t="s">
        <v>197</v>
      </c>
      <c r="C65" s="1" t="s">
        <v>9</v>
      </c>
      <c r="D65" s="1" t="s">
        <v>103</v>
      </c>
      <c r="E65" s="4">
        <v>332</v>
      </c>
      <c r="F65" s="4"/>
      <c r="G65" s="4">
        <v>68</v>
      </c>
      <c r="H65" s="4"/>
      <c r="I65" s="4">
        <v>317</v>
      </c>
      <c r="J65" s="4">
        <f>SUM(Table32[[#This Row],[Albacore]:[Yellowfin tuna]])</f>
        <v>717</v>
      </c>
      <c r="K65" s="1">
        <v>2022</v>
      </c>
      <c r="L65" s="1" t="s">
        <v>262</v>
      </c>
      <c r="M65" s="2">
        <v>45805</v>
      </c>
      <c r="N65" s="1" t="s">
        <v>72</v>
      </c>
      <c r="O65" s="1" t="s">
        <v>20</v>
      </c>
      <c r="P65" s="1">
        <v>-10.5</v>
      </c>
      <c r="Q65" s="1">
        <v>160</v>
      </c>
      <c r="R65" s="1"/>
    </row>
    <row r="66" spans="1:18" x14ac:dyDescent="0.35">
      <c r="A66" s="12" t="s">
        <v>134</v>
      </c>
      <c r="B66" s="3" t="s">
        <v>70</v>
      </c>
      <c r="C66" s="1" t="s">
        <v>9</v>
      </c>
      <c r="D66" s="1" t="s">
        <v>71</v>
      </c>
      <c r="E66" s="4"/>
      <c r="F66" s="4"/>
      <c r="G66" s="4"/>
      <c r="H66" s="4">
        <v>16740</v>
      </c>
      <c r="I66" s="4">
        <v>6948</v>
      </c>
      <c r="J66" s="4">
        <f>SUM(Table32[[#This Row],[Albacore]:[Yellowfin tuna]])</f>
        <v>23688</v>
      </c>
      <c r="K66" s="1">
        <v>2022</v>
      </c>
      <c r="L66" s="1" t="s">
        <v>260</v>
      </c>
      <c r="M66" s="2">
        <v>46181</v>
      </c>
      <c r="N66" s="1" t="s">
        <v>72</v>
      </c>
      <c r="O66" s="1" t="s">
        <v>20</v>
      </c>
      <c r="P66" s="1">
        <v>-8.1897407619999996</v>
      </c>
      <c r="Q66" s="1">
        <v>158.42286088</v>
      </c>
      <c r="R66" s="1" t="s">
        <v>220</v>
      </c>
    </row>
    <row r="67" spans="1:18" x14ac:dyDescent="0.35">
      <c r="A67" s="13" t="s">
        <v>232</v>
      </c>
      <c r="B67" s="8" t="s">
        <v>231</v>
      </c>
      <c r="C67" s="1" t="s">
        <v>17</v>
      </c>
      <c r="D67" s="1" t="s">
        <v>15</v>
      </c>
      <c r="E67" s="4">
        <v>2485</v>
      </c>
      <c r="F67" s="4"/>
      <c r="G67" s="4"/>
      <c r="H67" s="4"/>
      <c r="I67" s="4"/>
      <c r="J67" s="4">
        <f>SUM(Table32[[#This Row],[Albacore]:[Yellowfin tuna]])</f>
        <v>2485</v>
      </c>
      <c r="K67" s="1">
        <v>2022</v>
      </c>
      <c r="L67" s="1" t="s">
        <v>163</v>
      </c>
      <c r="M67" s="2" t="s">
        <v>178</v>
      </c>
      <c r="N67" s="1" t="s">
        <v>62</v>
      </c>
      <c r="O67" s="1" t="s">
        <v>110</v>
      </c>
      <c r="P67" s="1">
        <v>-33.908931883664003</v>
      </c>
      <c r="Q67" s="1">
        <v>18.447633807338001</v>
      </c>
      <c r="R67" s="1" t="s">
        <v>233</v>
      </c>
    </row>
    <row r="68" spans="1:18" x14ac:dyDescent="0.35">
      <c r="A68" s="13" t="s">
        <v>284</v>
      </c>
      <c r="B68" s="8" t="s">
        <v>283</v>
      </c>
      <c r="C68" s="1" t="s">
        <v>17</v>
      </c>
      <c r="D68" s="1" t="s">
        <v>15</v>
      </c>
      <c r="E68" s="4">
        <v>2922</v>
      </c>
      <c r="F68" s="4"/>
      <c r="G68" s="4"/>
      <c r="H68" s="4"/>
      <c r="I68" s="4"/>
      <c r="J68" s="4">
        <f>SUM(Table32[[#This Row],[Albacore]:[Yellowfin tuna]])</f>
        <v>2922</v>
      </c>
      <c r="K68" s="1">
        <v>2022</v>
      </c>
      <c r="L68" s="1" t="s">
        <v>163</v>
      </c>
      <c r="M68" s="2" t="s">
        <v>178</v>
      </c>
      <c r="N68" s="1" t="s">
        <v>62</v>
      </c>
      <c r="O68" s="1" t="s">
        <v>110</v>
      </c>
      <c r="P68" s="1" t="s">
        <v>276</v>
      </c>
      <c r="Q68" s="1" t="s">
        <v>276</v>
      </c>
      <c r="R68" s="1"/>
    </row>
    <row r="69" spans="1:18" x14ac:dyDescent="0.35">
      <c r="A69" s="12" t="s">
        <v>125</v>
      </c>
      <c r="B69" s="3" t="s">
        <v>45</v>
      </c>
      <c r="C69" s="1" t="s">
        <v>17</v>
      </c>
      <c r="D69" s="1" t="s">
        <v>24</v>
      </c>
      <c r="E69" s="4">
        <v>156.44</v>
      </c>
      <c r="F69" s="4"/>
      <c r="G69" s="4">
        <v>837.12</v>
      </c>
      <c r="H69" s="4"/>
      <c r="I69" s="4">
        <v>1038.8499999999999</v>
      </c>
      <c r="J69" s="4">
        <f>SUM(Table32[[#This Row],[Albacore]:[Yellowfin tuna]])</f>
        <v>2032.4099999999999</v>
      </c>
      <c r="K69" s="1">
        <v>2022</v>
      </c>
      <c r="L69" s="1" t="s">
        <v>265</v>
      </c>
      <c r="M69" s="2">
        <v>45541</v>
      </c>
      <c r="N69" s="1" t="s">
        <v>96</v>
      </c>
      <c r="O69" s="1" t="s">
        <v>20</v>
      </c>
      <c r="P69" s="1">
        <v>7.5</v>
      </c>
      <c r="Q69" s="1">
        <v>150.80000000000001</v>
      </c>
      <c r="R69" s="1"/>
    </row>
    <row r="70" spans="1:18" x14ac:dyDescent="0.35">
      <c r="A70" s="12" t="s">
        <v>145</v>
      </c>
      <c r="B70" s="3" t="s">
        <v>92</v>
      </c>
      <c r="C70" s="1" t="s">
        <v>9</v>
      </c>
      <c r="D70" s="1" t="s">
        <v>24</v>
      </c>
      <c r="E70" s="4">
        <v>2577.9989999999998</v>
      </c>
      <c r="F70" s="4"/>
      <c r="G70" s="4">
        <v>171</v>
      </c>
      <c r="H70" s="4"/>
      <c r="I70" s="4">
        <v>480</v>
      </c>
      <c r="J70" s="4">
        <f>SUM(Table32[[#This Row],[Albacore]:[Yellowfin tuna]])</f>
        <v>3228.9989999999998</v>
      </c>
      <c r="K70" s="1">
        <v>2022</v>
      </c>
      <c r="L70" s="1" t="s">
        <v>260</v>
      </c>
      <c r="M70" s="2">
        <v>46064</v>
      </c>
      <c r="N70" s="1" t="s">
        <v>93</v>
      </c>
      <c r="O70" s="1" t="s">
        <v>14</v>
      </c>
      <c r="P70" s="1">
        <v>-24.206890000000001</v>
      </c>
      <c r="Q70" s="1">
        <v>-159.609375</v>
      </c>
      <c r="R70" s="1"/>
    </row>
    <row r="71" spans="1:18" x14ac:dyDescent="0.35">
      <c r="A71" s="13" t="s">
        <v>246</v>
      </c>
      <c r="B71" s="8" t="s">
        <v>245</v>
      </c>
      <c r="C71" s="1" t="s">
        <v>9</v>
      </c>
      <c r="D71" s="1" t="s">
        <v>18</v>
      </c>
      <c r="E71" s="4"/>
      <c r="F71" s="4"/>
      <c r="G71" s="4"/>
      <c r="H71" s="4"/>
      <c r="I71" s="4"/>
      <c r="J71" s="4">
        <f>SUM(Table32[[#This Row],[Albacore]:[Yellowfin tuna]])</f>
        <v>0</v>
      </c>
      <c r="K71" s="1"/>
      <c r="L71" s="1">
        <v>0</v>
      </c>
      <c r="M71" s="2" t="s">
        <v>178</v>
      </c>
      <c r="N71" s="1" t="s">
        <v>53</v>
      </c>
      <c r="O71" s="1" t="s">
        <v>20</v>
      </c>
      <c r="P71" s="1">
        <v>-1.5192000000000001</v>
      </c>
      <c r="Q71" s="1">
        <v>155.04040000000001</v>
      </c>
      <c r="R71" s="1"/>
    </row>
    <row r="72" spans="1:18" x14ac:dyDescent="0.35">
      <c r="A72" s="13" t="s">
        <v>155</v>
      </c>
      <c r="B72" s="8" t="s">
        <v>94</v>
      </c>
      <c r="C72" s="1" t="s">
        <v>9</v>
      </c>
      <c r="D72" s="1" t="s">
        <v>95</v>
      </c>
      <c r="E72" s="4">
        <v>10512.7</v>
      </c>
      <c r="F72" s="4"/>
      <c r="G72" s="4"/>
      <c r="H72" s="4"/>
      <c r="I72" s="4"/>
      <c r="J72" s="4">
        <f>SUM(Table32[[#This Row],[Albacore]:[Yellowfin tuna]])</f>
        <v>10512.7</v>
      </c>
      <c r="K72" s="1">
        <v>2022</v>
      </c>
      <c r="L72" s="1" t="s">
        <v>258</v>
      </c>
      <c r="M72" s="2">
        <v>46568</v>
      </c>
      <c r="N72" s="1" t="s">
        <v>96</v>
      </c>
      <c r="O72" s="1" t="s">
        <v>23</v>
      </c>
      <c r="P72" s="1">
        <v>-36</v>
      </c>
      <c r="Q72" s="1">
        <v>18</v>
      </c>
      <c r="R72" s="1"/>
    </row>
    <row r="73" spans="1:18" x14ac:dyDescent="0.35">
      <c r="A73" s="13" t="s">
        <v>164</v>
      </c>
      <c r="B73" s="8" t="s">
        <v>165</v>
      </c>
      <c r="C73" s="1" t="s">
        <v>17</v>
      </c>
      <c r="D73" s="1" t="s">
        <v>24</v>
      </c>
      <c r="E73" s="4">
        <v>11078</v>
      </c>
      <c r="F73" s="4"/>
      <c r="G73" s="4">
        <v>1197</v>
      </c>
      <c r="H73" s="4">
        <v>132</v>
      </c>
      <c r="I73" s="4">
        <v>3631</v>
      </c>
      <c r="J73" s="4">
        <f>SUM(Table32[[#This Row],[Albacore]:[Yellowfin tuna]])</f>
        <v>16038</v>
      </c>
      <c r="K73" s="1">
        <v>2020</v>
      </c>
      <c r="L73" s="1" t="s">
        <v>163</v>
      </c>
      <c r="M73" s="2" t="s">
        <v>178</v>
      </c>
      <c r="N73" s="1" t="s">
        <v>167</v>
      </c>
      <c r="O73" s="1" t="s">
        <v>166</v>
      </c>
      <c r="P73" s="1">
        <v>8.1580504120999997</v>
      </c>
      <c r="Q73" s="1">
        <v>-176.1902657</v>
      </c>
      <c r="R73" s="1"/>
    </row>
    <row r="74" spans="1:18" x14ac:dyDescent="0.35">
      <c r="A74" s="12" t="s">
        <v>146</v>
      </c>
      <c r="B74" s="3" t="s">
        <v>290</v>
      </c>
      <c r="C74" s="1" t="s">
        <v>9</v>
      </c>
      <c r="D74" s="1" t="s">
        <v>18</v>
      </c>
      <c r="E74" s="4"/>
      <c r="F74" s="4"/>
      <c r="G74" s="4">
        <f>Table3[[#This Row],[Bigeye tuna]]*0.535714384556839</f>
        <v>7742.679999999993</v>
      </c>
      <c r="H74" s="4">
        <f>Table3[[#This Row],[Skipjack tuna]]*0.54</f>
        <v>85949.1</v>
      </c>
      <c r="I74" s="4">
        <f>Table3[[#This Row],[Yellowfin tuna]]*0.54</f>
        <v>14824.080000000002</v>
      </c>
      <c r="J74" s="4">
        <f>SUM(Table32[[#This Row],[Albacore]:[Yellowfin tuna]])</f>
        <v>108515.86</v>
      </c>
      <c r="K74" s="1">
        <v>2021</v>
      </c>
      <c r="L74" s="1" t="s">
        <v>267</v>
      </c>
      <c r="M74" s="2">
        <v>46265</v>
      </c>
      <c r="N74" s="1" t="s">
        <v>236</v>
      </c>
      <c r="O74" s="1" t="s">
        <v>43</v>
      </c>
      <c r="P74" s="1">
        <v>-11.95334779</v>
      </c>
      <c r="Q74" s="1">
        <v>-168.5742127</v>
      </c>
      <c r="R74" s="1" t="s">
        <v>225</v>
      </c>
    </row>
    <row r="75" spans="1:18" x14ac:dyDescent="0.35">
      <c r="A75" s="12" t="s">
        <v>147</v>
      </c>
      <c r="B75" s="3" t="s">
        <v>97</v>
      </c>
      <c r="C75" s="1" t="s">
        <v>9</v>
      </c>
      <c r="D75" s="1" t="s">
        <v>98</v>
      </c>
      <c r="E75" s="4"/>
      <c r="F75" s="4"/>
      <c r="G75" s="4"/>
      <c r="H75" s="4">
        <f>Table3[[#This Row],[Skipjack tuna]]*0.93</f>
        <v>60526.26</v>
      </c>
      <c r="I75" s="4">
        <f>Table3[[#This Row],[Yellowfin tuna]]*0.93</f>
        <v>13803.060000000001</v>
      </c>
      <c r="J75" s="4">
        <f>SUM(Table32[[#This Row],[Albacore]:[Yellowfin tuna]])</f>
        <v>74329.320000000007</v>
      </c>
      <c r="K75" s="1">
        <v>2022</v>
      </c>
      <c r="L75" s="1" t="s">
        <v>262</v>
      </c>
      <c r="M75" s="2">
        <v>45764</v>
      </c>
      <c r="N75" s="1" t="s">
        <v>237</v>
      </c>
      <c r="O75" s="1" t="s">
        <v>43</v>
      </c>
      <c r="P75" s="1">
        <v>-10</v>
      </c>
      <c r="Q75" s="1">
        <v>160</v>
      </c>
      <c r="R75" s="1"/>
    </row>
    <row r="76" spans="1:18" x14ac:dyDescent="0.35">
      <c r="A76" s="12" t="s">
        <v>147</v>
      </c>
      <c r="B76" s="3" t="s">
        <v>97</v>
      </c>
      <c r="C76" s="1" t="s">
        <v>17</v>
      </c>
      <c r="D76" s="1" t="s">
        <v>98</v>
      </c>
      <c r="E76" s="4"/>
      <c r="F76" s="4"/>
      <c r="G76" s="4"/>
      <c r="H76" s="4"/>
      <c r="I76" s="4"/>
      <c r="J76" s="4">
        <f>SUM(Table32[[#This Row],[Albacore]:[Yellowfin tuna]])</f>
        <v>0</v>
      </c>
      <c r="K76" s="1" t="s">
        <v>276</v>
      </c>
      <c r="L76" s="1" t="s">
        <v>275</v>
      </c>
      <c r="M76" s="2">
        <v>45764</v>
      </c>
      <c r="N76" s="1" t="s">
        <v>237</v>
      </c>
      <c r="O76" s="1" t="s">
        <v>43</v>
      </c>
      <c r="P76" s="1">
        <v>-10</v>
      </c>
      <c r="Q76" s="1">
        <v>160</v>
      </c>
      <c r="R76" s="1"/>
    </row>
    <row r="77" spans="1:18" x14ac:dyDescent="0.35">
      <c r="A77" s="13" t="s">
        <v>181</v>
      </c>
      <c r="B77" s="8" t="s">
        <v>182</v>
      </c>
      <c r="C77" s="1" t="s">
        <v>9</v>
      </c>
      <c r="D77" s="1" t="s">
        <v>18</v>
      </c>
      <c r="E77" s="4"/>
      <c r="F77" s="4"/>
      <c r="G77" s="4"/>
      <c r="H77" s="4">
        <v>0</v>
      </c>
      <c r="I77" s="4">
        <v>0</v>
      </c>
      <c r="J77" s="4">
        <f>SUM(Table32[[#This Row],[Albacore]:[Yellowfin tuna]])</f>
        <v>0</v>
      </c>
      <c r="K77" s="1">
        <v>2019</v>
      </c>
      <c r="L77" s="1" t="s">
        <v>163</v>
      </c>
      <c r="M77" s="2" t="s">
        <v>178</v>
      </c>
      <c r="N77" s="1" t="s">
        <v>53</v>
      </c>
      <c r="O77" s="1" t="s">
        <v>54</v>
      </c>
      <c r="P77" s="1">
        <v>21.102149000000001</v>
      </c>
      <c r="Q77" s="1">
        <v>154.29423600000001</v>
      </c>
      <c r="R77" s="1"/>
    </row>
    <row r="78" spans="1:18" x14ac:dyDescent="0.35">
      <c r="A78" s="13" t="s">
        <v>187</v>
      </c>
      <c r="B78" s="8" t="s">
        <v>273</v>
      </c>
      <c r="C78" s="1" t="s">
        <v>9</v>
      </c>
      <c r="D78" s="1" t="s">
        <v>103</v>
      </c>
      <c r="E78" s="4">
        <v>8067</v>
      </c>
      <c r="F78" s="4"/>
      <c r="G78" s="4"/>
      <c r="H78" s="4"/>
      <c r="I78" s="4"/>
      <c r="J78" s="4">
        <f>SUM(Table32[[#This Row],[Albacore]:[Yellowfin tuna]])</f>
        <v>8067</v>
      </c>
      <c r="K78" s="1">
        <v>2021</v>
      </c>
      <c r="L78" s="1" t="s">
        <v>163</v>
      </c>
      <c r="M78" s="2" t="s">
        <v>178</v>
      </c>
      <c r="N78" s="1" t="s">
        <v>67</v>
      </c>
      <c r="O78" s="1" t="s">
        <v>23</v>
      </c>
      <c r="P78" s="1">
        <v>16.982778</v>
      </c>
      <c r="Q78" s="1">
        <v>-36.930833</v>
      </c>
      <c r="R78" s="1"/>
    </row>
    <row r="79" spans="1:18" x14ac:dyDescent="0.35">
      <c r="A79" s="12" t="s">
        <v>148</v>
      </c>
      <c r="B79" s="3" t="s">
        <v>99</v>
      </c>
      <c r="C79" s="1" t="s">
        <v>9</v>
      </c>
      <c r="D79" s="1" t="s">
        <v>269</v>
      </c>
      <c r="E79" s="4">
        <v>279</v>
      </c>
      <c r="F79" s="4"/>
      <c r="G79" s="4"/>
      <c r="H79" s="4"/>
      <c r="I79" s="4">
        <v>768</v>
      </c>
      <c r="J79" s="4">
        <f>SUM(Table32[[#This Row],[Albacore]:[Yellowfin tuna]])</f>
        <v>1047</v>
      </c>
      <c r="K79" s="1">
        <v>2020</v>
      </c>
      <c r="L79" s="1" t="s">
        <v>263</v>
      </c>
      <c r="M79" s="2">
        <v>45265</v>
      </c>
      <c r="N79" s="1" t="s">
        <v>236</v>
      </c>
      <c r="O79" s="1" t="s">
        <v>100</v>
      </c>
      <c r="P79" s="1">
        <v>34.9</v>
      </c>
      <c r="Q79" s="1">
        <v>-71.8</v>
      </c>
      <c r="R79" s="1"/>
    </row>
    <row r="80" spans="1:18" x14ac:dyDescent="0.35">
      <c r="A80" s="13" t="s">
        <v>156</v>
      </c>
      <c r="B80" s="8" t="s">
        <v>101</v>
      </c>
      <c r="C80" s="1" t="s">
        <v>9</v>
      </c>
      <c r="D80" s="1" t="s">
        <v>18</v>
      </c>
      <c r="E80" s="4"/>
      <c r="F80" s="4"/>
      <c r="G80" s="4">
        <f>Table3[[#This Row],[Bigeye tuna]]*0.86</f>
        <v>3000.3679999999999</v>
      </c>
      <c r="H80" s="4">
        <f>Table3[[#This Row],[Skipjack tuna]]*0.86</f>
        <v>18619</v>
      </c>
      <c r="I80" s="4">
        <f>Table3[[#This Row],[Yellowfin tuna]]*0.86</f>
        <v>2204.8679999999999</v>
      </c>
      <c r="J80" s="4">
        <f>SUM(Table32[[#This Row],[Albacore]:[Yellowfin tuna]])</f>
        <v>23824.235999999997</v>
      </c>
      <c r="K80" s="1">
        <v>2022</v>
      </c>
      <c r="L80" s="1" t="s">
        <v>285</v>
      </c>
      <c r="M80" s="2">
        <v>46575</v>
      </c>
      <c r="N80" s="1" t="s">
        <v>11</v>
      </c>
      <c r="O80" s="1" t="s">
        <v>43</v>
      </c>
      <c r="P80" s="1">
        <v>-40.4</v>
      </c>
      <c r="Q80" s="1">
        <v>-155.5</v>
      </c>
      <c r="R80" s="1" t="s">
        <v>219</v>
      </c>
    </row>
    <row r="81" spans="1:18" x14ac:dyDescent="0.35">
      <c r="A81" s="15" t="s">
        <v>149</v>
      </c>
      <c r="B81" s="10" t="s">
        <v>102</v>
      </c>
      <c r="C81" s="1" t="s">
        <v>9</v>
      </c>
      <c r="D81" s="1" t="s">
        <v>103</v>
      </c>
      <c r="E81" s="4"/>
      <c r="F81" s="4">
        <v>57.911000000000001</v>
      </c>
      <c r="G81" s="4"/>
      <c r="H81" s="4"/>
      <c r="I81" s="4"/>
      <c r="J81" s="4">
        <f>SUM(Table32[[#This Row],[Albacore]:[Yellowfin tuna]])</f>
        <v>57.911000000000001</v>
      </c>
      <c r="K81" s="1">
        <v>2022</v>
      </c>
      <c r="L81" s="1" t="s">
        <v>260</v>
      </c>
      <c r="M81" s="2">
        <v>46062</v>
      </c>
      <c r="N81" s="1" t="s">
        <v>53</v>
      </c>
      <c r="O81" s="1" t="s">
        <v>75</v>
      </c>
      <c r="P81" s="1">
        <v>57</v>
      </c>
      <c r="Q81" s="1">
        <v>-25</v>
      </c>
      <c r="R81" s="1"/>
    </row>
    <row r="82" spans="1:18" x14ac:dyDescent="0.35">
      <c r="A82" s="12" t="s">
        <v>150</v>
      </c>
      <c r="B82" s="3" t="s">
        <v>104</v>
      </c>
      <c r="C82" s="1" t="s">
        <v>9</v>
      </c>
      <c r="D82" s="1" t="s">
        <v>18</v>
      </c>
      <c r="E82" s="4"/>
      <c r="F82" s="4"/>
      <c r="G82" s="4">
        <v>0</v>
      </c>
      <c r="H82" s="4">
        <f>Table3[[#This Row],[Skipjack tuna]]*0.58</f>
        <v>34385.299999999996</v>
      </c>
      <c r="I82" s="4">
        <f>Table3[[#This Row],[Yellowfin tuna]]*0.58</f>
        <v>9180.24</v>
      </c>
      <c r="J82" s="4">
        <f>SUM(Table32[[#This Row],[Albacore]:[Yellowfin tuna]])</f>
        <v>43565.539999999994</v>
      </c>
      <c r="K82" s="1">
        <v>2019</v>
      </c>
      <c r="L82" s="1" t="s">
        <v>261</v>
      </c>
      <c r="M82" s="2">
        <v>45280</v>
      </c>
      <c r="N82" s="1" t="s">
        <v>96</v>
      </c>
      <c r="O82" s="1" t="s">
        <v>43</v>
      </c>
      <c r="P82" s="1">
        <v>0</v>
      </c>
      <c r="Q82" s="1">
        <v>162.68899999999999</v>
      </c>
      <c r="R82" s="1" t="s">
        <v>226</v>
      </c>
    </row>
  </sheetData>
  <hyperlinks>
    <hyperlink ref="B2" r:id="rId1" display="AAFA &amp; WFOA North Pacific Albacore troll" xr:uid="{E8716DD2-1C14-4CA0-9BA9-9FC11B312658}"/>
    <hyperlink ref="B3" r:id="rId2" display="AAFA &amp; WFOA South Pacific Albacore troll" xr:uid="{D9DEB954-6AA2-42D6-B959-1E7E59F72557}"/>
    <hyperlink ref="B17" r:id="rId3" xr:uid="{2AA6A2A4-8C69-40B6-9196-33A746FFD209}"/>
    <hyperlink ref="B47" r:id="rId4" xr:uid="{F083BEB8-DFE9-4FBC-925A-7A28AFBE05A0}"/>
    <hyperlink ref="B70" r:id="rId5" xr:uid="{DF49E265-A0E5-4009-BC7A-26D9DD84FE15}"/>
    <hyperlink ref="B35" r:id="rId6" display="Japanese Pole and Line Skipjack and Albacore Tuna Fishery" xr:uid="{B0E23052-F469-477B-9AF6-8A5AC87BC9DB}"/>
    <hyperlink ref="B11" r:id="rId7" display="American Samoa EEZ Albacore and Yellowfin Longline Fishery" xr:uid="{2656E5AD-8ACB-4350-9FAC-CF4521ABBE56}"/>
    <hyperlink ref="B29" r:id="rId8" display="French Polynesia albacore and yellowfin longline fishery" xr:uid="{A2936897-C0B6-46B3-8491-8F306A72660B}"/>
    <hyperlink ref="B34" r:id="rId9" xr:uid="{5885FA87-B32A-4209-A19A-A947BF3E9CA5}"/>
    <hyperlink ref="B53" r:id="rId10" xr:uid="{D51AFF25-EC46-4400-B215-D429D06B7208}"/>
    <hyperlink ref="B65" r:id="rId11" display="Solomon Islands longline albacore and yellowfin tuna fishery" xr:uid="{294A5A5B-A41D-4D7E-8454-0D3A72E4E256}"/>
    <hyperlink ref="B38" r:id="rId12" xr:uid="{C04800F6-C714-4B93-A02C-85AA33F1809C}"/>
    <hyperlink ref="B16" r:id="rId13" display="Australian Eastern Tuna and Billfish Fishery" xr:uid="{965FE17F-F765-41E1-9FCF-C61C68D23BEB}"/>
    <hyperlink ref="B50" r:id="rId14" display="Owasebussan North Pacific albacore, bigeye and yellowfin longline" xr:uid="{ADDF908D-9B3D-488E-9887-DC570BA69032}"/>
    <hyperlink ref="B39" r:id="rId15" xr:uid="{DABE7AC5-82E7-4FC6-A0A9-3C45E7448956}"/>
    <hyperlink ref="B4" r:id="rId16" xr:uid="{FD3B54B9-EDC4-4457-96B4-2B08C8B804F8}"/>
    <hyperlink ref="B41" r:id="rId17" xr:uid="{4D803756-A0AA-4233-A9A8-69CA5AFE0278}"/>
    <hyperlink ref="B56" r:id="rId18" display="PNA Western and Central Pacific skipjack tuna" xr:uid="{513E0F4A-40DE-4D5B-85B1-2A4EF88739ED}"/>
    <hyperlink ref="B27" r:id="rId19" display="Echebastar Indian Ocean purse seine FAD and free school skipjack tuna" xr:uid="{A2F5D81E-9678-4C9B-BAAC-483556587E60}"/>
    <hyperlink ref="B74" r:id="rId20" display="Tri Marine WCPO purse seine skipjack and yellowfin tuna" xr:uid="{8927139B-DA81-4382-9B14-6E8AE18B8388}"/>
    <hyperlink ref="B82" r:id="rId21" display="WPSTA Western and Central Pacific Skipjack and Yellowfin  Purse Seine Fishery" xr:uid="{032FE448-67B6-4343-A566-23D6082A6DA2}"/>
    <hyperlink ref="B59" r:id="rId22" display="PTCA Sorong Indo WCPO pole &amp; line skipjack and yellowfin tuna" xr:uid="{2736C012-0434-46FD-BB7C-3E69BFE581F3}"/>
    <hyperlink ref="B75" r:id="rId23" xr:uid="{821CFD07-2702-49B4-8E1A-493190A7A56C}"/>
    <hyperlink ref="B58" r:id="rId24" xr:uid="{D121EB86-0AB4-45E7-9363-A4CB4102CAAF}"/>
    <hyperlink ref="B20" r:id="rId25" xr:uid="{1CE2C85B-F97B-45C9-8720-49789D98273F}"/>
    <hyperlink ref="B33" r:id="rId26" display="Indonesia pole-and-line and handline, skipjack and yellowfin tuna" xr:uid="{2B305C29-4B52-4781-9C8D-56C28B60DE4E}"/>
    <hyperlink ref="B42" r:id="rId27" xr:uid="{4C954AE0-FC83-4013-A7E5-139471A00649}"/>
    <hyperlink ref="B25" r:id="rId28" xr:uid="{BF6D7F13-2CD9-4B7A-8144-CE2BFFFABF6E}"/>
    <hyperlink ref="B26" r:id="rId29" display="Eastern Pacific Purse Seine Skipjack and Yellowfin tuna fishery" xr:uid="{5DA20FC4-A5D4-4E09-9ABB-0F3A27364BB4}"/>
    <hyperlink ref="B28" r:id="rId30" display="Fiji albacore, yellowfin and bigey tuna longline" xr:uid="{C0315C67-B8FC-4290-94EB-D02563B80532}"/>
    <hyperlink ref="B12" r:id="rId31" display="ANABAC Atlantic Unassociated Purse Seine Yellowfin Tuna Fishery" xr:uid="{32A88260-793B-4B3D-A7BE-E54227D812CE}"/>
    <hyperlink ref="B55" r:id="rId32" display="Philippine Small-Scale Yellowfin Tuna Handline Fishery" xr:uid="{F42B5F22-8BA0-47B0-9A72-046B1E7124D7}"/>
    <hyperlink ref="B32" r:id="rId33" display="https://fisheries.msc.org/en/fisheries/hawaii-longline-swordfish-bigeye-and-yellowfin-tuna-fishery/" xr:uid="{37644935-1536-4DC8-A81B-15B7AC9D9EEC}"/>
    <hyperlink ref="B79" r:id="rId34" tooltip="US North Atlantic swordfish, yellowfin, and albacore tuna fishery" display="https://fisheries.msc.org/en/fisheries/us-north-atlantic-swordfish-yellowfin-and-albacore-tuna-fishery/@@view" xr:uid="{4BE222E8-0800-4AAD-86A3-AF0F453772A9}"/>
    <hyperlink ref="B5" r:id="rId35" xr:uid="{7330B3BE-DB78-4A23-85AD-46CC4915812E}"/>
    <hyperlink ref="B7" r:id="rId36" xr:uid="{C727C27D-6576-4368-A1F3-B7874BDC478E}"/>
    <hyperlink ref="B80" r:id="rId37" display="https://fisheries.msc.org/en/fisheries/us-pacific-tuna-group-purse-seine-fsc-and-fad-set-fishery/" xr:uid="{43AB49E0-20BC-447A-8E74-AB30733C2D78}"/>
    <hyperlink ref="B46" r:id="rId38" display="https://fisheries.msc.org/en/fisheries/nauru-skipjack-yellowfin-and-bigeye-tuna-purse-seine-fishery/" xr:uid="{6CC4141C-7FB7-4FF6-92E6-8162B2884D04}"/>
    <hyperlink ref="B72" r:id="rId39" display="https://fisheries.msc.org/en/fisheries/tri-marine-atlantic-albacore-longline-fishery/" xr:uid="{30839FFF-1A0B-4828-B201-785DCE6E82DA}"/>
    <hyperlink ref="B81" r:id="rId40" display="https://fisheries.msc.org/en/fisheries/usufuku-honten-northeast-atlantic-longline-bluefin-tuna-fishery/@@view" xr:uid="{5F9ABEB4-8CDF-4102-B842-AD5F8459EE78}"/>
    <hyperlink ref="B61" r:id="rId41" display="https://fisheries.msc.org/en/fisheries/sathoan-french-mediterranean-bluefin-tuna-artisanal-longline-and-handline-fishery/" xr:uid="{3844D6ED-D909-443A-8825-22CFCEB5B402}"/>
    <hyperlink ref="B36" r:id="rId42" display="https://fisheries.msc.org/en/fisheries/jc-mackintoshs-greenstick-handline-and-fishing-rod-bluefin-tuna-fishery/@@view" xr:uid="{186AE7EA-BB79-4BC7-991B-5752E6C16E8D}"/>
    <hyperlink ref="B73" r:id="rId43" xr:uid="{D38A3B46-B5FE-42D1-8D37-8FDD9ECF3DA6}"/>
    <hyperlink ref="B44" r:id="rId44" display="SZLC CSFC FZLC &amp; MIFV RMI EEZ Longline Yellowfin and Bigeye Tuna" xr:uid="{641B8E75-32E2-4F08-B045-CB194F15666C}"/>
    <hyperlink ref="B51" r:id="rId45" xr:uid="{2D62FE42-4D67-4632-9E4A-1CEEB501B467}"/>
    <hyperlink ref="B62" r:id="rId46" display="https://fisheries.msc.org/en/fisheries/si-wcpo-skipjack-and-yellowfin-tuna-purse-seine-fishery/" xr:uid="{71FCF5BF-0597-41BF-BC28-C48EE39E8178}"/>
    <hyperlink ref="B31" r:id="rId47" xr:uid="{499BFFCA-C311-4336-9A97-B972DC49F863}"/>
    <hyperlink ref="B77" r:id="rId48" xr:uid="{B9F1E8B7-8E85-4081-B01F-7006E1D97594}"/>
    <hyperlink ref="B23" r:id="rId49" xr:uid="{9559EE01-A33F-42EC-BC10-750FF3001457}"/>
    <hyperlink ref="B78" r:id="rId50" xr:uid="{00062F99-F950-4E26-860D-BF09559D0CEC}"/>
    <hyperlink ref="B37" r:id="rId51" xr:uid="{A1CE62AF-0E00-4888-8D41-026D6B7E9197}"/>
    <hyperlink ref="B66" r:id="rId52" display="NFD Solomon Islands free school and FAD purse seine skipjack tuna" xr:uid="{910B82DD-3AAC-420B-8681-D0ADD03341BF}"/>
    <hyperlink ref="B43" r:id="rId53" xr:uid="{32FED5EF-8FFC-46A1-B4CC-331D38686607}"/>
    <hyperlink ref="B8" r:id="rId54" xr:uid="{85A134DF-7BC9-44B4-AAA9-20B1777F6FA8}"/>
    <hyperlink ref="B9" r:id="rId55" xr:uid="{3283000D-8EAD-4E46-8B35-034131A97CCB}"/>
    <hyperlink ref="B49" r:id="rId56" xr:uid="{AB623C3E-EC41-42CD-9843-2310CEE2FEE2}"/>
    <hyperlink ref="B30" r:id="rId57" xr:uid="{0B7117E7-9934-40CA-B424-03D605885302}"/>
    <hyperlink ref="B40" r:id="rId58" xr:uid="{A1F00010-CC68-48FB-A846-2B33608C8781}"/>
    <hyperlink ref="B64" r:id="rId59" xr:uid="{4D32DB08-BF34-4F24-B1FB-B5A66F91C61A}"/>
    <hyperlink ref="B63" r:id="rId60" xr:uid="{CA8A15BE-B1D7-45C2-94A6-C6D6CDEDB0E5}"/>
    <hyperlink ref="B14" r:id="rId61" xr:uid="{4160CAF5-20BB-4A12-B655-22B1D0A4E1C3}"/>
    <hyperlink ref="B13" r:id="rId62" xr:uid="{A27E0812-A024-47AD-93D8-C0D9E5AA3EDC}"/>
    <hyperlink ref="B15" r:id="rId63" display="Atún Sostenible Tropical Pacific Yellowfin and Skipjack Purse Seine Tuna Fishery" xr:uid="{03909791-35F0-4EBF-AF77-9FE5DF544442}"/>
    <hyperlink ref="B54" r:id="rId64" xr:uid="{D40207DC-C3E7-4228-969E-368930823C2A}"/>
    <hyperlink ref="B22" r:id="rId65" xr:uid="{AAE38F65-62F7-445A-B1F7-87D170112D7B}"/>
    <hyperlink ref="B71" r:id="rId66" xr:uid="{FAB3EC20-DA27-4BA3-938F-2B35EC129C32}"/>
    <hyperlink ref="B19" r:id="rId67" xr:uid="{DF619C42-9DBF-4F2D-B0D8-80B212A8AE35}"/>
    <hyperlink ref="B60" r:id="rId68" xr:uid="{2111A8A5-A5E1-4C36-9AB3-32C3FA7B63E7}"/>
    <hyperlink ref="B24" r:id="rId69" xr:uid="{686350D4-3137-4FC6-8DCF-541D25ED121B}"/>
    <hyperlink ref="B18" r:id="rId70" xr:uid="{3C3BB170-9500-4C06-BE83-2FD84F2127F4}"/>
    <hyperlink ref="B21" r:id="rId71" xr:uid="{29EB0914-A021-4F0B-B0FB-3FE63D69F158}"/>
    <hyperlink ref="B45" r:id="rId72" display="SZLC CSFC FZLC &amp; MIFV RMI EEZ Longline Yellowfin and Bigeye Tuna" xr:uid="{C3F18DDE-B307-41CB-8ACD-2E6C50F72E9B}"/>
    <hyperlink ref="B76" r:id="rId73" xr:uid="{4068193F-9ECA-446D-A935-2E66AE7C5B7E}"/>
    <hyperlink ref="B57" r:id="rId74" display="PNA Western and Central Pacific skipjack tuna" xr:uid="{D5CAAF92-D49B-425B-9E8C-06AC580A4686}"/>
    <hyperlink ref="B69" r:id="rId75" display="FSM EEZ yellowfin and bigeye tuna longline" xr:uid="{DB3F6D04-7419-4EA8-B2C9-C3AB78ED7D99}"/>
    <hyperlink ref="B10" r:id="rId76" xr:uid="{44A25950-27EB-4864-833A-AEADEA1A392F}"/>
    <hyperlink ref="B68" r:id="rId77" xr:uid="{C584E597-594A-4DF4-ACEC-6504F78481EA}"/>
    <hyperlink ref="B67" r:id="rId78" xr:uid="{7BF7ABBB-18E6-4FBC-8564-3E8F96B3DD91}"/>
    <hyperlink ref="B48" r:id="rId79" xr:uid="{7EA19668-7829-4FF2-A706-CB66D309D363}"/>
    <hyperlink ref="B6" r:id="rId80" xr:uid="{9258A9C8-104F-42D9-9578-D75142AFAD83}"/>
  </hyperlinks>
  <pageMargins left="0.7" right="0.7" top="0.75" bottom="0.75" header="0.3" footer="0.3"/>
  <legacyDrawing r:id="rId81"/>
  <tableParts count="1">
    <tablePart r:id="rId8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242b3f222694370b37a2a251da74707 xmlns="230c30b3-5bf2-4424-b964-6b55c85701d3">
      <Terms xmlns="http://schemas.microsoft.com/office/infopath/2007/PartnerControls"/>
    </e242b3f222694370b37a2a251da74707>
    <Year xmlns="230c30b3-5bf2-4424-b964-6b55c85701d3">2020-2021</Year>
    <Q_x0020_Month xmlns="230c30b3-5bf2-4424-b964-6b55c85701d3" xsi:nil="true"/>
    <_dlc_DocId xmlns="230c30b3-5bf2-4424-b964-6b55c85701d3">MSCOUTREACH-363076835-332653</_dlc_DocId>
    <TaxCatchAll xmlns="230c30b3-5bf2-4424-b964-6b55c85701d3" xsi:nil="true"/>
    <Meeting_x0020_Date xmlns="230c30b3-5bf2-4424-b964-6b55c85701d3" xsi:nil="true"/>
    <lc2ee1b5168640739c6af8be6b9c1c4b xmlns="230c30b3-5bf2-4424-b964-6b55c85701d3">
      <Terms xmlns="http://schemas.microsoft.com/office/infopath/2007/PartnerControls"/>
    </lc2ee1b5168640739c6af8be6b9c1c4b>
    <b49947ffe1b84f9790a0de64dfa228a4 xmlns="230c30b3-5bf2-4424-b964-6b55c85701d3">
      <Terms xmlns="http://schemas.microsoft.com/office/infopath/2007/PartnerControls"/>
    </b49947ffe1b84f9790a0de64dfa228a4>
    <_dlc_DocIdUrl xmlns="230c30b3-5bf2-4424-b964-6b55c85701d3">
      <Url>https://marinestewardshipcouncil.sharepoint.com/sites/outreach/spain/_layouts/15/DocIdRedir.aspx?ID=MSCOUTREACH-363076835-332653</Url>
      <Description>MSCOUTREACH-363076835-332653</Description>
    </_dlc_DocIdUrl>
    <lcf76f155ced4ddcb4097134ff3c332f xmlns="fdb12c39-5960-4d7c-af79-96e7c316af4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urope Document" ma:contentTypeID="0x010100BAC41A1A34208A42BE102A7EF446F4F803000EDCB9B37A43EA4BA081232506572A65" ma:contentTypeVersion="10" ma:contentTypeDescription="" ma:contentTypeScope="" ma:versionID="81614f6584c16df34d0de5a4579f1a81">
  <xsd:schema xmlns:xsd="http://www.w3.org/2001/XMLSchema" xmlns:xs="http://www.w3.org/2001/XMLSchema" xmlns:p="http://schemas.microsoft.com/office/2006/metadata/properties" xmlns:ns2="230c30b3-5bf2-4424-b964-6b55c85701d3" xmlns:ns3="fdb12c39-5960-4d7c-af79-96e7c316af4a" targetNamespace="http://schemas.microsoft.com/office/2006/metadata/properties" ma:root="true" ma:fieldsID="0a6cf7e443874a0be219168c5574e0db" ns2:_="" ns3:_="">
    <xsd:import namespace="230c30b3-5bf2-4424-b964-6b55c85701d3"/>
    <xsd:import namespace="fdb12c39-5960-4d7c-af79-96e7c316af4a"/>
    <xsd:element name="properties">
      <xsd:complexType>
        <xsd:sequence>
          <xsd:element name="documentManagement">
            <xsd:complexType>
              <xsd:all>
                <xsd:element ref="ns2:Meeting_x0020_Date" minOccurs="0"/>
                <xsd:element ref="ns2:Q_x0020_Month" minOccurs="0"/>
                <xsd:element ref="ns2:Year" minOccurs="0"/>
                <xsd:element ref="ns2:b49947ffe1b84f9790a0de64dfa228a4" minOccurs="0"/>
                <xsd:element ref="ns2:TaxCatchAll" minOccurs="0"/>
                <xsd:element ref="ns2:TaxCatchAllLabel" minOccurs="0"/>
                <xsd:element ref="ns2:lc2ee1b5168640739c6af8be6b9c1c4b" minOccurs="0"/>
                <xsd:element ref="ns2:e242b3f222694370b37a2a251da74707" minOccurs="0"/>
                <xsd:element ref="ns2:_dlc_DocId" minOccurs="0"/>
                <xsd:element ref="ns2:_dlc_DocIdUrl" minOccurs="0"/>
                <xsd:element ref="ns2:_dlc_DocIdPersistId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c30b3-5bf2-4424-b964-6b55c85701d3" elementFormDefault="qualified">
    <xsd:import namespace="http://schemas.microsoft.com/office/2006/documentManagement/types"/>
    <xsd:import namespace="http://schemas.microsoft.com/office/infopath/2007/PartnerControls"/>
    <xsd:element name="Meeting_x0020_Date" ma:index="4" nillable="true" ma:displayName="Meeting Date" ma:format="DateOnly" ma:internalName="Meeting_x0020_Date">
      <xsd:simpleType>
        <xsd:restriction base="dms:DateTime"/>
      </xsd:simpleType>
    </xsd:element>
    <xsd:element name="Q_x0020_Month" ma:index="5" nillable="true" ma:displayName="Q Month" ma:format="Dropdown" ma:internalName="Q_x0020_Month">
      <xsd:simpleType>
        <xsd:restriction base="dms:Choice">
          <xsd:enumeration value="Q1"/>
          <xsd:enumeration value="1. April"/>
          <xsd:enumeration value="2. May"/>
          <xsd:enumeration value="3. June"/>
          <xsd:enumeration value="Q2"/>
          <xsd:enumeration value="4. July"/>
          <xsd:enumeration value="5. August"/>
          <xsd:enumeration value="6. September"/>
          <xsd:enumeration value="Q3"/>
          <xsd:enumeration value="7. October"/>
          <xsd:enumeration value="8. November"/>
          <xsd:enumeration value="9. December"/>
          <xsd:enumeration value="Q4"/>
          <xsd:enumeration value="10. January"/>
          <xsd:enumeration value="11. February"/>
          <xsd:enumeration value="12. March"/>
        </xsd:restriction>
      </xsd:simpleType>
    </xsd:element>
    <xsd:element name="Year" ma:index="6" nillable="true" ma:displayName="Year" ma:default="2020-2021" ma:format="Dropdown" ma:internalName="Year">
      <xsd:simpleType>
        <xsd:restriction base="dms:Choice">
          <xsd:enumeration value="2009"/>
          <xsd:enumeration value="2011"/>
          <xsd:enumeration value="2012"/>
          <xsd:enumeration value="2013"/>
          <xsd:enumeration value="2013-2014"/>
          <xsd:enumeration value="2014"/>
          <xsd:enumeration value="2014-2015"/>
          <xsd:enumeration value="2015"/>
          <xsd:enumeration value="2015-2016"/>
          <xsd:enumeration value="2016"/>
          <xsd:enumeration value="2016-2017"/>
          <xsd:enumeration value="2017"/>
          <xsd:enumeration value="2017-2018"/>
          <xsd:enumeration value="2018"/>
          <xsd:enumeration value="2018-2019"/>
          <xsd:enumeration value="2019"/>
          <xsd:enumeration value="2019-2020"/>
          <xsd:enumeration value="2020"/>
          <xsd:enumeration value="2020-2021"/>
          <xsd:enumeration value="2021"/>
          <xsd:enumeration value="2021-2022"/>
          <xsd:enumeration value="2022"/>
          <xsd:enumeration value="2022-2023"/>
          <xsd:enumeration value="2023"/>
          <xsd:enumeration value="2023-2024"/>
          <xsd:enumeration value="2024"/>
        </xsd:restriction>
      </xsd:simpleType>
    </xsd:element>
    <xsd:element name="b49947ffe1b84f9790a0de64dfa228a4" ma:index="8" nillable="true" ma:taxonomy="true" ma:internalName="b49947ffe1b84f9790a0de64dfa228a4" ma:taxonomyFieldName="MSC_x0020_Location" ma:displayName="MSC Location" ma:default="" ma:fieldId="{b49947ff-e1b8-4f97-90a0-de64dfa228a4}" ma:sspId="1b199611-8856-41f6-9a1b-e76f78ab8edd" ma:termSetId="6fed0f4b-0e9b-4910-a0d8-a7f1207b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326ddb67-7561-45d9-bb13-5d2d8ab8f5b1}" ma:internalName="TaxCatchAll" ma:showField="CatchAllData" ma:web="230c30b3-5bf2-4424-b964-6b55c85701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326ddb67-7561-45d9-bb13-5d2d8ab8f5b1}" ma:internalName="TaxCatchAllLabel" ma:readOnly="true" ma:showField="CatchAllDataLabel" ma:web="230c30b3-5bf2-4424-b964-6b55c85701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2ee1b5168640739c6af8be6b9c1c4b" ma:index="14" nillable="true" ma:taxonomy="true" ma:internalName="lc2ee1b5168640739c6af8be6b9c1c4b" ma:taxonomyFieldName="Outreach_x0020_Doc_x0020_Type" ma:displayName="Outreach Doc Type" ma:default="" ma:fieldId="{5c2ee1b5-1686-4073-9c6a-f8be6b9c1c4b}" ma:sspId="1b199611-8856-41f6-9a1b-e76f78ab8edd" ma:termSetId="a027094f-a348-4905-846d-9c38e25da0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42b3f222694370b37a2a251da74707" ma:index="17" nillable="true" ma:taxonomy="true" ma:internalName="e242b3f222694370b37a2a251da74707" ma:taxonomyFieldName="Outreach_x0020_Category" ma:displayName="Outreach Category" ma:default="" ma:fieldId="{e242b3f2-2269-4370-b37a-2a251da74707}" ma:sspId="1b199611-8856-41f6-9a1b-e76f78ab8edd" ma:termSetId="d064fb88-8834-4766-9621-b1d7b50354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12c39-5960-4d7c-af79-96e7c316af4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2" nillable="true" ma:displayName="Image Tags_0" ma:hidden="true" ma:internalName="lcf76f155ced4ddcb4097134ff3c332f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E8D2CF1-3617-457B-8F05-6F0EAB950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06EFDB-8FCB-4D27-9ADC-86A03BE0471D}">
  <ds:schemaRefs>
    <ds:schemaRef ds:uri="14861c3e-89c8-41a6-b516-11bdd9f9b98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sharepoint/v4"/>
    <ds:schemaRef ds:uri="230c30b3-5bf2-4424-b964-6b55c85701d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BEACEBE-E22F-453D-A348-D15580568BB4}"/>
</file>

<file path=customXml/itemProps4.xml><?xml version="1.0" encoding="utf-8"?>
<ds:datastoreItem xmlns:ds="http://schemas.openxmlformats.org/officeDocument/2006/customXml" ds:itemID="{ACA9D1BD-4107-49B3-9F37-9CC0DB3E13B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Master table (catch from report</vt:lpstr>
      <vt:lpstr>Master table (adjusted WCPO)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McLeod</dc:creator>
  <cp:keywords/>
  <dc:description/>
  <cp:lastModifiedBy>Laura Rodriguez</cp:lastModifiedBy>
  <cp:revision/>
  <dcterms:created xsi:type="dcterms:W3CDTF">2015-06-05T18:17:20Z</dcterms:created>
  <dcterms:modified xsi:type="dcterms:W3CDTF">2024-02-27T07:35:25Z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utreach Doc Type">
    <vt:lpwstr/>
  </property>
  <property fmtid="{D5CDD505-2E9C-101B-9397-08002B2CF9AE}" pid="3" name="ContentTypeId">
    <vt:lpwstr>0x010100BAC41A1A34208A42BE102A7EF446F4F803000EDCB9B37A43EA4BA081232506572A65</vt:lpwstr>
  </property>
  <property fmtid="{D5CDD505-2E9C-101B-9397-08002B2CF9AE}" pid="4" name="Outreach Category">
    <vt:lpwstr/>
  </property>
  <property fmtid="{D5CDD505-2E9C-101B-9397-08002B2CF9AE}" pid="5" name="_dlc_DocIdItemGuid">
    <vt:lpwstr>5e4ac2d1-50cd-46a4-87b4-29834ad248d8</vt:lpwstr>
  </property>
  <property fmtid="{D5CDD505-2E9C-101B-9397-08002B2CF9AE}" pid="6" name="MSC Location">
    <vt:lpwstr/>
  </property>
  <property fmtid="{D5CDD505-2E9C-101B-9397-08002B2CF9AE}" pid="7" name="MediaServiceImageTags">
    <vt:lpwstr/>
  </property>
  <property fmtid="{D5CDD505-2E9C-101B-9397-08002B2CF9AE}" pid="8" name="Outreach_x0020_Doc_x0020_Type">
    <vt:lpwstr/>
  </property>
  <property fmtid="{D5CDD505-2E9C-101B-9397-08002B2CF9AE}" pid="9" name="Outreach_x0020_Category">
    <vt:lpwstr/>
  </property>
</Properties>
</file>